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drawings/drawing2.xml" ContentType="application/vnd.openxmlformats-officedocument.drawing+xml"/>
  <Override PartName="/xl/worksheets/sheet3.xml" ContentType="application/vnd.openxmlformats-officedocument.spreadsheetml.worksheet+xml"/>
  <Override PartName="/xl/drawings/drawing3.xml" ContentType="application/vnd.openxmlformats-officedocument.drawing+xml"/>
  <Override PartName="/xl/worksheets/sheet4.xml" ContentType="application/vnd.openxmlformats-officedocument.spreadsheetml.worksheet+xml"/>
  <Override PartName="/xl/drawings/drawing4.xml" ContentType="application/vnd.openxmlformats-officedocument.drawing+xml"/>
  <Override PartName="/xl/worksheets/sheet5.xml" ContentType="application/vnd.openxmlformats-officedocument.spreadsheetml.worksheet+xml"/>
  <Override PartName="/xl/drawings/drawing5.xml" ContentType="application/vnd.openxmlformats-officedocument.drawing+xml"/>
  <Override PartName="/xl/worksheets/sheet6.xml" ContentType="application/vnd.openxmlformats-officedocument.spreadsheetml.worksheet+xml"/>
  <Override PartName="/xl/drawings/drawing6.xml" ContentType="application/vnd.openxmlformats-officedocument.drawing+xml"/>
  <Override PartName="/xl/worksheets/sheet7.xml" ContentType="application/vnd.openxmlformats-officedocument.spreadsheetml.worksheet+xml"/>
  <Override PartName="/xl/drawings/drawing7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x15="http://schemas.microsoft.com/office/spreadsheetml/2010/11/main" xmlns:mc="http://schemas.openxmlformats.org/markup-compatibility/2006" mc:Ignorable="x15">
  <fileVersion appName="xl" lastEdited="4" lowestEdited="4" rupBuild="9302"/>
  <workbookPr/>
  <bookViews>
    <workbookView xWindow="0" yWindow="0" windowWidth="0" windowHeight="0" activeTab="0"/>
  </bookViews>
  <sheets>
    <sheet name="Rekapitulace stavby" sheetId="1" r:id="rId1"/>
    <sheet name="SO 01 - stavební úpravy" sheetId="2" r:id="rId2"/>
    <sheet name="D.1.4.1 - vodovod, kanali..." sheetId="3" r:id="rId3"/>
    <sheet name="D.1.4.2 - ústřední vytápě..." sheetId="4" r:id="rId4"/>
    <sheet name="D.1.4.3 - elektrické rozv..." sheetId="5" r:id="rId5"/>
    <sheet name="D.1.4.4 - elektrické rozv..." sheetId="6" r:id="rId6"/>
    <sheet name="D.1.4. - ostatní a vedlej..." sheetId="7" r:id="rId7"/>
  </sheets>
  <definedNames>
    <definedName name="_xlnm.Print_Area" localSheetId="0">'Rekapitulace stavby'!$D$4:$AO$76,'Rekapitulace stavby'!$C$82:$AQ$101</definedName>
    <definedName name="_xlnm._FilterDatabase" localSheetId="1" hidden="1">'SO 01 - stavební úpravy'!$C$133:$K$377</definedName>
    <definedName name="_xlnm.Print_Area" localSheetId="1">'SO 01 - stavební úpravy'!$C$4:$J$76,'SO 01 - stavební úpravy'!$C$82:$J$115,'SO 01 - stavební úpravy'!$C$121:$J$377</definedName>
    <definedName name="_xlnm._FilterDatabase" localSheetId="2" hidden="1">'D.1.4.1 - vodovod, kanali...'!$C$122:$K$173</definedName>
    <definedName name="_xlnm.Print_Area" localSheetId="2">'D.1.4.1 - vodovod, kanali...'!$C$4:$J$76,'D.1.4.1 - vodovod, kanali...'!$C$82:$J$104,'D.1.4.1 - vodovod, kanali...'!$C$110:$J$173</definedName>
    <definedName name="_xlnm._FilterDatabase" localSheetId="3" hidden="1">'D.1.4.2 - ústřední vytápě...'!$C$121:$K$179</definedName>
    <definedName name="_xlnm.Print_Area" localSheetId="3">'D.1.4.2 - ústřední vytápě...'!$C$4:$J$76,'D.1.4.2 - ústřední vytápě...'!$C$82:$J$103,'D.1.4.2 - ústřední vytápě...'!$C$109:$J$179</definedName>
    <definedName name="_xlnm._FilterDatabase" localSheetId="4" hidden="1">'D.1.4.3 - elektrické rozv...'!$C$125:$K$194</definedName>
    <definedName name="_xlnm.Print_Area" localSheetId="4">'D.1.4.3 - elektrické rozv...'!$C$4:$J$76,'D.1.4.3 - elektrické rozv...'!$C$82:$J$107,'D.1.4.3 - elektrické rozv...'!$C$113:$J$194</definedName>
    <definedName name="_xlnm._FilterDatabase" localSheetId="5" hidden="1">'D.1.4.4 - elektrické rozv...'!$C$119:$K$138</definedName>
    <definedName name="_xlnm.Print_Area" localSheetId="5">'D.1.4.4 - elektrické rozv...'!$C$4:$J$76,'D.1.4.4 - elektrické rozv...'!$C$82:$J$101,'D.1.4.4 - elektrické rozv...'!$C$107:$J$138</definedName>
    <definedName name="_xlnm._FilterDatabase" localSheetId="6" hidden="1">'D.1.4. - ostatní a vedlej...'!$C$120:$K$143</definedName>
    <definedName name="_xlnm.Print_Area" localSheetId="6">'D.1.4. - ostatní a vedlej...'!$C$4:$J$76,'D.1.4. - ostatní a vedlej...'!$C$82:$J$102,'D.1.4. - ostatní a vedlej...'!$C$108:$J$143</definedName>
    <definedName name="_xlnm.Print_Titles" localSheetId="0">'Rekapitulace stavby'!$92:$92</definedName>
    <definedName name="_xlnm.Print_Titles" localSheetId="1">'SO 01 - stavební úpravy'!$133:$133</definedName>
    <definedName name="_xlnm.Print_Titles" localSheetId="3">'D.1.4.2 - ústřední vytápě...'!$121:$121</definedName>
    <definedName name="_xlnm.Print_Titles" localSheetId="4">'D.1.4.3 - elektrické rozv...'!$125:$125</definedName>
    <definedName name="_xlnm.Print_Titles" localSheetId="5">'D.1.4.4 - elektrické rozv...'!$119:$119</definedName>
    <definedName name="_xlnm.Print_Titles" localSheetId="6">'D.1.4. - ostatní a vedlej...'!$120:$120</definedName>
  </definedNames>
  <calcPr fullCalcOnLoad="1"/>
</workbook>
</file>

<file path=xl/sharedStrings.xml><?xml version="1.0" encoding="utf-8"?>
<sst xmlns="http://schemas.openxmlformats.org/spreadsheetml/2006/main" count="5695" uniqueCount="1019">
  <si>
    <t>Export Komplet</t>
  </si>
  <si>
    <t/>
  </si>
  <si>
    <t>2.0</t>
  </si>
  <si>
    <t>ZAMOK</t>
  </si>
  <si>
    <t>False</t>
  </si>
  <si>
    <t>{f677ed3d-5ba7-4443-a59d-a5e76e6476d0}</t>
  </si>
  <si>
    <t>0,01</t>
  </si>
  <si>
    <t>21</t>
  </si>
  <si>
    <t>12</t>
  </si>
  <si>
    <t>REKAPITULACE STAVBY</t>
  </si>
  <si>
    <t>v ---  níže se nacházejí doplnkové a pomocné údaje k sestavám  --- v</t>
  </si>
  <si>
    <t>Návod na vyplnění</t>
  </si>
  <si>
    <t>0,001</t>
  </si>
  <si>
    <t>Kód:</t>
  </si>
  <si>
    <t>9/2024</t>
  </si>
  <si>
    <t>Měnit lze pouze buňky se žlutým podbarvením!
1) na prvním listu Rekapitulace stavby vyplňte v sestavě
    a) Souhrnný list
       - údaje o Uchazeči
         (přenesou se do ostatních sestav i v jiných listech)
    b) Rekapitulace objektů
       - potřebné Ostatní náklady
2) na vybraných listech vyplňte v sestavě
    a) Krycí list
       - údaje o Uchazeči, pokud se liší od údajů o Uchazeči na Souhrnném listu
         (údaje se přenesou do ostatních sestav v daném listu)
    b) Rekapitulace rozpočtu
       - potřebné Ostatní náklady
    c) Celkové náklady za stavbu
       - ceny u položek
       - množství, pokud má žluté podbarvení
       - a v případě potřeby poznámku (ta je ve skrytém sloupci)</t>
  </si>
  <si>
    <t>Stavba:</t>
  </si>
  <si>
    <t>Poliklinika Žďár nad Sázavou -změna užívání prostor v 3.NP na ordinace kardiologie</t>
  </si>
  <si>
    <t>KSO:</t>
  </si>
  <si>
    <t>CC-CZ:</t>
  </si>
  <si>
    <t>Místo:</t>
  </si>
  <si>
    <t>Studentská 1699/4</t>
  </si>
  <si>
    <t>Datum:</t>
  </si>
  <si>
    <t>22. 3. 2024</t>
  </si>
  <si>
    <t>Zadavatel:</t>
  </si>
  <si>
    <t>IČ:</t>
  </si>
  <si>
    <t>Město Žďár nad Zázavou</t>
  </si>
  <si>
    <t>DIČ:</t>
  </si>
  <si>
    <t>Uchazeč:</t>
  </si>
  <si>
    <t>Vyplň údaj</t>
  </si>
  <si>
    <t>Projektant:</t>
  </si>
  <si>
    <t>Filip Marek, Brněnská 326/34, Žďár nad Sázavou</t>
  </si>
  <si>
    <t>True</t>
  </si>
  <si>
    <t>Zpracovatel:</t>
  </si>
  <si>
    <t>Poznámka:</t>
  </si>
  <si>
    <t>Cena bez DPH</t>
  </si>
  <si>
    <t>Sazba daně</t>
  </si>
  <si>
    <t>Základ daně</t>
  </si>
  <si>
    <t>Výše daně</t>
  </si>
  <si>
    <t>DPH</t>
  </si>
  <si>
    <t>základní</t>
  </si>
  <si>
    <t>snížená</t>
  </si>
  <si>
    <t>zákl. přenesená</t>
  </si>
  <si>
    <t>sníž. přenesená</t>
  </si>
  <si>
    <t>nulová</t>
  </si>
  <si>
    <t>Cena s DPH</t>
  </si>
  <si>
    <t>v</t>
  </si>
  <si>
    <t>CZK</t>
  </si>
  <si>
    <t>Projektant</t>
  </si>
  <si>
    <t>Zpracovatel</t>
  </si>
  <si>
    <t>Datum a podpis:</t>
  </si>
  <si>
    <t>Razítko</t>
  </si>
  <si>
    <t>Objednavatel</t>
  </si>
  <si>
    <t>Uchazeč</t>
  </si>
  <si>
    <t>REKAPITULACE OBJEKTŮ STAVBY A SOUPISŮ PRACÍ</t>
  </si>
  <si>
    <t>Informatívní údaje z listů zakázek</t>
  </si>
  <si>
    <t>Kód</t>
  </si>
  <si>
    <t>Popis</t>
  </si>
  <si>
    <t>Cena bez DPH [CZK]</t>
  </si>
  <si>
    <t>Cena s DPH [CZK]</t>
  </si>
  <si>
    <t>Typ</t>
  </si>
  <si>
    <t>z toho Ostat.
náklady [CZK]</t>
  </si>
  <si>
    <t>DPH [CZK]</t>
  </si>
  <si>
    <t>Normohodiny [h]</t>
  </si>
  <si>
    <t>DPH základní [CZK]</t>
  </si>
  <si>
    <t>DPH snížená [CZK]</t>
  </si>
  <si>
    <t>DPH základní přenesená
[CZK]</t>
  </si>
  <si>
    <t>DPH snížená přenesená
[CZK]</t>
  </si>
  <si>
    <t>Základna
DPH základní</t>
  </si>
  <si>
    <t>Základna
DPH snížená</t>
  </si>
  <si>
    <t>Základna
DPH zákl. přenesená</t>
  </si>
  <si>
    <t>Základna
DPH sníž. přenesená</t>
  </si>
  <si>
    <t>Základna
DPH nulová</t>
  </si>
  <si>
    <t>Náklady z rozpočtů</t>
  </si>
  <si>
    <t>D</t>
  </si>
  <si>
    <t>0</t>
  </si>
  <si>
    <t>###NOIMPORT###</t>
  </si>
  <si>
    <t>IMPORT</t>
  </si>
  <si>
    <t>{00000000-0000-0000-0000-000000000000}</t>
  </si>
  <si>
    <t>/</t>
  </si>
  <si>
    <t>SO 01</t>
  </si>
  <si>
    <t>stavební úpravy</t>
  </si>
  <si>
    <t>STA</t>
  </si>
  <si>
    <t>1</t>
  </si>
  <si>
    <t>{6b9e8fe0-33b3-4420-8cd3-c9ccec4d9e4b}</t>
  </si>
  <si>
    <t>2</t>
  </si>
  <si>
    <t>D.1.4.1</t>
  </si>
  <si>
    <t>vodovod, kanalizace</t>
  </si>
  <si>
    <t>{841482e0-7ff5-4013-ac4c-bf537aa7f0be}</t>
  </si>
  <si>
    <t>D.1.4.2</t>
  </si>
  <si>
    <t>ústřední vytápění, vzduchotechnika</t>
  </si>
  <si>
    <t>{2d568c59-5082-4903-9649-8d29d9d432ea}</t>
  </si>
  <si>
    <t>D.1.4.3</t>
  </si>
  <si>
    <t>elektrické rozvody silnoproudé</t>
  </si>
  <si>
    <t>{c60905e8-3e76-4277-bb91-f87950ea42b4}</t>
  </si>
  <si>
    <t>D.1.4.4</t>
  </si>
  <si>
    <t>elektrické rozvody slaboproudé</t>
  </si>
  <si>
    <t>{0798993b-dc86-466b-8a4c-6c2aa1e398ba}</t>
  </si>
  <si>
    <t>D.1.4.</t>
  </si>
  <si>
    <t>ostatní a vedlejší náklady</t>
  </si>
  <si>
    <t>{aff3eaa1-9f2d-4405-8fc0-98676b234620}</t>
  </si>
  <si>
    <t>KRYCÍ LIST SOUPISU PRACÍ</t>
  </si>
  <si>
    <t>Objekt:</t>
  </si>
  <si>
    <t>SO 01 - stavební úpravy</t>
  </si>
  <si>
    <t>REKAPITULACE ČLENĚNÍ SOUPISU PRACÍ</t>
  </si>
  <si>
    <t>Kód dílu - Popis</t>
  </si>
  <si>
    <t>Cena celkem [CZK]</t>
  </si>
  <si>
    <t>Náklady ze soupisu prací</t>
  </si>
  <si>
    <t>-1</t>
  </si>
  <si>
    <t>31 - Zdi podpěrné a volné</t>
  </si>
  <si>
    <t>61 - Úprava povrchů vnitřní</t>
  </si>
  <si>
    <t>63 - Podlahy a podlahové konstrukce</t>
  </si>
  <si>
    <t>64 - Výplně otvorů</t>
  </si>
  <si>
    <t>94 - Lešení a stavební výtahy</t>
  </si>
  <si>
    <t>95 - Různé dokončovací konstrukce a práce na pozemních stavbách</t>
  </si>
  <si>
    <t>96 - Bourání konstrukcí</t>
  </si>
  <si>
    <t>HSV - Práce a dodávky HSV</t>
  </si>
  <si>
    <t xml:space="preserve">    997 - Přesun sutě</t>
  </si>
  <si>
    <t>713 - Izolace tepelné</t>
  </si>
  <si>
    <t>766 - Konstrukce truhlářské</t>
  </si>
  <si>
    <t>767 - Konstrukce doplňkové stavební (zámečnické)</t>
  </si>
  <si>
    <t>772 - Podlahy z přírodního a konglomerovaného kamene</t>
  </si>
  <si>
    <t>776 - Podlahy povlakové</t>
  </si>
  <si>
    <t>777 - Podlahy ze syntetických hmot</t>
  </si>
  <si>
    <t>783 - Nátěry</t>
  </si>
  <si>
    <t>784 - Malby</t>
  </si>
  <si>
    <t>786 - Čalounické úpravy</t>
  </si>
  <si>
    <t>SOUPIS PRACÍ</t>
  </si>
  <si>
    <t>PČ</t>
  </si>
  <si>
    <t>MJ</t>
  </si>
  <si>
    <t>Množství</t>
  </si>
  <si>
    <t>J.cena [CZK]</t>
  </si>
  <si>
    <t>Cenová soustava</t>
  </si>
  <si>
    <t>J. Nh [h]</t>
  </si>
  <si>
    <t>Nh celkem [h]</t>
  </si>
  <si>
    <t>J. hmotnost [t]</t>
  </si>
  <si>
    <t>Hmotnost celkem [t]</t>
  </si>
  <si>
    <t>J. suť [t]</t>
  </si>
  <si>
    <t>Suť Celkem [t]</t>
  </si>
  <si>
    <t>Náklady soupisu celkem</t>
  </si>
  <si>
    <t>31</t>
  </si>
  <si>
    <t>Zdi podpěrné a volné</t>
  </si>
  <si>
    <t>ROZPOCET</t>
  </si>
  <si>
    <t>K</t>
  </si>
  <si>
    <t>342244311.WNR</t>
  </si>
  <si>
    <t>Příčka zvukově izolační z cihel POROTHERM 11,5 AKU Profi P15 na tenkovrstvou maltu tloušťky 115 mm</t>
  </si>
  <si>
    <t>m2</t>
  </si>
  <si>
    <t>4</t>
  </si>
  <si>
    <t>-1677887184</t>
  </si>
  <si>
    <t>VV</t>
  </si>
  <si>
    <t>1,45*3,25"M303</t>
  </si>
  <si>
    <t>311238323R00</t>
  </si>
  <si>
    <t>Zdivo POROTHERM 25 AKU Z Profi P15, tl. 250 mm</t>
  </si>
  <si>
    <t>738341180</t>
  </si>
  <si>
    <t>1,85*3,25-(0,8*2)</t>
  </si>
  <si>
    <t>3</t>
  </si>
  <si>
    <t>317168131R00</t>
  </si>
  <si>
    <t>Překlad POROTHERM 7 vysoký 70 x 238 x 1250 mm pro orientované uložení</t>
  </si>
  <si>
    <t>kus</t>
  </si>
  <si>
    <t>-1111497907</t>
  </si>
  <si>
    <t>340271410R01</t>
  </si>
  <si>
    <t>Zazdívka otvorů pl.0,25 m2, pórobet.tvár.,tl.15 cm</t>
  </si>
  <si>
    <t>592177480</t>
  </si>
  <si>
    <t>0,87*2,13"M302</t>
  </si>
  <si>
    <t>0,68*2"M304</t>
  </si>
  <si>
    <t>Součet</t>
  </si>
  <si>
    <t>5</t>
  </si>
  <si>
    <t>342267111RT1</t>
  </si>
  <si>
    <t>Obklad trámů sádrokartonem dvoustranný do 0,5/0,5m</t>
  </si>
  <si>
    <t>m</t>
  </si>
  <si>
    <t>-1212858320</t>
  </si>
  <si>
    <t>P</t>
  </si>
  <si>
    <t>Poznámka k položce:
desky standard tl. 12,5 mm
zíkryt pod stropem mezi okenním rámem a podhledem pro možnost výhledového vedení potrubí k venkovní jednotce klimatizace</t>
  </si>
  <si>
    <t>6</t>
  </si>
  <si>
    <t>342668111R00</t>
  </si>
  <si>
    <t>Těsnění styku příčky se stáv. konstrukcí PU pěnou</t>
  </si>
  <si>
    <t>-353353957</t>
  </si>
  <si>
    <t>7</t>
  </si>
  <si>
    <t>342948111R00</t>
  </si>
  <si>
    <t>Ukotvení příček k cihel.konstr. kotvami na hmožd.</t>
  </si>
  <si>
    <t>-1809425939</t>
  </si>
  <si>
    <t>Poznámka k položce:
Včetně dodávky nerez kotev i spojovacího materiálu.</t>
  </si>
  <si>
    <t>3,25*2+2,13*2+2*2</t>
  </si>
  <si>
    <t>61</t>
  </si>
  <si>
    <t>Úprava povrchů vnitřní</t>
  </si>
  <si>
    <t>8</t>
  </si>
  <si>
    <t>610991111R00</t>
  </si>
  <si>
    <t>Zakrývání výplní vnitřních otvorů</t>
  </si>
  <si>
    <t>1659456909</t>
  </si>
  <si>
    <t>2,36*2+0,8*2"M302</t>
  </si>
  <si>
    <t>3,3*2"M303</t>
  </si>
  <si>
    <t>2,1*2"M304</t>
  </si>
  <si>
    <t>3,25*2"M305</t>
  </si>
  <si>
    <t>2,1*2"M306</t>
  </si>
  <si>
    <t>9</t>
  </si>
  <si>
    <t>601016191R00</t>
  </si>
  <si>
    <t>Penetrační nátěr stropů</t>
  </si>
  <si>
    <t>-191861479</t>
  </si>
  <si>
    <t>14,6"M302</t>
  </si>
  <si>
    <t>10</t>
  </si>
  <si>
    <t>602016191R00</t>
  </si>
  <si>
    <t>Penetrační nátěr stěn</t>
  </si>
  <si>
    <t>-404559242</t>
  </si>
  <si>
    <t>6,35*3,25*2+3,3*3,25+3,3*1,15"M303</t>
  </si>
  <si>
    <t>6,5*3,25+2,36*1,15+1,92*3,25+0,72*3,25+0,44*3,25+5,5*3,25"M304</t>
  </si>
  <si>
    <t>3,3*1,15+0,77*3,25+0,2*3,25+1,36*3,25+0,46*3,25+1,18*3,25+6*3,25+6,35*3,25"M305</t>
  </si>
  <si>
    <t>2,36*1,15+6,5*3,25+2,1*3,25+0,75*3,25+0,26*3,25+6*3,25"M306</t>
  </si>
  <si>
    <t>3,3*2,8"M307</t>
  </si>
  <si>
    <t>6,5*3,25+1,25*3,25+0,83*3,25+0,6*3,25+5,9*3,25+2,36*1,150"M302</t>
  </si>
  <si>
    <t>11</t>
  </si>
  <si>
    <t>612403399RT2</t>
  </si>
  <si>
    <t>Hrubá výplň rýh ve stěnách maltou</t>
  </si>
  <si>
    <t>1036665467</t>
  </si>
  <si>
    <t>Poznámka k položce:
s použitím suché maltové směsi</t>
  </si>
  <si>
    <t>0,07*0,07*37"vodovod, kanalizace</t>
  </si>
  <si>
    <t>0,03*0,03*40"elektro</t>
  </si>
  <si>
    <t>612421626R00</t>
  </si>
  <si>
    <t>Omítka vnitřní zdiva, MVC, hladká</t>
  </si>
  <si>
    <t>1704052487</t>
  </si>
  <si>
    <t>3,3*2,9"M307</t>
  </si>
  <si>
    <t>3,3*3,25"M303</t>
  </si>
  <si>
    <t>13</t>
  </si>
  <si>
    <t>612471411R00</t>
  </si>
  <si>
    <t>Úprava vnitřních stěn aktivovaným štukem</t>
  </si>
  <si>
    <t>-755539502</t>
  </si>
  <si>
    <t>6,35*3,25*2+3,3*1,15"M303</t>
  </si>
  <si>
    <t>1,2*2,8"M307</t>
  </si>
  <si>
    <t>1,2*3,3"M302</t>
  </si>
  <si>
    <t>14</t>
  </si>
  <si>
    <t>612481211RT2</t>
  </si>
  <si>
    <t>Montáž výztužné sítě(perlinky)do stěrky-vnit.stěny</t>
  </si>
  <si>
    <t>-1138107547</t>
  </si>
  <si>
    <t>Poznámka k položce:
včetně výztužné sítě a stěrkového tmelu</t>
  </si>
  <si>
    <t>15</t>
  </si>
  <si>
    <t>648991113RT5</t>
  </si>
  <si>
    <t>Osazení parapet.desek plast. a lamin. š.nad 20cm</t>
  </si>
  <si>
    <t>16</t>
  </si>
  <si>
    <t>-1173360540</t>
  </si>
  <si>
    <t>3,3+2,36+3,3+2,36</t>
  </si>
  <si>
    <t>M</t>
  </si>
  <si>
    <t>60794103</t>
  </si>
  <si>
    <t>parapet dřevotřískový vnitřní povrch laminátový š 300mm</t>
  </si>
  <si>
    <t>32</t>
  </si>
  <si>
    <t>1807796962</t>
  </si>
  <si>
    <t>Poznámka k položce:
bílý</t>
  </si>
  <si>
    <t>17</t>
  </si>
  <si>
    <t>61144019</t>
  </si>
  <si>
    <t>koncovka k parapetu vnitřnímu 1 pár</t>
  </si>
  <si>
    <t>sada</t>
  </si>
  <si>
    <t>-1744906386</t>
  </si>
  <si>
    <t>Poznámka k položce:
odstín bílá</t>
  </si>
  <si>
    <t>63</t>
  </si>
  <si>
    <t>Podlahy a podlahové konstrukce</t>
  </si>
  <si>
    <t>18</t>
  </si>
  <si>
    <t>631311131</t>
  </si>
  <si>
    <t>Doplnění dosavadních mazanin betonem prostým plochy do 1 m2 tloušťky přes 80 mm</t>
  </si>
  <si>
    <t>m3</t>
  </si>
  <si>
    <t>-1071561818</t>
  </si>
  <si>
    <t>0,7*0,1*0,1"M303</t>
  </si>
  <si>
    <t>0,8*0,1*0,1"M305</t>
  </si>
  <si>
    <t>0,7*0,1*0,1"M306</t>
  </si>
  <si>
    <t>19</t>
  </si>
  <si>
    <t>631319153R00</t>
  </si>
  <si>
    <t>Příplatek za přehlaz. mazanin pod povlaky tl. 12cm</t>
  </si>
  <si>
    <t>768443</t>
  </si>
  <si>
    <t>20</t>
  </si>
  <si>
    <t>632411904R00</t>
  </si>
  <si>
    <t>Penetrace savých podkladů</t>
  </si>
  <si>
    <t>1715829593</t>
  </si>
  <si>
    <t>0,8*0,1+0,7*0,1+0,7*0,1</t>
  </si>
  <si>
    <t>64</t>
  </si>
  <si>
    <t>Výplně otvorů</t>
  </si>
  <si>
    <t>642944121R00</t>
  </si>
  <si>
    <t>Osazení ocelových zárubní dodatečně do 2,5 m2</t>
  </si>
  <si>
    <t>-1289129981</t>
  </si>
  <si>
    <t>22</t>
  </si>
  <si>
    <t>553310022</t>
  </si>
  <si>
    <t>Zárubeň ocelová  800 x 1970 mm s vloženým těsněním</t>
  </si>
  <si>
    <t>-852614528</t>
  </si>
  <si>
    <t>94</t>
  </si>
  <si>
    <t>Lešení a stavební výtahy</t>
  </si>
  <si>
    <t>23</t>
  </si>
  <si>
    <t>941955001R00</t>
  </si>
  <si>
    <t>Lešení lehké pomocné, výška podlahy do 1,2 m</t>
  </si>
  <si>
    <t>-1011099046</t>
  </si>
  <si>
    <t>95</t>
  </si>
  <si>
    <t>Různé dokončovací konstrukce a práce na pozemních stavbách</t>
  </si>
  <si>
    <t>24</t>
  </si>
  <si>
    <t>952901111R00</t>
  </si>
  <si>
    <t>Vyčištění budov o výšce podlaží do 4 m</t>
  </si>
  <si>
    <t>467842839</t>
  </si>
  <si>
    <t>25</t>
  </si>
  <si>
    <t>952902110R00</t>
  </si>
  <si>
    <t>Zametání v místnostech, chodbách, na  schodišti</t>
  </si>
  <si>
    <t>1551386586</t>
  </si>
  <si>
    <t>96</t>
  </si>
  <si>
    <t>Bourání konstrukcí</t>
  </si>
  <si>
    <t>26</t>
  </si>
  <si>
    <t>962031116R00</t>
  </si>
  <si>
    <t>Bourání příček z cihel pálených plných tl. 140 mm</t>
  </si>
  <si>
    <t>1735996541</t>
  </si>
  <si>
    <t>0,37*2"M303</t>
  </si>
  <si>
    <t>0,681*2"M304</t>
  </si>
  <si>
    <t>0,9*2"M305</t>
  </si>
  <si>
    <t>27</t>
  </si>
  <si>
    <t>965081802R00</t>
  </si>
  <si>
    <t>Bourání soklíků z dlažeb teracových, čedičových</t>
  </si>
  <si>
    <t>1098627698</t>
  </si>
  <si>
    <t>21,8"M303</t>
  </si>
  <si>
    <t>28</t>
  </si>
  <si>
    <t>968061125R00</t>
  </si>
  <si>
    <t>Vyvěšení dřevěných a plastových dveřních křídel pl. do 2 m2</t>
  </si>
  <si>
    <t>-866023480</t>
  </si>
  <si>
    <t>29</t>
  </si>
  <si>
    <t>968072455R00</t>
  </si>
  <si>
    <t>Vybourání kovových dveřních zárubní pl. do 2 m2</t>
  </si>
  <si>
    <t>1318458633</t>
  </si>
  <si>
    <t>30</t>
  </si>
  <si>
    <t>971033621R00</t>
  </si>
  <si>
    <t>Vybourání otv. zeď cihel. pl.4 m2, tl.10 cm, MVC</t>
  </si>
  <si>
    <t>908819958</t>
  </si>
  <si>
    <t>0,9*2"M302</t>
  </si>
  <si>
    <t>979054442R00</t>
  </si>
  <si>
    <t>Očištění vybouraných dlaždic s výplní spár MC</t>
  </si>
  <si>
    <t>-1328955969</t>
  </si>
  <si>
    <t>3,3*0,1</t>
  </si>
  <si>
    <t>978059541R001</t>
  </si>
  <si>
    <t>Demontáž stávajících SDK zákrytů VZT M303</t>
  </si>
  <si>
    <t>soubor</t>
  </si>
  <si>
    <t>-1376339722</t>
  </si>
  <si>
    <t>33</t>
  </si>
  <si>
    <t>978059541</t>
  </si>
  <si>
    <t>Odsekání a odebrání obkladů stěn z vnitřních obkládaček plochy přes 1 m2</t>
  </si>
  <si>
    <t>1685075920</t>
  </si>
  <si>
    <t>1,2*1,5+1,2*1,5+1,1*1,5</t>
  </si>
  <si>
    <t>HSV</t>
  </si>
  <si>
    <t>Práce a dodávky HSV</t>
  </si>
  <si>
    <t>997</t>
  </si>
  <si>
    <t>Přesun sutě</t>
  </si>
  <si>
    <t>34</t>
  </si>
  <si>
    <t>997013112</t>
  </si>
  <si>
    <t>Vnitrostaveništní doprava suti a vybouraných hmot pro budovy v přes 6 do 9 m</t>
  </si>
  <si>
    <t>t</t>
  </si>
  <si>
    <t>406941998</t>
  </si>
  <si>
    <t>35</t>
  </si>
  <si>
    <t>997013501</t>
  </si>
  <si>
    <t>Odvoz suti a vybouraných hmot na skládku nebo meziskládku do 1 km se složením</t>
  </si>
  <si>
    <t>-519084107</t>
  </si>
  <si>
    <t>36</t>
  </si>
  <si>
    <t>997013509</t>
  </si>
  <si>
    <t>Příplatek k odvozu suti a vybouraných hmot na skládku ZKD 1 km přes 1 km</t>
  </si>
  <si>
    <t>1224185965</t>
  </si>
  <si>
    <t>1,416*15 'Přepočtené koeficientem množství</t>
  </si>
  <si>
    <t>37</t>
  </si>
  <si>
    <t>997013609</t>
  </si>
  <si>
    <t>Poplatek za uložení na skládce (skládkovné) stavebního odpadu ze směsí nebo oddělených frakcí betonu, cihel a keramických výrobků kód odpadu 17 01 07</t>
  </si>
  <si>
    <t>-1708260747</t>
  </si>
  <si>
    <t>713</t>
  </si>
  <si>
    <t>Izolace tepelné</t>
  </si>
  <si>
    <t>38</t>
  </si>
  <si>
    <t>713131131R00</t>
  </si>
  <si>
    <t>Montáž tepelné izolace stěn lepením</t>
  </si>
  <si>
    <t>-683972782</t>
  </si>
  <si>
    <t xml:space="preserve">Poznámka k položce:
dodatečná zvuková izolace příčky </t>
  </si>
  <si>
    <t>0,5*2*3+0,2*2</t>
  </si>
  <si>
    <t>39</t>
  </si>
  <si>
    <t>283754601R00</t>
  </si>
  <si>
    <t>Polystyren extrudovaný XPS , rozměr 600 x 1250 mm</t>
  </si>
  <si>
    <t>-1508466890</t>
  </si>
  <si>
    <t>40</t>
  </si>
  <si>
    <t>713191221R00</t>
  </si>
  <si>
    <t>Dilatační pásek podél stěn výšky 100 mm včetně dodávky</t>
  </si>
  <si>
    <t>-2070510380</t>
  </si>
  <si>
    <t>41</t>
  </si>
  <si>
    <t>998713102R00</t>
  </si>
  <si>
    <t>Přesun hmot pro izolace tepelné, výšky do 12 m</t>
  </si>
  <si>
    <t>60572471</t>
  </si>
  <si>
    <t>766</t>
  </si>
  <si>
    <t>Konstrukce truhlářské</t>
  </si>
  <si>
    <t>42</t>
  </si>
  <si>
    <t>766. 1</t>
  </si>
  <si>
    <t>Demontáž stáv. dřevěného obložení - chodba</t>
  </si>
  <si>
    <t>ks</t>
  </si>
  <si>
    <t>647072580</t>
  </si>
  <si>
    <t>43</t>
  </si>
  <si>
    <t>766. 2</t>
  </si>
  <si>
    <t>Montáž stáv. dřevěného obložení - chodba</t>
  </si>
  <si>
    <t>666156265</t>
  </si>
  <si>
    <t>44</t>
  </si>
  <si>
    <t>766661112RV1</t>
  </si>
  <si>
    <t>Montáž stávajících dveří  do zárubně,otevíravých 1kř.do 0,8 m, úprava</t>
  </si>
  <si>
    <t>1473133371</t>
  </si>
  <si>
    <t>Poznámka k položce:
včetně úpravy dveří</t>
  </si>
  <si>
    <t>45</t>
  </si>
  <si>
    <t>766661112RV2</t>
  </si>
  <si>
    <t>Dodávka a Montáž dveří do zárubně,otevíravých 1kř.do 0,8 m - HPL - pravé</t>
  </si>
  <si>
    <t>-1858017554</t>
  </si>
  <si>
    <t>Poznámka k položce:
vč. dodávka dveří -  Laminát s vyšší mech. odolností HPL, výplň dveří RST (lehčená dřevotříska), kování, zámek FAB, okopový plech.
barevné řešení dveří dle architekta interiérů</t>
  </si>
  <si>
    <t>46</t>
  </si>
  <si>
    <t>766900010RAA</t>
  </si>
  <si>
    <t>Demontáž obložení stěn - dřev. obložení ÚT</t>
  </si>
  <si>
    <t>169026183</t>
  </si>
  <si>
    <t>47</t>
  </si>
  <si>
    <t>998766202R00</t>
  </si>
  <si>
    <t>Přesun hmot pro truhlářské konstr., výšky do 12 m</t>
  </si>
  <si>
    <t>987606619</t>
  </si>
  <si>
    <t>767</t>
  </si>
  <si>
    <t>Konstrukce doplňkové stavební (zámečnické)</t>
  </si>
  <si>
    <t>48</t>
  </si>
  <si>
    <t>7675. 1</t>
  </si>
  <si>
    <t>Demontáž čela kazet. podhledu u zazdívky, vč. doplnění a kotvení na stěnu</t>
  </si>
  <si>
    <t>-980305193</t>
  </si>
  <si>
    <t>49</t>
  </si>
  <si>
    <t>767586101RT1</t>
  </si>
  <si>
    <t>Nosný rošt podhledu</t>
  </si>
  <si>
    <t>-1590760251</t>
  </si>
  <si>
    <t>Poznámka k položce:
modul 60 x 60 cm (kazety)</t>
  </si>
  <si>
    <t>21,6"M303</t>
  </si>
  <si>
    <t>15"M304</t>
  </si>
  <si>
    <t>19,5"M305</t>
  </si>
  <si>
    <t>15"M306</t>
  </si>
  <si>
    <t>50</t>
  </si>
  <si>
    <t>767586201RT1</t>
  </si>
  <si>
    <t>Podhled minerální akustický, tř. absobce A( např. Ecophon Hygiene Clinic E ), polozapuštěná hrana desek 600x600x15mm</t>
  </si>
  <si>
    <t>151427703</t>
  </si>
  <si>
    <t>Poznámka k položce:
kazety 600 x 600 mm , tl. 15 mm pro zdravotnické provozy, částečně zapuštěný</t>
  </si>
  <si>
    <t>51</t>
  </si>
  <si>
    <t>767586201RT2</t>
  </si>
  <si>
    <t>Podhled minerální  polozapuštěná hrana desek 600x600x15mm</t>
  </si>
  <si>
    <t>1611179866</t>
  </si>
  <si>
    <t>52</t>
  </si>
  <si>
    <t>998767102R00</t>
  </si>
  <si>
    <t>Přesun hmot pro zámečnické konstr., výšky do 12 m</t>
  </si>
  <si>
    <t>-1945249636</t>
  </si>
  <si>
    <t>772</t>
  </si>
  <si>
    <t>Podlahy z přírodního a konglomerovaného kamene</t>
  </si>
  <si>
    <t>53</t>
  </si>
  <si>
    <t>772401123R00</t>
  </si>
  <si>
    <t>Montáž obkladu soklů kamenem tl. do 30 mm</t>
  </si>
  <si>
    <t>2077209672</t>
  </si>
  <si>
    <t>Poznámka k položce:
dodávka: stávající demontovaný sokl
doplnění soklu hlavní chodby</t>
  </si>
  <si>
    <t>3,3"sokl nového zdiva chodby M307 použit vybouraný sokl</t>
  </si>
  <si>
    <t>776</t>
  </si>
  <si>
    <t>Podlahy povlakové</t>
  </si>
  <si>
    <t>54</t>
  </si>
  <si>
    <t>776101101R00</t>
  </si>
  <si>
    <t>Vysávání podlah prům.vysavačem pod povlak.podlahy</t>
  </si>
  <si>
    <t>1162050370</t>
  </si>
  <si>
    <t>55</t>
  </si>
  <si>
    <t>776511810RT3</t>
  </si>
  <si>
    <t>Odstranění PVC a koberců lepených bez podložky</t>
  </si>
  <si>
    <t>692517358</t>
  </si>
  <si>
    <t>Poznámka k položce:
z ploch do 10 m2</t>
  </si>
  <si>
    <t>56</t>
  </si>
  <si>
    <t>776401800R00</t>
  </si>
  <si>
    <t>Demontáž soklíků nebo lišt, pryžových nebo z PVC</t>
  </si>
  <si>
    <t>-1995745996</t>
  </si>
  <si>
    <t>0,9"M302</t>
  </si>
  <si>
    <t>14"M304</t>
  </si>
  <si>
    <t>18,3"M305</t>
  </si>
  <si>
    <t>57</t>
  </si>
  <si>
    <t>776421100RU1</t>
  </si>
  <si>
    <t>Lepení podlahových soklíků z PVC a vinylu</t>
  </si>
  <si>
    <t>339688333</t>
  </si>
  <si>
    <t>21"M303</t>
  </si>
  <si>
    <t>58</t>
  </si>
  <si>
    <t>776521200RV1</t>
  </si>
  <si>
    <t>Lepení povlakových podlah z dílců PVC a CV (vinyl) - odstín dle investora</t>
  </si>
  <si>
    <t>-1612906615</t>
  </si>
  <si>
    <t>Poznámka k položce:
 100% bez ftalátové</t>
  </si>
  <si>
    <t>59</t>
  </si>
  <si>
    <t>776520030RAB</t>
  </si>
  <si>
    <t>Podlaha povlaková z PVC, soklík, 100% bez ftalátů, útlum 15dB - odstín dle investora</t>
  </si>
  <si>
    <t>-1503527731</t>
  </si>
  <si>
    <t>21,6*1,1"M303</t>
  </si>
  <si>
    <t>15*1,1"M304</t>
  </si>
  <si>
    <t>19,5*1,1"M305</t>
  </si>
  <si>
    <t>15*1,1"M306</t>
  </si>
  <si>
    <t>0,9*0,05"M302 soklík</t>
  </si>
  <si>
    <t>14*0,05"M304 soklík</t>
  </si>
  <si>
    <t>18,3*0,05"M305 soklík</t>
  </si>
  <si>
    <t>15*0,05"M306 soklík</t>
  </si>
  <si>
    <t xml:space="preserve">21*0,05"M303soklík </t>
  </si>
  <si>
    <t>60</t>
  </si>
  <si>
    <t>776981124RT1</t>
  </si>
  <si>
    <t>Lišta nerezová podlahová krycí, povlak.podlah.</t>
  </si>
  <si>
    <t>198185374</t>
  </si>
  <si>
    <t>Poznámka k položce:
samolepicí, šířka 60 mm</t>
  </si>
  <si>
    <t>8*0,8"přechodová lišta do dveří</t>
  </si>
  <si>
    <t>998776102R00</t>
  </si>
  <si>
    <t>Přesun hmot pro podlahy povlakové, výšky do 12 m</t>
  </si>
  <si>
    <t>2023817159</t>
  </si>
  <si>
    <t>777</t>
  </si>
  <si>
    <t>Podlahy ze syntetických hmot</t>
  </si>
  <si>
    <t>62</t>
  </si>
  <si>
    <t>777553010R00</t>
  </si>
  <si>
    <t>Penetrace savého podkladu disperzí</t>
  </si>
  <si>
    <t>-680780740</t>
  </si>
  <si>
    <t>777553210R00</t>
  </si>
  <si>
    <t>Vyrovnání podlah, samonivel. hmota  tl. 2mm</t>
  </si>
  <si>
    <t>-1705519481</t>
  </si>
  <si>
    <t>998777102R00</t>
  </si>
  <si>
    <t>Přesun hmot pro podlahy syntetické, výšky do 12 m</t>
  </si>
  <si>
    <t>426017316</t>
  </si>
  <si>
    <t>783</t>
  </si>
  <si>
    <t>Nátěry</t>
  </si>
  <si>
    <t>65</t>
  </si>
  <si>
    <t>783222100RV</t>
  </si>
  <si>
    <t>Nátěr syntetický kovových konstrukcí dvojnásobný - zárubně</t>
  </si>
  <si>
    <t>-1540373036</t>
  </si>
  <si>
    <t>Poznámka k položce:
odstín dle investora</t>
  </si>
  <si>
    <t>784</t>
  </si>
  <si>
    <t>Malby</t>
  </si>
  <si>
    <t>66</t>
  </si>
  <si>
    <t>784402801R00</t>
  </si>
  <si>
    <t>Odstranění malby oškrábáním v místnosti H do 3,8 m</t>
  </si>
  <si>
    <t>-592730772</t>
  </si>
  <si>
    <t>7*2,8"M307</t>
  </si>
  <si>
    <t>6,5*3,25+1,25*3,25+0,83*3,25+0,6*3,25+5,9*3,25+2,36*1,150+14,6"M302</t>
  </si>
  <si>
    <t>67</t>
  </si>
  <si>
    <t>784442001RT1</t>
  </si>
  <si>
    <t>Malba disperzní interiér.  výška do 3,8 m</t>
  </si>
  <si>
    <t>-2003514687</t>
  </si>
  <si>
    <t>Poznámka k položce:
1barevná, 1x nátěr, 1x penetrace</t>
  </si>
  <si>
    <t>786</t>
  </si>
  <si>
    <t>Čalounické úpravy</t>
  </si>
  <si>
    <t>68</t>
  </si>
  <si>
    <t>786. 1</t>
  </si>
  <si>
    <t>Demont stáv. okenních žaluzií, vč. likvidace</t>
  </si>
  <si>
    <t>1645243873</t>
  </si>
  <si>
    <t>69</t>
  </si>
  <si>
    <t>786622211RT2</t>
  </si>
  <si>
    <t>Žaluzie horizontální vnitřní AL lamely bílé</t>
  </si>
  <si>
    <t>1705618023</t>
  </si>
  <si>
    <t>Poznámka k položce:
včetně dodávky žaluzie</t>
  </si>
  <si>
    <t>70</t>
  </si>
  <si>
    <t>786622211R001</t>
  </si>
  <si>
    <t>čalounění a odhlučnění dveřních křídel, bílé</t>
  </si>
  <si>
    <t>-331742493</t>
  </si>
  <si>
    <t>Poznámka k položce:
včetně dodávky čalounění a odhlučnění</t>
  </si>
  <si>
    <t>71</t>
  </si>
  <si>
    <t>998786102R00</t>
  </si>
  <si>
    <t>Přesun hmot pro zastiň. techniku, výšky do 12 m</t>
  </si>
  <si>
    <t>-1137926107</t>
  </si>
  <si>
    <t>D.1.4.1 - vodovod, kanalizace</t>
  </si>
  <si>
    <t xml:space="preserve">    9 - Ostatní konstrukce a práce, bourání</t>
  </si>
  <si>
    <t>PSV - Práce a dodávky PSV</t>
  </si>
  <si>
    <t xml:space="preserve">    721 - Zdravotechnika - vnitřní kanalizace</t>
  </si>
  <si>
    <t xml:space="preserve">    722 - Zdravotechnika - vnitřní vodovod</t>
  </si>
  <si>
    <t xml:space="preserve">    725 - Zdravotechnika - zařizovací předměty</t>
  </si>
  <si>
    <t>Ostatní konstrukce a práce, bourání</t>
  </si>
  <si>
    <t>965043321</t>
  </si>
  <si>
    <t>Bourání podkladů pod dlažby betonových s potěrem nebo teracem tl do 100 mm pl do 1 m2</t>
  </si>
  <si>
    <t>776095523</t>
  </si>
  <si>
    <t>0,7*0,1*0,1"M303 odvod kondenzátu</t>
  </si>
  <si>
    <t>0,8*0,1*0,1"M305 odvod kondenzátu</t>
  </si>
  <si>
    <t>0,7*0,1*0,1"M306 odvod kondenzátu</t>
  </si>
  <si>
    <t>977311112</t>
  </si>
  <si>
    <t>Řezání stávajících betonových mazanin nevyztužených hl do 100 mm</t>
  </si>
  <si>
    <t>-1068338255</t>
  </si>
  <si>
    <t>0,7*2"M303 odvod kondenzátu</t>
  </si>
  <si>
    <t>0,8*2"M305 odvod kondenzátu</t>
  </si>
  <si>
    <t>0,7*2"M306 odvod kondenzátu</t>
  </si>
  <si>
    <t>971033431</t>
  </si>
  <si>
    <t>Vybourání otvorů ve zdivu cihelném pl do 0,25 m2 na MVC nebo MV tl do 150 mm</t>
  </si>
  <si>
    <t>-1231294476</t>
  </si>
  <si>
    <t>3"napojení instalací</t>
  </si>
  <si>
    <t>974031142</t>
  </si>
  <si>
    <t>Vysekání rýh ve zdivu cihelném hl do 70 mm š do 70 mm</t>
  </si>
  <si>
    <t>801300922</t>
  </si>
  <si>
    <t>-1088957211</t>
  </si>
  <si>
    <t>603306382</t>
  </si>
  <si>
    <t>1774438183</t>
  </si>
  <si>
    <t>0,654*15 'Přepočtené koeficientem množství</t>
  </si>
  <si>
    <t>-560355269</t>
  </si>
  <si>
    <t>PSV</t>
  </si>
  <si>
    <t>Práce a dodávky PSV</t>
  </si>
  <si>
    <t>721</t>
  </si>
  <si>
    <t>Zdravotechnika - vnitřní kanalizace</t>
  </si>
  <si>
    <t>721171904</t>
  </si>
  <si>
    <t>Potrubí z PP vsazení odbočky do hrdla DN 75</t>
  </si>
  <si>
    <t>-186554593</t>
  </si>
  <si>
    <t>721171913</t>
  </si>
  <si>
    <t>Potrubí z PP propojení potrubí DN 50</t>
  </si>
  <si>
    <t>711203273</t>
  </si>
  <si>
    <t>721174041</t>
  </si>
  <si>
    <t>Potrubí kanalizační z PP připojovací DN 32</t>
  </si>
  <si>
    <t>1894282087</t>
  </si>
  <si>
    <t>721174042</t>
  </si>
  <si>
    <t>Potrubí kanalizační z PP připojovací DN 40</t>
  </si>
  <si>
    <t>-436343353</t>
  </si>
  <si>
    <t>721174043</t>
  </si>
  <si>
    <t>Potrubí kanalizační z PP připojovací DN 50</t>
  </si>
  <si>
    <t>-932972045</t>
  </si>
  <si>
    <t>721194103</t>
  </si>
  <si>
    <t>Vyvedení a upevnění odpadních výpustek DN 32</t>
  </si>
  <si>
    <t>326654469</t>
  </si>
  <si>
    <t>721194104</t>
  </si>
  <si>
    <t>Vyvedení a upevnění odpadních výpustek DN 40</t>
  </si>
  <si>
    <t>-1519104398</t>
  </si>
  <si>
    <t>721194105</t>
  </si>
  <si>
    <t>Vyvedení a upevnění odpadních výpustek DN 50</t>
  </si>
  <si>
    <t>266110558</t>
  </si>
  <si>
    <t>721226521</t>
  </si>
  <si>
    <t>Zápachová uzávěrka nástěnná pro pračku a myčku DN 40</t>
  </si>
  <si>
    <t>-1302949087</t>
  </si>
  <si>
    <t>751613140</t>
  </si>
  <si>
    <t>Montáž sifonu pro odvod kondenzátu</t>
  </si>
  <si>
    <t>2078859689</t>
  </si>
  <si>
    <t>Poznámka k položce:
odvod kondezátu od klimatizace</t>
  </si>
  <si>
    <t>48481003</t>
  </si>
  <si>
    <t>sifon pro odvod kondenzátu</t>
  </si>
  <si>
    <t>-809255946</t>
  </si>
  <si>
    <t>998721102</t>
  </si>
  <si>
    <t>Přesun hmot tonážní pro vnitřní kanalizaci v objektech v přes 6 do 12 m</t>
  </si>
  <si>
    <t>-1193745354</t>
  </si>
  <si>
    <t>722</t>
  </si>
  <si>
    <t>Zdravotechnika - vnitřní vodovod</t>
  </si>
  <si>
    <t>722171913</t>
  </si>
  <si>
    <t>Potrubí plastové odříznutí trubky D přes 20 do 25 mm</t>
  </si>
  <si>
    <t>870227376</t>
  </si>
  <si>
    <t>Poznámka k položce:
napojení na stávající rozvod vody</t>
  </si>
  <si>
    <t>722175002</t>
  </si>
  <si>
    <t>Potrubí vodovodní plastové PP-RCT svar polyfúze D 20x2,8 mm</t>
  </si>
  <si>
    <t>1305042418</t>
  </si>
  <si>
    <t>722181241</t>
  </si>
  <si>
    <t>Ochrana vodovodního potrubí přilepenými termoizolačními trubicemi z PE tl přes 13 do 20 mm DN do 22 mm</t>
  </si>
  <si>
    <t>675986649</t>
  </si>
  <si>
    <t>722190901</t>
  </si>
  <si>
    <t>Uzavření nebo otevření vodovodního potrubí při opravách</t>
  </si>
  <si>
    <t>1110897208</t>
  </si>
  <si>
    <t>998722102</t>
  </si>
  <si>
    <t>Přesun hmot tonážní pro vnitřní vodovod v objektech v přes 6 do 12 m</t>
  </si>
  <si>
    <t>803328254</t>
  </si>
  <si>
    <t>725</t>
  </si>
  <si>
    <t>Zdravotechnika - zařizovací předměty</t>
  </si>
  <si>
    <t>725813111</t>
  </si>
  <si>
    <t>Ventil rohový bez připojovací trubičky nebo flexi hadičky G 1/2"</t>
  </si>
  <si>
    <t>1803059690</t>
  </si>
  <si>
    <t>725813112</t>
  </si>
  <si>
    <t>Ventil rohový pračkový G 3/4"</t>
  </si>
  <si>
    <t>216425473</t>
  </si>
  <si>
    <t>725210821</t>
  </si>
  <si>
    <t>Demontáž umyvadel bez výtokových armatur</t>
  </si>
  <si>
    <t>-14519083</t>
  </si>
  <si>
    <t>725820801</t>
  </si>
  <si>
    <t>Demontáž baterie nástěnné do G 3 / 4</t>
  </si>
  <si>
    <t>-1558471142</t>
  </si>
  <si>
    <t>725860811</t>
  </si>
  <si>
    <t>Demontáž uzávěrů zápachu jednoduchých</t>
  </si>
  <si>
    <t>-47725110</t>
  </si>
  <si>
    <t>998725102</t>
  </si>
  <si>
    <t>Přesun hmot tonážní pro zařizovací předměty v objektech v přes 6 do 12 m</t>
  </si>
  <si>
    <t>-1090216387</t>
  </si>
  <si>
    <t>D.1.4.2 - ústřední vytápění, vzduchotechnika</t>
  </si>
  <si>
    <t xml:space="preserve">    733 - Ústřední vytápění - rozvodné potrubí</t>
  </si>
  <si>
    <t xml:space="preserve">    734 - Ústřední vytápění - armatury</t>
  </si>
  <si>
    <t xml:space="preserve">    735 - Ústřední vytápění - otopná tělesa</t>
  </si>
  <si>
    <t xml:space="preserve">    751 - Vzduchotechnika</t>
  </si>
  <si>
    <t xml:space="preserve">    783 - Dokončovací práce - nátěry</t>
  </si>
  <si>
    <t>733</t>
  </si>
  <si>
    <t>Ústřední vytápění - rozvodné potrubí</t>
  </si>
  <si>
    <t>733110803</t>
  </si>
  <si>
    <t>Demontáž potrubí ocelového závitového DN do 15</t>
  </si>
  <si>
    <t>956322525</t>
  </si>
  <si>
    <t>733110806</t>
  </si>
  <si>
    <t>Demontáž potrubí ocelového závitového DN přes 15 do 32</t>
  </si>
  <si>
    <t>1445111294</t>
  </si>
  <si>
    <t>733122301</t>
  </si>
  <si>
    <t>Potrubí z ušlechtilé oceli spojované lisováním D 15x1,0 mm</t>
  </si>
  <si>
    <t>158066211</t>
  </si>
  <si>
    <t>733122303</t>
  </si>
  <si>
    <t>Potrubí z ušlechtilé oceli spojované lisováním D 22x1,2 mm</t>
  </si>
  <si>
    <t>-1197554172</t>
  </si>
  <si>
    <t>733122304</t>
  </si>
  <si>
    <t>Potrubí z ušlechtilé oceli spojované lisováním D 28x1,2 mm</t>
  </si>
  <si>
    <t>1032529933</t>
  </si>
  <si>
    <t>7331223R001</t>
  </si>
  <si>
    <t>propojení stávajícího potrubí s novým, přechod</t>
  </si>
  <si>
    <t>-1582621141</t>
  </si>
  <si>
    <t xml:space="preserve">5"hlavní rozvod </t>
  </si>
  <si>
    <t>6"dopojení stávajících otopných těles</t>
  </si>
  <si>
    <t>733191915</t>
  </si>
  <si>
    <t>Zaslepení potrubí ocelového závitového zavařením a skováním DN 25</t>
  </si>
  <si>
    <t>-906267184</t>
  </si>
  <si>
    <t>2"stávající demontované potrubí od původních VZT jednotek</t>
  </si>
  <si>
    <t>734</t>
  </si>
  <si>
    <t>Ústřední vytápění - armatury</t>
  </si>
  <si>
    <t>734209104</t>
  </si>
  <si>
    <t>Montáž armatury závitové s jedním závitem G 3/4</t>
  </si>
  <si>
    <t>154278936</t>
  </si>
  <si>
    <t>RMAT0002</t>
  </si>
  <si>
    <t>hlava radiátorová termostatická kapalinová</t>
  </si>
  <si>
    <t>-831845713</t>
  </si>
  <si>
    <t>734209113</t>
  </si>
  <si>
    <t>Montáž armatury závitové s dvěma závity G 1/2</t>
  </si>
  <si>
    <t>-207629858</t>
  </si>
  <si>
    <t>RMAT0004</t>
  </si>
  <si>
    <t>radiátorový ventil přímý 1/2"</t>
  </si>
  <si>
    <t>1357955112</t>
  </si>
  <si>
    <t>RMAT0005</t>
  </si>
  <si>
    <t>uzavírací šroubení radiátorové přímé 1/2"</t>
  </si>
  <si>
    <t>884848985</t>
  </si>
  <si>
    <t>735</t>
  </si>
  <si>
    <t>Ústřední vytápění - otopná tělesa</t>
  </si>
  <si>
    <t>735111810</t>
  </si>
  <si>
    <t>Demontáž otopného tělesa litinového článkového</t>
  </si>
  <si>
    <t>1247946629</t>
  </si>
  <si>
    <t>0,255*14" těleso M303</t>
  </si>
  <si>
    <t>735117110</t>
  </si>
  <si>
    <t>Odpojení a připojení otopného tělesa litinového po nátěru</t>
  </si>
  <si>
    <t>306318703</t>
  </si>
  <si>
    <t>0,255*21"těleso M304 zpětná montáž</t>
  </si>
  <si>
    <t>0,255*27"těleso M305 zpětná montáž</t>
  </si>
  <si>
    <t>0,18*20"těleso M306 zpětná montáž</t>
  </si>
  <si>
    <t>735151577</t>
  </si>
  <si>
    <t>Otopné těleso panelové dvoudeskové 2 přídavné přestupní plochy výška/délka 600/1000 mm výkon 1679 W</t>
  </si>
  <si>
    <t>-1127602035</t>
  </si>
  <si>
    <t>735291800</t>
  </si>
  <si>
    <t>Demontáž konzoly nebo držáku otopných těles, registrů nebo konvektorů do odpadu</t>
  </si>
  <si>
    <t>-1230180622</t>
  </si>
  <si>
    <t>2"konzoly otopného tělesa M303</t>
  </si>
  <si>
    <t>1"konzola po vzt podokenní jednotce M303</t>
  </si>
  <si>
    <t>751</t>
  </si>
  <si>
    <t>Vzduchotechnika</t>
  </si>
  <si>
    <t>751322811</t>
  </si>
  <si>
    <t>Demontáž talířového ventilu D do 200 mm</t>
  </si>
  <si>
    <t>494278469</t>
  </si>
  <si>
    <t>6"M303</t>
  </si>
  <si>
    <t>751510871</t>
  </si>
  <si>
    <t>Demontáž vzduchotechnického potrubí plechového kruhového bez příruby spirálně vinutého do suti D přes 200 do 400 mm</t>
  </si>
  <si>
    <t>-437667146</t>
  </si>
  <si>
    <t>751510871R001</t>
  </si>
  <si>
    <t>zaslepení stávajícího potrubí vedeného z hlavní chodby</t>
  </si>
  <si>
    <t>-1810094193</t>
  </si>
  <si>
    <t>Dokončovací práce - nátěry</t>
  </si>
  <si>
    <t>783601341</t>
  </si>
  <si>
    <t>Odrezivění litinových otopných těles před provedením nátěru</t>
  </si>
  <si>
    <t>1181258854</t>
  </si>
  <si>
    <t>783601347</t>
  </si>
  <si>
    <t>Odmaštění litinových otopných těles odmašťovačem rozpouštědlovým před provedením nátěru</t>
  </si>
  <si>
    <t>-912595920</t>
  </si>
  <si>
    <t>783617147</t>
  </si>
  <si>
    <t>Krycí dvojnásobný syntetický nátěr litinových otopných těles</t>
  </si>
  <si>
    <t>1587374295</t>
  </si>
  <si>
    <t>783601715</t>
  </si>
  <si>
    <t>Odmaštění ředidlovým odmašťovačem potrubí DN do 50 mm</t>
  </si>
  <si>
    <t>-149384089</t>
  </si>
  <si>
    <t>783614653</t>
  </si>
  <si>
    <t>Základní antikorozní jednonásobný syntetický samozákladující potrubí DN do 50 mm</t>
  </si>
  <si>
    <t>-1428184746</t>
  </si>
  <si>
    <t>783617615</t>
  </si>
  <si>
    <t>Krycí dvojnásobný syntetický tepelně odolný nátěr potrubí DN do 50 mm</t>
  </si>
  <si>
    <t>-720917789</t>
  </si>
  <si>
    <t>D.1.4.3 - elektrické rozvody silnoproudé</t>
  </si>
  <si>
    <t>7413 - Rozvaděče NN a příslušenství</t>
  </si>
  <si>
    <t>7414 - Kompletační materiál</t>
  </si>
  <si>
    <t>7417 - Elektroinstalační materiál</t>
  </si>
  <si>
    <t>7419 - Kabelové rozvody</t>
  </si>
  <si>
    <t>7421 - Svítidla</t>
  </si>
  <si>
    <t xml:space="preserve">      7418 - Ocelové konstrukce a materiál kabelových tras</t>
  </si>
  <si>
    <t>HZS - Hodinové zúčtovací sazby</t>
  </si>
  <si>
    <t>7413</t>
  </si>
  <si>
    <t>Rozvaděče NN a příslušenství</t>
  </si>
  <si>
    <t>7413.R001</t>
  </si>
  <si>
    <t>R01 rozvaděč  - rozvaděč dle výkresové dokumentace, kompletní včetně přístrojů</t>
  </si>
  <si>
    <t>1141566965</t>
  </si>
  <si>
    <t>Poznámka k položce:
včetně montáže</t>
  </si>
  <si>
    <t>7414</t>
  </si>
  <si>
    <t>Kompletační materiál</t>
  </si>
  <si>
    <t>741310101</t>
  </si>
  <si>
    <t>Montáž spínačů jedno nebo dvoupólových polozapuštěných nebo zapuštěných se zapojením vodičů bezšroubové připojení vypínačů, řazení 1-jednopólových</t>
  </si>
  <si>
    <t>-651574551</t>
  </si>
  <si>
    <t>10.028.722R001</t>
  </si>
  <si>
    <t>spínač jednopólový řaz.1, IP44, pod omítku - kompletní</t>
  </si>
  <si>
    <t>341791878</t>
  </si>
  <si>
    <t>741310121R002</t>
  </si>
  <si>
    <t>Montáž spínačů jedno nebo dvoupólových polozapuštěných nebo zapuštěných se zapojením vodičů bezšroubové připojení přepínačů, řazení 6-sériových</t>
  </si>
  <si>
    <t>-1516586356</t>
  </si>
  <si>
    <t>10.028.722R003</t>
  </si>
  <si>
    <t>spínač jednopólový řaz.6, IP44, - kompletní</t>
  </si>
  <si>
    <t>827505484</t>
  </si>
  <si>
    <t>741310121R004</t>
  </si>
  <si>
    <t>Montáž spínačů jedno nebo dvoupólových polozapuštěných nebo zapuštěných se zapojením vodičů bezšroubové připojení přepínačů, řazení 2x6-sériových</t>
  </si>
  <si>
    <t>-1308569563</t>
  </si>
  <si>
    <t>10.028.722R004</t>
  </si>
  <si>
    <t>spínač jednopólový řaz.2x6, IP44, - kompletní</t>
  </si>
  <si>
    <t>41374806</t>
  </si>
  <si>
    <t>741310121R0003</t>
  </si>
  <si>
    <t>Montáž spínačů jedno nebo dvoupólových polozapuštěných nebo zapuštěných se zapojením vodičů bezšroubové připojení přepínačů, řazení 7-sériových</t>
  </si>
  <si>
    <t>1361613913</t>
  </si>
  <si>
    <t>10.028.722R005</t>
  </si>
  <si>
    <t>spínač jednopólový řaz.7, IP44, - kompletní</t>
  </si>
  <si>
    <t>1708182438</t>
  </si>
  <si>
    <t>741313001R01</t>
  </si>
  <si>
    <t>Montáž zásuvek domovních se zapojením vodičů bezšroubové připojení polozapuštěných nebo zapuštěných 10/16 A, provedení 2P + PE</t>
  </si>
  <si>
    <t>660452525</t>
  </si>
  <si>
    <t>34555101R002</t>
  </si>
  <si>
    <t>zásuvka 230V, 16A, IP44, pod omítku bílá - kompletní</t>
  </si>
  <si>
    <t>403159836</t>
  </si>
  <si>
    <t>34555101R003</t>
  </si>
  <si>
    <t>zásuvka 230V, 16A, IP44, pod omítku šedá - kompletní</t>
  </si>
  <si>
    <t>-282365831</t>
  </si>
  <si>
    <t>7417</t>
  </si>
  <si>
    <t>Elektroinstalační materiál</t>
  </si>
  <si>
    <t>35442178R01</t>
  </si>
  <si>
    <t>Ekvipotenciální svorkovnice</t>
  </si>
  <si>
    <t>-404491919</t>
  </si>
  <si>
    <t>35822204R001</t>
  </si>
  <si>
    <t>jistič 3-pólový 25A/B</t>
  </si>
  <si>
    <t>-1582028561</t>
  </si>
  <si>
    <t>35822204R002</t>
  </si>
  <si>
    <t>elektroměr 3-fázový 3x 25A</t>
  </si>
  <si>
    <t>485858029</t>
  </si>
  <si>
    <t>741110002</t>
  </si>
  <si>
    <t>Montáž trubek elektroinstalačních s nasunutím nebo našroubováním do krabic plastových tuhých, uložených pevně, vnější O přes 23 do 35 mm</t>
  </si>
  <si>
    <t>562081383</t>
  </si>
  <si>
    <t>34571073</t>
  </si>
  <si>
    <t>trubka elektroinstalační ohebná z PVC (EN) 2325</t>
  </si>
  <si>
    <t>426120069</t>
  </si>
  <si>
    <t>741112021</t>
  </si>
  <si>
    <t>Montáž krabic elektroinstalačních bez napojení na trubky a lišty, demontáže a montáže víčka a přístroje protahovacích nebo odbočných nástěnných plastových čtyřh</t>
  </si>
  <si>
    <t>-1257565242</t>
  </si>
  <si>
    <t>34571524R002</t>
  </si>
  <si>
    <t>krabice přístrojová kompletní</t>
  </si>
  <si>
    <t>-196772171</t>
  </si>
  <si>
    <t>34571524R003</t>
  </si>
  <si>
    <t>krabice rozpojovací kompletní</t>
  </si>
  <si>
    <t>-2033360861</t>
  </si>
  <si>
    <t>7419</t>
  </si>
  <si>
    <t>Kabelové rozvody</t>
  </si>
  <si>
    <t>741122211</t>
  </si>
  <si>
    <t>Montáž kabelů měděných bez ukončení uložených volně nebo v liště plných kulatých (CYKY) počtu a průřezu žil 3x1,5 až 6 mm2</t>
  </si>
  <si>
    <t>1006728451</t>
  </si>
  <si>
    <t>34111030</t>
  </si>
  <si>
    <t>kabel silový s Cu jádrem 1 kV 3x1,5mm2</t>
  </si>
  <si>
    <t>777739705</t>
  </si>
  <si>
    <t>34111036</t>
  </si>
  <si>
    <t>kabel silový s Cu jádrem 1 kV 3x2,5mm2</t>
  </si>
  <si>
    <t>316423192</t>
  </si>
  <si>
    <t>34111030.A1</t>
  </si>
  <si>
    <t>kabel silový s Cu jádrem 1 kV 3x1,5mm2 (CYKY-O 3x1,5)</t>
  </si>
  <si>
    <t>-1240678101</t>
  </si>
  <si>
    <t>741122232</t>
  </si>
  <si>
    <t>Montáž kabelů měděných bez ukončení uložených volně nebo v liště plných kulatých (CYKY) počtu a průřezu žil 5x4 až 6 mm2</t>
  </si>
  <si>
    <t>-1979138152</t>
  </si>
  <si>
    <t>34111100</t>
  </si>
  <si>
    <t>kabel silový s Cu jádrem 1 kV 5x6mm2</t>
  </si>
  <si>
    <t>-1002470937</t>
  </si>
  <si>
    <t>PKB.607602</t>
  </si>
  <si>
    <t>vodič propojovací jádro Cu plné izolace PVC 450/750V H07V-K-4 ZZ</t>
  </si>
  <si>
    <t>-1535279018</t>
  </si>
  <si>
    <t>34140826</t>
  </si>
  <si>
    <t>vodič propojovací jádro Cu plné izolace PVC 450/750V H07V-K-6 ZZ</t>
  </si>
  <si>
    <t>806294466</t>
  </si>
  <si>
    <t>7421</t>
  </si>
  <si>
    <t>Svítidla</t>
  </si>
  <si>
    <t>741372062R01</t>
  </si>
  <si>
    <t>Montáž svítidel LED se zapojením vodičů bytových nebo společenských místností přisazených stropních panelových</t>
  </si>
  <si>
    <t>419903679</t>
  </si>
  <si>
    <t>7421.R001</t>
  </si>
  <si>
    <t>Svítidlo A - viz tabulka svítidel</t>
  </si>
  <si>
    <t>-1998125419</t>
  </si>
  <si>
    <t>7421.R002</t>
  </si>
  <si>
    <t>Svítidlo B - viz tabulka svítidel</t>
  </si>
  <si>
    <t>1046624348</t>
  </si>
  <si>
    <t>7421.R003</t>
  </si>
  <si>
    <t>Svítidlo C - viz tabulka svítidel</t>
  </si>
  <si>
    <t>-1704295832</t>
  </si>
  <si>
    <t>974031121</t>
  </si>
  <si>
    <t>Vysekání rýh ve zdivu cihelném hl do 30 mm š do 30 mm</t>
  </si>
  <si>
    <t>-242877419</t>
  </si>
  <si>
    <t>Poznámka k položce:
silnoproud + slaboproud</t>
  </si>
  <si>
    <t>997013152</t>
  </si>
  <si>
    <t>Vnitrostaveništní doprava suti a vybouraných hmot pro budovy v přes 6 do 9 m s omezením mechanizace</t>
  </si>
  <si>
    <t>1444255041</t>
  </si>
  <si>
    <t>-1171875485</t>
  </si>
  <si>
    <t>227057315</t>
  </si>
  <si>
    <t>0,06*15 'Přepočtené koeficientem množství</t>
  </si>
  <si>
    <t>997013603</t>
  </si>
  <si>
    <t>Poplatek za uložení na skládce (skládkovné) stavebního odpadu cihelného kód odpadu 17 01 02</t>
  </si>
  <si>
    <t>-1110903146</t>
  </si>
  <si>
    <t>7418</t>
  </si>
  <si>
    <t>Ocelové konstrukce a materiál kabelových tras</t>
  </si>
  <si>
    <t>15018.R105</t>
  </si>
  <si>
    <t>Montáž kabelového žlabu drátěného 150/35 mm - požárně odolná trasa, závěsná montáž, komplet</t>
  </si>
  <si>
    <t>1639769984</t>
  </si>
  <si>
    <t>34575603R001</t>
  </si>
  <si>
    <t>žlab kabelový drátěný žárově zinkovaný 150/35mm</t>
  </si>
  <si>
    <t>-1421674818</t>
  </si>
  <si>
    <t>15018.R107</t>
  </si>
  <si>
    <t>Montáž kabelového žlabu drátěného 100/35 mm - požárně odolná trasa, závěsná montáž, komplet</t>
  </si>
  <si>
    <t>1187764807</t>
  </si>
  <si>
    <t>34575603R002</t>
  </si>
  <si>
    <t>žlab kabelový drátěný žárově zinkovaný 100/35mm</t>
  </si>
  <si>
    <t>-1483551903</t>
  </si>
  <si>
    <t>HZS</t>
  </si>
  <si>
    <t>Hodinové zúčtovací sazby</t>
  </si>
  <si>
    <t>HZS2231R001</t>
  </si>
  <si>
    <t>vytyčení stávajících rozvodů v upravované části budovy</t>
  </si>
  <si>
    <t>hod</t>
  </si>
  <si>
    <t>512</t>
  </si>
  <si>
    <t>62993671</t>
  </si>
  <si>
    <t>HZS2231R002</t>
  </si>
  <si>
    <t>koordinace s ostatními profesemi na stavbě, koordinace s dodavatelem vybavení ordinace</t>
  </si>
  <si>
    <t>-1783540540</t>
  </si>
  <si>
    <t>HZS2231R003</t>
  </si>
  <si>
    <t>demontáže stávajících svitidel a rozvodů- do sutě</t>
  </si>
  <si>
    <t>143753281</t>
  </si>
  <si>
    <t>HZS2231R004</t>
  </si>
  <si>
    <t>úprava a doplnění stávajícího rozvaděče chodby včetně materiálu</t>
  </si>
  <si>
    <t>-1863247833</t>
  </si>
  <si>
    <t>HZS2231R006</t>
  </si>
  <si>
    <t xml:space="preserve">připojení - pospojování vodivých částí </t>
  </si>
  <si>
    <t>53997602</t>
  </si>
  <si>
    <t>HZS2231R007</t>
  </si>
  <si>
    <t>likvidace odpadů, poplatek za skládkovné</t>
  </si>
  <si>
    <t>-2019502470</t>
  </si>
  <si>
    <t>HZS2231R008</t>
  </si>
  <si>
    <t>připojení, naprogramování a předávací protokol PC</t>
  </si>
  <si>
    <t>1716854112</t>
  </si>
  <si>
    <t>HZS2231R009</t>
  </si>
  <si>
    <t>přemístění spínače v místnosti 302</t>
  </si>
  <si>
    <t>-957367695</t>
  </si>
  <si>
    <t>HZS2231R010</t>
  </si>
  <si>
    <t>revize elektrických rozvodů,  protokol</t>
  </si>
  <si>
    <t>1297881695</t>
  </si>
  <si>
    <t>D.1.4.4 - elektrické rozvody slaboproudé</t>
  </si>
  <si>
    <t>7413 - Rozvaděče datové a příslušenství</t>
  </si>
  <si>
    <t>74203 - Strukturovaná kabeláž</t>
  </si>
  <si>
    <t>74211 - Kabely</t>
  </si>
  <si>
    <t>Rozvaděče datové a příslušenství</t>
  </si>
  <si>
    <t>Datový rozvaděč 6U,10" včetně routeru, switche a PATCH panelu 12P, včetně montáže</t>
  </si>
  <si>
    <t>298887020</t>
  </si>
  <si>
    <t>-1835272507</t>
  </si>
  <si>
    <t>-857573710</t>
  </si>
  <si>
    <t>741110513R01</t>
  </si>
  <si>
    <t xml:space="preserve">Montáž lišt a kanálků, žlabů elektroinstalačních </t>
  </si>
  <si>
    <t>1228688851</t>
  </si>
  <si>
    <t>34571011</t>
  </si>
  <si>
    <t>elektroimstalační žlab oceloplechový 35/50</t>
  </si>
  <si>
    <t>1232405260</t>
  </si>
  <si>
    <t>1630656424</t>
  </si>
  <si>
    <t>686379217</t>
  </si>
  <si>
    <t>34571524R004</t>
  </si>
  <si>
    <t>krabice odbočná s víčkem kompletní</t>
  </si>
  <si>
    <t>-183951287</t>
  </si>
  <si>
    <t>74203</t>
  </si>
  <si>
    <t>Strukturovaná kabeláž</t>
  </si>
  <si>
    <t>74203.R13</t>
  </si>
  <si>
    <t>datová zásuvka 1x RJ45, 6A  - kompletní</t>
  </si>
  <si>
    <t>924879991</t>
  </si>
  <si>
    <t>Poznámka k položce:
včetně monáže</t>
  </si>
  <si>
    <t>74203.R14</t>
  </si>
  <si>
    <t>datová zásuvka 2x RJ45, 6A  - kompletní</t>
  </si>
  <si>
    <t>1000527363</t>
  </si>
  <si>
    <t>74211</t>
  </si>
  <si>
    <t>Kabely</t>
  </si>
  <si>
    <t>34121015.R02</t>
  </si>
  <si>
    <t>Kabel datový pro strukturované kabeláže FTP 4x2x0,5, stíněný, drát, bezhalogenový plášť, barvy šedé, pro vnitřní použití, pracovní tep</t>
  </si>
  <si>
    <t>1662306154</t>
  </si>
  <si>
    <t>D.1.4. - ostatní a vedlejší náklady</t>
  </si>
  <si>
    <t>VRN - Vedlejší rozpočtové náklady</t>
  </si>
  <si>
    <t xml:space="preserve">    VRN1 - Průzkumné, geodetické a projektové práce</t>
  </si>
  <si>
    <t xml:space="preserve">    VRN3 - Zařízení staveniště</t>
  </si>
  <si>
    <t xml:space="preserve">    VRN9 - Ostatní náklady</t>
  </si>
  <si>
    <t xml:space="preserve">      90 - Hodinové zúčtovací sazby (HZS)</t>
  </si>
  <si>
    <t>VRN</t>
  </si>
  <si>
    <t>Vedlejší rozpočtové náklady</t>
  </si>
  <si>
    <t>VRN1</t>
  </si>
  <si>
    <t>Průzkumné, geodetické a projektové práce</t>
  </si>
  <si>
    <t>011002000</t>
  </si>
  <si>
    <t>Průzkumné práce</t>
  </si>
  <si>
    <t>1024</t>
  </si>
  <si>
    <t>272690294</t>
  </si>
  <si>
    <t>Poznámka k položce:
vyhledání stávajících rozvodů vody, kanalizace, elektro</t>
  </si>
  <si>
    <t>VRN3</t>
  </si>
  <si>
    <t>Zařízení staveniště</t>
  </si>
  <si>
    <t>030001000</t>
  </si>
  <si>
    <t>-1580127435</t>
  </si>
  <si>
    <t xml:space="preserve">Poznámka k položce:
zřízení, provoz, odstranění
zabezbečení stavby </t>
  </si>
  <si>
    <t>VRN9</t>
  </si>
  <si>
    <t>Ostatní náklady</t>
  </si>
  <si>
    <t>013254000</t>
  </si>
  <si>
    <t>Dokumentace skutečného provedení stavby</t>
  </si>
  <si>
    <t>-1763362028</t>
  </si>
  <si>
    <t>Poznámka k položce:
zaměření stavby a rozvodů</t>
  </si>
  <si>
    <t>043002000</t>
  </si>
  <si>
    <t>Zkoušky a ostatní měření</t>
  </si>
  <si>
    <t>687372803</t>
  </si>
  <si>
    <t xml:space="preserve">Poznámka k položce:
topná zkouška, zkouška těsnosti rozvodů vody , zkouška ditatace
- včetně protokolu
</t>
  </si>
  <si>
    <t>90</t>
  </si>
  <si>
    <t>Hodinové zúčtovací sazby (HZS)</t>
  </si>
  <si>
    <t>900      R00</t>
  </si>
  <si>
    <t>HZS - vystěhování všech místností dotčených stavbou</t>
  </si>
  <si>
    <t>h</t>
  </si>
  <si>
    <t>1097666892</t>
  </si>
  <si>
    <t>900      R01</t>
  </si>
  <si>
    <t>HZS - kompletní servis plastových stávajících oken, seřízení,</t>
  </si>
  <si>
    <t>kpl.</t>
  </si>
  <si>
    <t>1003090637</t>
  </si>
  <si>
    <t>900      R02</t>
  </si>
  <si>
    <t>HZS - příplatek za omezení času bouracích prací ( např. večerní hodiny, soboty, neděle )</t>
  </si>
  <si>
    <t>-1691887029</t>
  </si>
  <si>
    <t>900      R03</t>
  </si>
  <si>
    <t>HZS - montáž + demontáž prov. stěny proti prachu a nečistotám</t>
  </si>
  <si>
    <t>643113747</t>
  </si>
  <si>
    <t>Poznámka k položce:
stěna mezi stávající čekárnou (novou ordinací) a hlavní chodbou</t>
  </si>
  <si>
    <t>900      R04</t>
  </si>
  <si>
    <t>HZS - kompletní zakrytí veškerého nábytku a vybavení ordinace a sesterny M301 a M302</t>
  </si>
  <si>
    <t>566174894</t>
  </si>
  <si>
    <t>HZS2212</t>
  </si>
  <si>
    <t>Hodinová zúčtovací sazba instalatér odborný</t>
  </si>
  <si>
    <t>262144</t>
  </si>
  <si>
    <t>176313072</t>
  </si>
  <si>
    <t xml:space="preserve">Poznámka k položce:
 odvzdušnění sysémů, vypuštění a napuštění sysémů </t>
  </si>
  <si>
    <t>HZS2212R001</t>
  </si>
  <si>
    <t>Koordinační práce s dodavatelem technického vybavení ordinace, účast na kontrolních dnech</t>
  </si>
  <si>
    <t>2138674826</t>
  </si>
</sst>
</file>

<file path=xl/styles.xml><?xml version="1.0" encoding="utf-8"?>
<styleSheet xmlns="http://schemas.openxmlformats.org/spreadsheetml/2006/main">
  <numFmts count="4">
    <numFmt numFmtId="164" formatCode="#,##0.00%"/>
    <numFmt numFmtId="165" formatCode="dd\.mm\.yyyy"/>
    <numFmt numFmtId="166" formatCode="#,##0.00000"/>
    <numFmt numFmtId="167" formatCode="#,##0.000"/>
  </numFmts>
  <fonts count="39">
    <font>
      <sz val="8"/>
      <name val="Arial CE"/>
      <family val="2"/>
    </font>
    <font>
      <sz val="10"/>
      <name val="Arial"/>
      <family val="2"/>
    </font>
    <font>
      <sz val="10"/>
      <color rgb="FF969696"/>
      <name val="Arial CE"/>
      <family val="2"/>
    </font>
    <font>
      <sz val="10"/>
      <name val="Arial CE"/>
      <family val="2"/>
    </font>
    <font>
      <b/>
      <sz val="11"/>
      <name val="Arial CE"/>
      <family val="2"/>
    </font>
    <font>
      <b/>
      <sz val="12"/>
      <name val="Arial CE"/>
      <family val="2"/>
    </font>
    <font>
      <sz val="11"/>
      <name val="Arial CE"/>
      <family val="2"/>
    </font>
    <font>
      <sz val="12"/>
      <color rgb="FF003366"/>
      <name val="Arial CE"/>
      <family val="2"/>
    </font>
    <font>
      <sz val="10"/>
      <color rgb="FF003366"/>
      <name val="Arial CE"/>
      <family val="2"/>
    </font>
    <font>
      <sz val="8"/>
      <color rgb="FF003366"/>
      <name val="Arial CE"/>
      <family val="2"/>
    </font>
    <font>
      <sz val="8"/>
      <color rgb="FF505050"/>
      <name val="Arial CE"/>
      <family val="2"/>
    </font>
    <font>
      <sz val="8"/>
      <color rgb="FFFF0000"/>
      <name val="Arial CE"/>
      <family val="2"/>
    </font>
    <font>
      <sz val="8"/>
      <color rgb="FFFFFFFF"/>
      <name val="Arial CE"/>
      <family val="2"/>
    </font>
    <font>
      <b/>
      <sz val="14"/>
      <name val="Arial CE"/>
      <family val="2"/>
    </font>
    <font>
      <sz val="8"/>
      <color rgb="FF3366FF"/>
      <name val="Arial CE"/>
      <family val="2"/>
    </font>
    <font>
      <b/>
      <sz val="12"/>
      <color rgb="FF969696"/>
      <name val="Arial CE"/>
      <family val="2"/>
    </font>
    <font>
      <b/>
      <sz val="8"/>
      <color rgb="FF969696"/>
      <name val="Arial CE"/>
      <family val="2"/>
    </font>
    <font>
      <b/>
      <sz val="10"/>
      <name val="Arial CE"/>
      <family val="2"/>
    </font>
    <font>
      <b/>
      <sz val="10"/>
      <color rgb="FF969696"/>
      <name val="Arial CE"/>
      <family val="2"/>
    </font>
    <font>
      <b/>
      <sz val="10"/>
      <color rgb="FF464646"/>
      <name val="Arial CE"/>
      <family val="2"/>
    </font>
    <font>
      <sz val="12"/>
      <color rgb="FF969696"/>
      <name val="Arial CE"/>
      <family val="2"/>
    </font>
    <font>
      <sz val="8"/>
      <color rgb="FF969696"/>
      <name val="Arial CE"/>
      <family val="2"/>
    </font>
    <font>
      <sz val="9"/>
      <name val="Arial CE"/>
      <family val="2"/>
    </font>
    <font>
      <sz val="9"/>
      <color rgb="FF969696"/>
      <name val="Arial CE"/>
      <family val="2"/>
    </font>
    <font>
      <b/>
      <sz val="12"/>
      <color rgb="FF960000"/>
      <name val="Arial CE"/>
      <family val="2"/>
    </font>
    <font>
      <sz val="12"/>
      <name val="Arial CE"/>
      <family val="2"/>
    </font>
    <font>
      <sz val="18"/>
      <color theme="10"/>
      <name val="Wingdings 2"/>
      <family val="2"/>
    </font>
    <font>
      <b/>
      <sz val="11"/>
      <color rgb="FF003366"/>
      <name val="Arial CE"/>
      <family val="2"/>
    </font>
    <font>
      <sz val="11"/>
      <color rgb="FF003366"/>
      <name val="Arial CE"/>
      <family val="2"/>
    </font>
    <font>
      <sz val="11"/>
      <color rgb="FF969696"/>
      <name val="Arial CE"/>
      <family val="2"/>
    </font>
    <font>
      <sz val="10"/>
      <color rgb="FF3366FF"/>
      <name val="Arial CE"/>
      <family val="2"/>
    </font>
    <font>
      <b/>
      <sz val="12"/>
      <color rgb="FF800000"/>
      <name val="Arial CE"/>
      <family val="2"/>
    </font>
    <font>
      <sz val="8"/>
      <color rgb="FF960000"/>
      <name val="Arial CE"/>
      <family val="2"/>
    </font>
    <font>
      <b/>
      <sz val="8"/>
      <name val="Arial CE"/>
      <family val="2"/>
    </font>
    <font>
      <sz val="7"/>
      <color rgb="FF969696"/>
      <name val="Arial CE"/>
      <family val="2"/>
    </font>
    <font>
      <i/>
      <sz val="7"/>
      <color rgb="FF969696"/>
      <name val="Arial CE"/>
      <family val="2"/>
    </font>
    <font>
      <i/>
      <sz val="9"/>
      <color rgb="FF0000FF"/>
      <name val="Arial CE"/>
      <family val="2"/>
    </font>
    <font>
      <i/>
      <sz val="8"/>
      <color rgb="FF0000FF"/>
      <name val="Arial CE"/>
      <family val="2"/>
    </font>
    <font>
      <u val="single"/>
      <sz val="11"/>
      <color theme="10"/>
      <name val="Calibri"/>
      <family val="2"/>
      <scheme val="minor"/>
    </font>
  </fonts>
  <fills count="5">
    <fill>
      <patternFill/>
    </fill>
    <fill>
      <patternFill patternType="gray125"/>
    </fill>
    <fill>
      <patternFill patternType="solid">
        <fgColor rgb="FFFFFFCC"/>
        <bgColor indexed="64"/>
      </patternFill>
    </fill>
    <fill>
      <patternFill patternType="solid">
        <fgColor rgb="FFBEBEBE"/>
        <bgColor indexed="64"/>
      </patternFill>
    </fill>
    <fill>
      <patternFill patternType="solid">
        <fgColor rgb="FFD2D2D2"/>
        <bgColor indexed="64"/>
      </patternFill>
    </fill>
  </fills>
  <borders count="23">
    <border>
      <left/>
      <right/>
      <top/>
      <bottom/>
      <diagonal/>
    </border>
    <border>
      <left style="thin">
        <color rgb="FF000000"/>
      </left>
      <right/>
      <top style="thin">
        <color rgb="FF000000"/>
      </top>
      <bottom/>
    </border>
    <border>
      <left/>
      <right/>
      <top style="thin">
        <color rgb="FF000000"/>
      </top>
      <bottom/>
    </border>
    <border>
      <left style="thin">
        <color rgb="FF000000"/>
      </left>
      <right/>
      <top/>
      <bottom/>
    </border>
    <border>
      <left/>
      <right/>
      <top style="hair">
        <color rgb="FF000000"/>
      </top>
      <bottom/>
    </border>
    <border>
      <left/>
      <right/>
      <top/>
      <bottom style="hair">
        <color rgb="FF000000"/>
      </bottom>
    </border>
    <border>
      <left style="hair">
        <color rgb="FF000000"/>
      </left>
      <right/>
      <top style="hair">
        <color rgb="FF000000"/>
      </top>
      <bottom style="hair">
        <color rgb="FF000000"/>
      </bottom>
    </border>
    <border>
      <left/>
      <right/>
      <top style="hair">
        <color rgb="FF000000"/>
      </top>
      <bottom style="hair">
        <color rgb="FF000000"/>
      </bottom>
    </border>
    <border>
      <left/>
      <right style="hair">
        <color rgb="FF000000"/>
      </right>
      <top style="hair">
        <color rgb="FF000000"/>
      </top>
      <bottom style="hair">
        <color rgb="FF000000"/>
      </bottom>
    </border>
    <border>
      <left style="thin">
        <color rgb="FF000000"/>
      </left>
      <right/>
      <top/>
      <bottom style="thin">
        <color rgb="FF000000"/>
      </bottom>
    </border>
    <border>
      <left/>
      <right/>
      <top/>
      <bottom style="thin">
        <color rgb="FF000000"/>
      </bottom>
    </border>
    <border>
      <left style="hair">
        <color rgb="FF969696"/>
      </left>
      <right/>
      <top style="hair">
        <color rgb="FF969696"/>
      </top>
      <bottom/>
    </border>
    <border>
      <left/>
      <right/>
      <top style="hair">
        <color rgb="FF969696"/>
      </top>
      <bottom/>
    </border>
    <border>
      <left/>
      <right style="hair">
        <color rgb="FF969696"/>
      </right>
      <top style="hair">
        <color rgb="FF969696"/>
      </top>
      <bottom/>
    </border>
    <border>
      <left style="hair">
        <color rgb="FF969696"/>
      </left>
      <right/>
      <top/>
      <bottom/>
    </border>
    <border>
      <left/>
      <right style="hair">
        <color rgb="FF969696"/>
      </right>
      <top/>
      <bottom/>
    </border>
    <border>
      <left style="hair">
        <color rgb="FF969696"/>
      </left>
      <right/>
      <top style="hair">
        <color rgb="FF969696"/>
      </top>
      <bottom style="hair">
        <color rgb="FF969696"/>
      </bottom>
    </border>
    <border>
      <left/>
      <right/>
      <top style="hair">
        <color rgb="FF969696"/>
      </top>
      <bottom style="hair">
        <color rgb="FF969696"/>
      </bottom>
    </border>
    <border>
      <left/>
      <right style="hair">
        <color rgb="FF969696"/>
      </right>
      <top style="hair">
        <color rgb="FF969696"/>
      </top>
      <bottom style="hair">
        <color rgb="FF969696"/>
      </bottom>
    </border>
    <border>
      <left style="hair">
        <color rgb="FF969696"/>
      </left>
      <right/>
      <top/>
      <bottom style="hair">
        <color rgb="FF969696"/>
      </bottom>
    </border>
    <border>
      <left/>
      <right/>
      <top/>
      <bottom style="hair">
        <color rgb="FF969696"/>
      </bottom>
    </border>
    <border>
      <left/>
      <right style="hair">
        <color rgb="FF969696"/>
      </right>
      <top/>
      <bottom style="hair">
        <color rgb="FF969696"/>
      </bottom>
    </border>
    <border>
      <left style="hair">
        <color rgb="FF969696"/>
      </left>
      <right style="hair">
        <color rgb="FF969696"/>
      </right>
      <top style="hair">
        <color rgb="FF969696"/>
      </top>
      <bottom style="hair">
        <color rgb="FF969696"/>
      </bottom>
    </border>
  </borders>
  <cellStyleXfs count="21">
    <xf numFmtId="0" fontId="0" fillId="0" borderId="0">
      <alignment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9" fontId="1" fillId="0" borderId="0" applyFont="0" applyFill="0" applyBorder="0" applyAlignment="0" applyProtection="0"/>
    <xf numFmtId="44" fontId="1" fillId="0" borderId="0" applyFont="0" applyFill="0" applyBorder="0" applyAlignment="0" applyProtection="0"/>
    <xf numFmtId="42" fontId="1" fillId="0" borderId="0" applyFont="0" applyFill="0" applyBorder="0" applyAlignment="0" applyProtection="0"/>
    <xf numFmtId="43" fontId="1" fillId="0" borderId="0" applyFont="0" applyFill="0" applyBorder="0" applyAlignment="0" applyProtection="0"/>
    <xf numFmtId="41" fontId="1" fillId="0" borderId="0" applyFont="0" applyFill="0" applyBorder="0" applyAlignment="0" applyProtection="0"/>
    <xf numFmtId="0" fontId="38" fillId="0" borderId="0" applyNumberFormat="0" applyFill="0" applyBorder="0" applyAlignment="0" applyProtection="0"/>
  </cellStyleXfs>
  <cellXfs count="278">
    <xf numFmtId="0" fontId="0" fillId="0" borderId="0" xfId="0"/>
    <xf numFmtId="0" fontId="0" fillId="0" borderId="0" xfId="0"/>
    <xf numFmtId="0" fontId="0" fillId="0" borderId="0" xfId="0" applyAlignment="1">
      <alignment vertical="center"/>
    </xf>
    <xf numFmtId="0" fontId="2" fillId="0" borderId="0" xfId="0" applyFont="1" applyAlignment="1">
      <alignment vertical="center"/>
    </xf>
    <xf numFmtId="0" fontId="3" fillId="0" borderId="0" xfId="0" applyFont="1" applyAlignment="1">
      <alignment vertical="center"/>
    </xf>
    <xf numFmtId="0" fontId="4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6" fillId="0" borderId="0" xfId="0" applyFont="1" applyAlignment="1">
      <alignment vertical="center"/>
    </xf>
    <xf numFmtId="0" fontId="0" fillId="0" borderId="0" xfId="0" applyAlignment="1">
      <alignment vertical="center" wrapText="1"/>
    </xf>
    <xf numFmtId="0" fontId="7" fillId="0" borderId="0" xfId="0" applyFont="1" applyAlignment="1">
      <alignment vertical="center"/>
    </xf>
    <xf numFmtId="0" fontId="8" fillId="0" borderId="0" xfId="0" applyFont="1" applyAlignment="1">
      <alignment vertical="center"/>
    </xf>
    <xf numFmtId="0" fontId="0" fillId="0" borderId="0" xfId="0" applyAlignment="1">
      <alignment horizontal="center" vertical="center" wrapText="1"/>
    </xf>
    <xf numFmtId="0" fontId="9" fillId="0" borderId="0" xfId="0" applyFont="1" applyAlignment="1">
      <alignment/>
    </xf>
    <xf numFmtId="0" fontId="10" fillId="0" borderId="0" xfId="0" applyFont="1" applyAlignment="1">
      <alignment vertical="center"/>
    </xf>
    <xf numFmtId="0" fontId="11" fillId="0" borderId="0" xfId="0" applyFont="1" applyAlignment="1">
      <alignment vertical="center"/>
    </xf>
    <xf numFmtId="0" fontId="12" fillId="0" borderId="0" xfId="0" applyFont="1" applyAlignment="1">
      <alignment horizontal="left" vertical="center"/>
    </xf>
    <xf numFmtId="0" fontId="0" fillId="0" borderId="0" xfId="0" applyFont="1" applyAlignment="1">
      <alignment horizontal="left" vertical="center"/>
    </xf>
    <xf numFmtId="0" fontId="0" fillId="0" borderId="1" xfId="0" applyBorder="1" applyProtection="1">
      <protection/>
    </xf>
    <xf numFmtId="0" fontId="0" fillId="0" borderId="2" xfId="0" applyBorder="1" applyProtection="1">
      <protection/>
    </xf>
    <xf numFmtId="0" fontId="0" fillId="0" borderId="3" xfId="0" applyBorder="1"/>
    <xf numFmtId="0" fontId="0" fillId="0" borderId="3" xfId="0" applyBorder="1" applyProtection="1">
      <protection/>
    </xf>
    <xf numFmtId="0" fontId="0" fillId="0" borderId="0" xfId="0" applyProtection="1">
      <protection/>
    </xf>
    <xf numFmtId="0" fontId="13" fillId="0" borderId="0" xfId="0" applyFont="1" applyAlignment="1" applyProtection="1">
      <alignment horizontal="left" vertical="center"/>
      <protection/>
    </xf>
    <xf numFmtId="0" fontId="14" fillId="0" borderId="0" xfId="0" applyFont="1" applyAlignment="1">
      <alignment horizontal="left" vertical="center"/>
    </xf>
    <xf numFmtId="0" fontId="15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top"/>
      <protection/>
    </xf>
    <xf numFmtId="0" fontId="3" fillId="0" borderId="0" xfId="0" applyFont="1" applyAlignment="1" applyProtection="1">
      <alignment horizontal="left" vertical="center"/>
      <protection/>
    </xf>
    <xf numFmtId="0" fontId="16" fillId="0" borderId="0" xfId="0" applyFont="1" applyAlignment="1">
      <alignment horizontal="left" vertical="top" wrapText="1"/>
    </xf>
    <xf numFmtId="0" fontId="4" fillId="0" borderId="0" xfId="0" applyFont="1" applyAlignment="1" applyProtection="1">
      <alignment horizontal="left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16" fillId="0" borderId="0" xfId="0" applyFont="1" applyAlignment="1">
      <alignment horizontal="left" vertical="center"/>
    </xf>
    <xf numFmtId="0" fontId="2" fillId="0" borderId="0" xfId="0" applyFont="1" applyAlignment="1" applyProtection="1">
      <alignment horizontal="left" vertical="center"/>
      <protection/>
    </xf>
    <xf numFmtId="0" fontId="3" fillId="2" borderId="0" xfId="0" applyFont="1" applyFill="1" applyAlignment="1" applyProtection="1">
      <alignment horizontal="left" vertical="center"/>
      <protection locked="0"/>
    </xf>
    <xf numFmtId="49" fontId="3" fillId="2" borderId="0" xfId="0" applyNumberFormat="1" applyFont="1" applyFill="1" applyAlignment="1" applyProtection="1">
      <alignment horizontal="left" vertical="center"/>
      <protection locked="0"/>
    </xf>
    <xf numFmtId="49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horizontal="left" vertical="center" wrapText="1"/>
      <protection/>
    </xf>
    <xf numFmtId="0" fontId="0" fillId="0" borderId="4" xfId="0" applyBorder="1" applyProtection="1">
      <protection/>
    </xf>
    <xf numFmtId="0" fontId="0" fillId="0" borderId="0" xfId="0" applyFont="1" applyAlignment="1">
      <alignment vertical="center"/>
    </xf>
    <xf numFmtId="0" fontId="0" fillId="0" borderId="3" xfId="0" applyFont="1" applyBorder="1" applyAlignment="1" applyProtection="1">
      <alignment vertical="center"/>
      <protection/>
    </xf>
    <xf numFmtId="0" fontId="0" fillId="0" borderId="0" xfId="0" applyFont="1" applyAlignment="1" applyProtection="1">
      <alignment vertical="center"/>
      <protection/>
    </xf>
    <xf numFmtId="0" fontId="17" fillId="0" borderId="5" xfId="0" applyFont="1" applyBorder="1" applyAlignment="1" applyProtection="1">
      <alignment horizontal="left" vertical="center"/>
      <protection/>
    </xf>
    <xf numFmtId="0" fontId="0" fillId="0" borderId="5" xfId="0" applyFont="1" applyBorder="1" applyAlignment="1" applyProtection="1">
      <alignment vertical="center"/>
      <protection/>
    </xf>
    <xf numFmtId="4" fontId="17" fillId="0" borderId="5" xfId="0" applyNumberFormat="1" applyFont="1" applyBorder="1" applyAlignment="1" applyProtection="1">
      <alignment vertical="center"/>
      <protection/>
    </xf>
    <xf numFmtId="0" fontId="0" fillId="0" borderId="3" xfId="0" applyFont="1" applyBorder="1" applyAlignment="1">
      <alignment vertical="center"/>
    </xf>
    <xf numFmtId="0" fontId="2" fillId="0" borderId="0" xfId="0" applyFont="1" applyAlignment="1" applyProtection="1">
      <alignment horizontal="right" vertical="center"/>
      <protection/>
    </xf>
    <xf numFmtId="0" fontId="2" fillId="0" borderId="3" xfId="0" applyFont="1" applyBorder="1" applyAlignment="1" applyProtection="1">
      <alignment vertical="center"/>
      <protection/>
    </xf>
    <xf numFmtId="0" fontId="2" fillId="0" borderId="0" xfId="0" applyFont="1" applyAlignment="1" applyProtection="1">
      <alignment vertical="center"/>
      <protection/>
    </xf>
    <xf numFmtId="164" fontId="2" fillId="0" borderId="0" xfId="0" applyNumberFormat="1" applyFont="1" applyAlignment="1" applyProtection="1">
      <alignment horizontal="left" vertical="center"/>
      <protection/>
    </xf>
    <xf numFmtId="4" fontId="18" fillId="0" borderId="0" xfId="0" applyNumberFormat="1" applyFont="1" applyAlignment="1" applyProtection="1">
      <alignment vertical="center"/>
      <protection/>
    </xf>
    <xf numFmtId="0" fontId="2" fillId="0" borderId="3" xfId="0" applyFont="1" applyBorder="1" applyAlignment="1">
      <alignment vertical="center"/>
    </xf>
    <xf numFmtId="0" fontId="18" fillId="0" borderId="0" xfId="0" applyFont="1" applyAlignment="1">
      <alignment horizontal="left" vertical="center"/>
    </xf>
    <xf numFmtId="0" fontId="0" fillId="3" borderId="0" xfId="0" applyFont="1" applyFill="1" applyAlignment="1" applyProtection="1">
      <alignment vertical="center"/>
      <protection/>
    </xf>
    <xf numFmtId="0" fontId="5" fillId="3" borderId="6" xfId="0" applyFont="1" applyFill="1" applyBorder="1" applyAlignment="1" applyProtection="1">
      <alignment horizontal="left" vertical="center"/>
      <protection/>
    </xf>
    <xf numFmtId="0" fontId="0" fillId="3" borderId="7" xfId="0" applyFont="1" applyFill="1" applyBorder="1" applyAlignment="1" applyProtection="1">
      <alignment vertical="center"/>
      <protection/>
    </xf>
    <xf numFmtId="0" fontId="5" fillId="3" borderId="7" xfId="0" applyFont="1" applyFill="1" applyBorder="1" applyAlignment="1" applyProtection="1">
      <alignment horizontal="center" vertical="center"/>
      <protection/>
    </xf>
    <xf numFmtId="0" fontId="5" fillId="3" borderId="7" xfId="0" applyFont="1" applyFill="1" applyBorder="1" applyAlignment="1" applyProtection="1">
      <alignment horizontal="left" vertical="center"/>
      <protection/>
    </xf>
    <xf numFmtId="4" fontId="5" fillId="3" borderId="7" xfId="0" applyNumberFormat="1" applyFont="1" applyFill="1" applyBorder="1" applyAlignment="1" applyProtection="1">
      <alignment vertical="center"/>
      <protection/>
    </xf>
    <xf numFmtId="0" fontId="0" fillId="3" borderId="8" xfId="0" applyFont="1" applyFill="1" applyBorder="1" applyAlignment="1" applyProtection="1">
      <alignment vertical="center"/>
      <protection/>
    </xf>
    <xf numFmtId="0" fontId="0" fillId="0" borderId="3" xfId="0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19" fillId="0" borderId="4" xfId="0" applyFont="1" applyBorder="1" applyAlignment="1" applyProtection="1">
      <alignment horizontal="left" vertical="center"/>
      <protection/>
    </xf>
    <xf numFmtId="0" fontId="0" fillId="0" borderId="4" xfId="0" applyBorder="1" applyAlignment="1" applyProtection="1">
      <alignment vertical="center"/>
      <protection/>
    </xf>
    <xf numFmtId="0" fontId="0" fillId="0" borderId="3" xfId="0" applyBorder="1" applyAlignment="1">
      <alignment vertical="center"/>
    </xf>
    <xf numFmtId="0" fontId="2" fillId="0" borderId="5" xfId="0" applyFont="1" applyBorder="1" applyAlignment="1" applyProtection="1">
      <alignment horizontal="left" vertical="center"/>
      <protection/>
    </xf>
    <xf numFmtId="0" fontId="0" fillId="0" borderId="4" xfId="0" applyFont="1" applyBorder="1" applyAlignment="1" applyProtection="1">
      <alignment vertical="center"/>
      <protection/>
    </xf>
    <xf numFmtId="0" fontId="0" fillId="0" borderId="9" xfId="0" applyFont="1" applyBorder="1" applyAlignment="1" applyProtection="1">
      <alignment vertical="center"/>
      <protection/>
    </xf>
    <xf numFmtId="0" fontId="0" fillId="0" borderId="10" xfId="0" applyFont="1" applyBorder="1" applyAlignment="1" applyProtection="1">
      <alignment vertical="center"/>
      <protection/>
    </xf>
    <xf numFmtId="0" fontId="0" fillId="0" borderId="1" xfId="0" applyFont="1" applyBorder="1" applyAlignment="1" applyProtection="1">
      <alignment vertical="center"/>
      <protection/>
    </xf>
    <xf numFmtId="0" fontId="0" fillId="0" borderId="2" xfId="0" applyFont="1" applyBorder="1" applyAlignment="1" applyProtection="1">
      <alignment vertical="center"/>
      <protection/>
    </xf>
    <xf numFmtId="0" fontId="3" fillId="0" borderId="3" xfId="0" applyFont="1" applyBorder="1" applyAlignment="1" applyProtection="1">
      <alignment vertical="center"/>
      <protection/>
    </xf>
    <xf numFmtId="0" fontId="3" fillId="0" borderId="0" xfId="0" applyFont="1" applyAlignment="1" applyProtection="1">
      <alignment vertical="center"/>
      <protection/>
    </xf>
    <xf numFmtId="0" fontId="3" fillId="0" borderId="3" xfId="0" applyFont="1" applyBorder="1" applyAlignment="1">
      <alignment vertical="center"/>
    </xf>
    <xf numFmtId="0" fontId="4" fillId="0" borderId="3" xfId="0" applyFont="1" applyBorder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/>
      <protection/>
    </xf>
    <xf numFmtId="0" fontId="4" fillId="0" borderId="0" xfId="0" applyFont="1" applyAlignment="1" applyProtection="1">
      <alignment vertical="center"/>
      <protection/>
    </xf>
    <xf numFmtId="0" fontId="4" fillId="0" borderId="0" xfId="0" applyFont="1" applyAlignment="1" applyProtection="1">
      <alignment horizontal="left" vertical="center" wrapText="1"/>
      <protection/>
    </xf>
    <xf numFmtId="0" fontId="4" fillId="0" borderId="3" xfId="0" applyFont="1" applyBorder="1" applyAlignment="1">
      <alignment vertical="center"/>
    </xf>
    <xf numFmtId="0" fontId="17" fillId="0" borderId="0" xfId="0" applyFont="1" applyAlignment="1" applyProtection="1">
      <alignment vertical="center"/>
      <protection/>
    </xf>
    <xf numFmtId="165" fontId="3" fillId="0" borderId="0" xfId="0" applyNumberFormat="1" applyFont="1" applyAlignment="1" applyProtection="1">
      <alignment horizontal="left" vertical="center"/>
      <protection/>
    </xf>
    <xf numFmtId="0" fontId="3" fillId="0" borderId="0" xfId="0" applyFont="1" applyAlignment="1" applyProtection="1">
      <alignment vertical="center" wrapText="1"/>
      <protection/>
    </xf>
    <xf numFmtId="0" fontId="20" fillId="0" borderId="11" xfId="0" applyFont="1" applyBorder="1" applyAlignment="1">
      <alignment horizontal="center" vertical="center"/>
    </xf>
    <xf numFmtId="0" fontId="20" fillId="0" borderId="12" xfId="0" applyFont="1" applyBorder="1" applyAlignment="1">
      <alignment horizontal="left" vertical="center"/>
    </xf>
    <xf numFmtId="0" fontId="0" fillId="0" borderId="12" xfId="0" applyBorder="1" applyAlignment="1">
      <alignment vertical="center"/>
    </xf>
    <xf numFmtId="0" fontId="0" fillId="0" borderId="13" xfId="0" applyBorder="1" applyAlignment="1">
      <alignment vertical="center"/>
    </xf>
    <xf numFmtId="0" fontId="21" fillId="0" borderId="14" xfId="0" applyFont="1" applyBorder="1" applyAlignment="1">
      <alignment horizontal="left" vertical="center"/>
    </xf>
    <xf numFmtId="0" fontId="21" fillId="0" borderId="0" xfId="0" applyFont="1" applyBorder="1" applyAlignment="1">
      <alignment horizontal="left" vertical="center"/>
    </xf>
    <xf numFmtId="0" fontId="0" fillId="0" borderId="0" xfId="0" applyFont="1" applyBorder="1" applyAlignment="1">
      <alignment vertical="center"/>
    </xf>
    <xf numFmtId="0" fontId="0" fillId="0" borderId="15" xfId="0" applyFont="1" applyBorder="1" applyAlignment="1">
      <alignment vertical="center"/>
    </xf>
    <xf numFmtId="0" fontId="21" fillId="0" borderId="14" xfId="0" applyFont="1" applyBorder="1" applyAlignment="1" applyProtection="1">
      <alignment horizontal="left" vertical="center"/>
      <protection/>
    </xf>
    <xf numFmtId="0" fontId="21" fillId="0" borderId="0" xfId="0" applyFont="1" applyBorder="1" applyAlignment="1" applyProtection="1">
      <alignment horizontal="left" vertical="center"/>
      <protection/>
    </xf>
    <xf numFmtId="0" fontId="0" fillId="0" borderId="0" xfId="0" applyFont="1" applyBorder="1" applyAlignment="1" applyProtection="1">
      <alignment vertical="center"/>
      <protection/>
    </xf>
    <xf numFmtId="0" fontId="0" fillId="0" borderId="15" xfId="0" applyFont="1" applyBorder="1" applyAlignment="1" applyProtection="1">
      <alignment vertical="center"/>
      <protection/>
    </xf>
    <xf numFmtId="0" fontId="22" fillId="4" borderId="6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left" vertical="center"/>
      <protection/>
    </xf>
    <xf numFmtId="0" fontId="0" fillId="4" borderId="7" xfId="0" applyFont="1" applyFill="1" applyBorder="1" applyAlignment="1" applyProtection="1">
      <alignment vertical="center"/>
      <protection/>
    </xf>
    <xf numFmtId="0" fontId="22" fillId="4" borderId="7" xfId="0" applyFont="1" applyFill="1" applyBorder="1" applyAlignment="1" applyProtection="1">
      <alignment horizontal="center" vertical="center"/>
      <protection/>
    </xf>
    <xf numFmtId="0" fontId="22" fillId="4" borderId="7" xfId="0" applyFont="1" applyFill="1" applyBorder="1" applyAlignment="1" applyProtection="1">
      <alignment horizontal="right" vertical="center"/>
      <protection/>
    </xf>
    <xf numFmtId="0" fontId="22" fillId="4" borderId="8" xfId="0" applyFont="1" applyFill="1" applyBorder="1" applyAlignment="1" applyProtection="1">
      <alignment horizontal="left" vertical="center"/>
      <protection/>
    </xf>
    <xf numFmtId="0" fontId="22" fillId="4" borderId="0" xfId="0" applyFont="1" applyFill="1" applyAlignment="1" applyProtection="1">
      <alignment horizontal="center" vertical="center"/>
      <protection/>
    </xf>
    <xf numFmtId="0" fontId="23" fillId="0" borderId="16" xfId="0" applyFont="1" applyBorder="1" applyAlignment="1" applyProtection="1">
      <alignment horizontal="center" vertical="center" wrapText="1"/>
      <protection/>
    </xf>
    <xf numFmtId="0" fontId="23" fillId="0" borderId="17" xfId="0" applyFont="1" applyBorder="1" applyAlignment="1" applyProtection="1">
      <alignment horizontal="center" vertical="center" wrapText="1"/>
      <protection/>
    </xf>
    <xf numFmtId="0" fontId="23" fillId="0" borderId="18" xfId="0" applyFont="1" applyBorder="1" applyAlignment="1" applyProtection="1">
      <alignment horizontal="center" vertical="center" wrapText="1"/>
      <protection/>
    </xf>
    <xf numFmtId="0" fontId="0" fillId="0" borderId="11" xfId="0" applyFont="1" applyBorder="1" applyAlignment="1" applyProtection="1">
      <alignment vertical="center"/>
      <protection/>
    </xf>
    <xf numFmtId="0" fontId="0" fillId="0" borderId="12" xfId="0" applyFont="1" applyBorder="1" applyAlignment="1" applyProtection="1">
      <alignment vertical="center"/>
      <protection/>
    </xf>
    <xf numFmtId="0" fontId="0" fillId="0" borderId="13" xfId="0" applyFont="1" applyBorder="1" applyAlignment="1" applyProtection="1">
      <alignment vertical="center"/>
      <protection/>
    </xf>
    <xf numFmtId="0" fontId="5" fillId="0" borderId="3" xfId="0" applyFont="1" applyBorder="1" applyAlignment="1" applyProtection="1">
      <alignment vertical="center"/>
      <protection/>
    </xf>
    <xf numFmtId="0" fontId="24" fillId="0" borderId="0" xfId="0" applyFont="1" applyAlignment="1" applyProtection="1">
      <alignment horizontal="left" vertical="center"/>
      <protection/>
    </xf>
    <xf numFmtId="0" fontId="24" fillId="0" borderId="0" xfId="0" applyFont="1" applyAlignment="1" applyProtection="1">
      <alignment vertical="center"/>
      <protection/>
    </xf>
    <xf numFmtId="4" fontId="24" fillId="0" borderId="0" xfId="0" applyNumberFormat="1" applyFont="1" applyAlignment="1" applyProtection="1">
      <alignment horizontal="right" vertical="center"/>
      <protection/>
    </xf>
    <xf numFmtId="4" fontId="24" fillId="0" borderId="0" xfId="0" applyNumberFormat="1" applyFont="1" applyAlignment="1" applyProtection="1">
      <alignment vertical="center"/>
      <protection/>
    </xf>
    <xf numFmtId="0" fontId="5" fillId="0" borderId="0" xfId="0" applyFont="1" applyAlignment="1" applyProtection="1">
      <alignment horizontal="center" vertical="center"/>
      <protection/>
    </xf>
    <xf numFmtId="0" fontId="5" fillId="0" borderId="3" xfId="0" applyFont="1" applyBorder="1" applyAlignment="1">
      <alignment vertical="center"/>
    </xf>
    <xf numFmtId="4" fontId="20" fillId="0" borderId="14" xfId="0" applyNumberFormat="1" applyFont="1" applyBorder="1" applyAlignment="1" applyProtection="1">
      <alignment vertical="center"/>
      <protection/>
    </xf>
    <xf numFmtId="4" fontId="20" fillId="0" borderId="0" xfId="0" applyNumberFormat="1" applyFont="1" applyBorder="1" applyAlignment="1" applyProtection="1">
      <alignment vertical="center"/>
      <protection/>
    </xf>
    <xf numFmtId="166" fontId="20" fillId="0" borderId="0" xfId="0" applyNumberFormat="1" applyFont="1" applyBorder="1" applyAlignment="1" applyProtection="1">
      <alignment vertical="center"/>
      <protection/>
    </xf>
    <xf numFmtId="4" fontId="20" fillId="0" borderId="15" xfId="0" applyNumberFormat="1" applyFont="1" applyBorder="1" applyAlignment="1" applyProtection="1">
      <alignment vertical="center"/>
      <protection/>
    </xf>
    <xf numFmtId="0" fontId="5" fillId="0" borderId="0" xfId="0" applyFont="1" applyAlignment="1">
      <alignment horizontal="left" vertical="center"/>
    </xf>
    <xf numFmtId="0" fontId="25" fillId="0" borderId="0" xfId="0" applyFont="1" applyAlignment="1">
      <alignment horizontal="left" vertical="center"/>
    </xf>
    <xf numFmtId="0" fontId="26" fillId="0" borderId="0" xfId="20" applyFont="1" applyAlignment="1">
      <alignment horizontal="center" vertical="center"/>
    </xf>
    <xf numFmtId="0" fontId="6" fillId="0" borderId="3" xfId="0" applyFont="1" applyBorder="1" applyAlignment="1" applyProtection="1">
      <alignment vertical="center"/>
      <protection/>
    </xf>
    <xf numFmtId="0" fontId="27" fillId="0" borderId="0" xfId="0" applyFont="1" applyAlignment="1" applyProtection="1">
      <alignment vertical="center"/>
      <protection/>
    </xf>
    <xf numFmtId="0" fontId="27" fillId="0" borderId="0" xfId="0" applyFont="1" applyAlignment="1" applyProtection="1">
      <alignment horizontal="left" vertical="center" wrapText="1"/>
      <protection/>
    </xf>
    <xf numFmtId="0" fontId="28" fillId="0" borderId="0" xfId="0" applyFont="1" applyAlignment="1" applyProtection="1">
      <alignment vertical="center"/>
      <protection/>
    </xf>
    <xf numFmtId="4" fontId="28" fillId="0" borderId="0" xfId="0" applyNumberFormat="1" applyFont="1" applyAlignment="1" applyProtection="1">
      <alignment vertical="center"/>
      <protection/>
    </xf>
    <xf numFmtId="0" fontId="4" fillId="0" borderId="0" xfId="0" applyFont="1" applyAlignment="1" applyProtection="1">
      <alignment horizontal="center" vertical="center"/>
      <protection/>
    </xf>
    <xf numFmtId="0" fontId="6" fillId="0" borderId="3" xfId="0" applyFont="1" applyBorder="1" applyAlignment="1">
      <alignment vertical="center"/>
    </xf>
    <xf numFmtId="4" fontId="29" fillId="0" borderId="14" xfId="0" applyNumberFormat="1" applyFont="1" applyBorder="1" applyAlignment="1" applyProtection="1">
      <alignment vertical="center"/>
      <protection/>
    </xf>
    <xf numFmtId="4" fontId="29" fillId="0" borderId="0" xfId="0" applyNumberFormat="1" applyFont="1" applyBorder="1" applyAlignment="1" applyProtection="1">
      <alignment vertical="center"/>
      <protection/>
    </xf>
    <xf numFmtId="166" fontId="29" fillId="0" borderId="0" xfId="0" applyNumberFormat="1" applyFont="1" applyBorder="1" applyAlignment="1" applyProtection="1">
      <alignment vertical="center"/>
      <protection/>
    </xf>
    <xf numFmtId="4" fontId="29" fillId="0" borderId="15" xfId="0" applyNumberFormat="1" applyFont="1" applyBorder="1" applyAlignment="1" applyProtection="1">
      <alignment vertical="center"/>
      <protection/>
    </xf>
    <xf numFmtId="0" fontId="6" fillId="0" borderId="0" xfId="0" applyFont="1" applyAlignment="1">
      <alignment horizontal="left" vertical="center"/>
    </xf>
    <xf numFmtId="4" fontId="29" fillId="0" borderId="19" xfId="0" applyNumberFormat="1" applyFont="1" applyBorder="1" applyAlignment="1" applyProtection="1">
      <alignment vertical="center"/>
      <protection/>
    </xf>
    <xf numFmtId="4" fontId="29" fillId="0" borderId="20" xfId="0" applyNumberFormat="1" applyFont="1" applyBorder="1" applyAlignment="1" applyProtection="1">
      <alignment vertical="center"/>
      <protection/>
    </xf>
    <xf numFmtId="166" fontId="29" fillId="0" borderId="20" xfId="0" applyNumberFormat="1" applyFont="1" applyBorder="1" applyAlignment="1" applyProtection="1">
      <alignment vertical="center"/>
      <protection/>
    </xf>
    <xf numFmtId="4" fontId="29" fillId="0" borderId="21" xfId="0" applyNumberFormat="1" applyFont="1" applyBorder="1" applyAlignment="1" applyProtection="1">
      <alignment vertical="center"/>
      <protection/>
    </xf>
    <xf numFmtId="0" fontId="0" fillId="0" borderId="1" xfId="0" applyBorder="1"/>
    <xf numFmtId="0" fontId="0" fillId="0" borderId="2" xfId="0" applyBorder="1"/>
    <xf numFmtId="0" fontId="13" fillId="0" borderId="0" xfId="0" applyFont="1" applyAlignment="1">
      <alignment horizontal="left" vertical="center"/>
    </xf>
    <xf numFmtId="0" fontId="30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/>
    </xf>
    <xf numFmtId="0" fontId="2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 vertical="center" wrapText="1"/>
    </xf>
    <xf numFmtId="0" fontId="3" fillId="0" borderId="0" xfId="0" applyFont="1" applyAlignment="1">
      <alignment horizontal="left" vertical="center"/>
    </xf>
    <xf numFmtId="165" fontId="3" fillId="0" borderId="0" xfId="0" applyNumberFormat="1" applyFont="1" applyAlignment="1">
      <alignment horizontal="left" vertical="center"/>
    </xf>
    <xf numFmtId="0" fontId="0" fillId="0" borderId="0" xfId="0" applyFont="1" applyAlignment="1">
      <alignment vertical="center" wrapText="1"/>
    </xf>
    <xf numFmtId="0" fontId="0" fillId="0" borderId="3" xfId="0" applyFont="1" applyBorder="1" applyAlignment="1">
      <alignment vertical="center" wrapText="1"/>
    </xf>
    <xf numFmtId="0" fontId="3" fillId="0" borderId="0" xfId="0" applyFont="1" applyAlignment="1">
      <alignment horizontal="left" vertical="center" wrapText="1"/>
    </xf>
    <xf numFmtId="0" fontId="0" fillId="0" borderId="3" xfId="0" applyBorder="1" applyAlignment="1">
      <alignment vertical="center" wrapText="1"/>
    </xf>
    <xf numFmtId="0" fontId="0" fillId="0" borderId="12" xfId="0" applyFont="1" applyBorder="1" applyAlignment="1">
      <alignment vertical="center"/>
    </xf>
    <xf numFmtId="0" fontId="17" fillId="0" borderId="0" xfId="0" applyFont="1" applyAlignment="1">
      <alignment horizontal="left" vertical="center"/>
    </xf>
    <xf numFmtId="4" fontId="24" fillId="0" borderId="0" xfId="0" applyNumberFormat="1" applyFont="1" applyAlignment="1">
      <alignment vertical="center"/>
    </xf>
    <xf numFmtId="0" fontId="2" fillId="0" borderId="0" xfId="0" applyFont="1" applyAlignment="1">
      <alignment horizontal="right" vertical="center"/>
    </xf>
    <xf numFmtId="0" fontId="21" fillId="0" borderId="0" xfId="0" applyFont="1" applyAlignment="1">
      <alignment horizontal="left" vertical="center"/>
    </xf>
    <xf numFmtId="4" fontId="2" fillId="0" borderId="0" xfId="0" applyNumberFormat="1" applyFont="1" applyAlignment="1">
      <alignment vertical="center"/>
    </xf>
    <xf numFmtId="164" fontId="2" fillId="0" borderId="0" xfId="0" applyNumberFormat="1" applyFont="1" applyAlignment="1">
      <alignment horizontal="right" vertical="center"/>
    </xf>
    <xf numFmtId="0" fontId="0" fillId="4" borderId="0" xfId="0" applyFont="1" applyFill="1" applyAlignment="1">
      <alignment vertical="center"/>
    </xf>
    <xf numFmtId="0" fontId="5" fillId="4" borderId="6" xfId="0" applyFont="1" applyFill="1" applyBorder="1" applyAlignment="1">
      <alignment horizontal="left" vertical="center"/>
    </xf>
    <xf numFmtId="0" fontId="0" fillId="4" borderId="7" xfId="0" applyFont="1" applyFill="1" applyBorder="1" applyAlignment="1">
      <alignment vertical="center"/>
    </xf>
    <xf numFmtId="0" fontId="5" fillId="4" borderId="7" xfId="0" applyFont="1" applyFill="1" applyBorder="1" applyAlignment="1">
      <alignment horizontal="right" vertical="center"/>
    </xf>
    <xf numFmtId="0" fontId="5" fillId="4" borderId="7" xfId="0" applyFont="1" applyFill="1" applyBorder="1" applyAlignment="1">
      <alignment horizontal="center" vertical="center"/>
    </xf>
    <xf numFmtId="4" fontId="5" fillId="4" borderId="7" xfId="0" applyNumberFormat="1" applyFont="1" applyFill="1" applyBorder="1" applyAlignment="1">
      <alignment vertical="center"/>
    </xf>
    <xf numFmtId="0" fontId="0" fillId="4" borderId="8" xfId="0" applyFont="1" applyFill="1" applyBorder="1" applyAlignment="1">
      <alignment vertical="center"/>
    </xf>
    <xf numFmtId="0" fontId="19" fillId="0" borderId="4" xfId="0" applyFont="1" applyBorder="1" applyAlignment="1">
      <alignment horizontal="left" vertical="center"/>
    </xf>
    <xf numFmtId="0" fontId="0" fillId="0" borderId="4" xfId="0" applyBorder="1" applyAlignment="1">
      <alignment vertical="center"/>
    </xf>
    <xf numFmtId="0" fontId="2" fillId="0" borderId="5" xfId="0" applyFont="1" applyBorder="1" applyAlignment="1">
      <alignment horizontal="left" vertical="center"/>
    </xf>
    <xf numFmtId="0" fontId="0" fillId="0" borderId="5" xfId="0" applyFont="1" applyBorder="1" applyAlignment="1">
      <alignment vertical="center"/>
    </xf>
    <xf numFmtId="0" fontId="2" fillId="0" borderId="5" xfId="0" applyFont="1" applyBorder="1" applyAlignment="1">
      <alignment horizontal="center" vertical="center"/>
    </xf>
    <xf numFmtId="0" fontId="2" fillId="0" borderId="5" xfId="0" applyFont="1" applyBorder="1" applyAlignment="1">
      <alignment horizontal="right" vertical="center"/>
    </xf>
    <xf numFmtId="0" fontId="0" fillId="0" borderId="4" xfId="0" applyFont="1" applyBorder="1" applyAlignment="1">
      <alignment vertical="center"/>
    </xf>
    <xf numFmtId="0" fontId="0" fillId="0" borderId="9" xfId="0" applyFont="1" applyBorder="1" applyAlignment="1">
      <alignment vertical="center"/>
    </xf>
    <xf numFmtId="0" fontId="0" fillId="0" borderId="10" xfId="0" applyFont="1" applyBorder="1" applyAlignment="1">
      <alignment vertical="center"/>
    </xf>
    <xf numFmtId="0" fontId="0" fillId="0" borderId="1" xfId="0" applyFont="1" applyBorder="1" applyAlignment="1">
      <alignment vertical="center"/>
    </xf>
    <xf numFmtId="0" fontId="0" fillId="0" borderId="2" xfId="0" applyFont="1" applyBorder="1" applyAlignment="1">
      <alignment vertical="center"/>
    </xf>
    <xf numFmtId="0" fontId="2" fillId="0" borderId="0" xfId="0" applyFont="1" applyAlignment="1" applyProtection="1">
      <alignment horizontal="left" vertical="center" wrapText="1"/>
      <protection/>
    </xf>
    <xf numFmtId="0" fontId="22" fillId="4" borderId="0" xfId="0" applyFont="1" applyFill="1" applyAlignment="1" applyProtection="1">
      <alignment horizontal="left" vertical="center"/>
      <protection/>
    </xf>
    <xf numFmtId="0" fontId="0" fillId="4" borderId="0" xfId="0" applyFont="1" applyFill="1" applyAlignment="1" applyProtection="1">
      <alignment vertical="center"/>
      <protection/>
    </xf>
    <xf numFmtId="0" fontId="22" fillId="4" borderId="0" xfId="0" applyFont="1" applyFill="1" applyAlignment="1" applyProtection="1">
      <alignment horizontal="right" vertical="center"/>
      <protection/>
    </xf>
    <xf numFmtId="0" fontId="31" fillId="0" borderId="0" xfId="0" applyFont="1" applyAlignment="1" applyProtection="1">
      <alignment horizontal="left" vertical="center"/>
      <protection/>
    </xf>
    <xf numFmtId="0" fontId="7" fillId="0" borderId="3" xfId="0" applyFont="1" applyBorder="1" applyAlignment="1" applyProtection="1">
      <alignment vertical="center"/>
      <protection/>
    </xf>
    <xf numFmtId="0" fontId="7" fillId="0" borderId="0" xfId="0" applyFont="1" applyAlignment="1" applyProtection="1">
      <alignment vertical="center"/>
      <protection/>
    </xf>
    <xf numFmtId="0" fontId="7" fillId="0" borderId="20" xfId="0" applyFont="1" applyBorder="1" applyAlignment="1" applyProtection="1">
      <alignment horizontal="left" vertical="center"/>
      <protection/>
    </xf>
    <xf numFmtId="0" fontId="7" fillId="0" borderId="20" xfId="0" applyFont="1" applyBorder="1" applyAlignment="1" applyProtection="1">
      <alignment vertical="center"/>
      <protection/>
    </xf>
    <xf numFmtId="4" fontId="7" fillId="0" borderId="20" xfId="0" applyNumberFormat="1" applyFont="1" applyBorder="1" applyAlignment="1" applyProtection="1">
      <alignment vertical="center"/>
      <protection/>
    </xf>
    <xf numFmtId="0" fontId="7" fillId="0" borderId="3" xfId="0" applyFont="1" applyBorder="1" applyAlignment="1">
      <alignment vertical="center"/>
    </xf>
    <xf numFmtId="0" fontId="8" fillId="0" borderId="3" xfId="0" applyFont="1" applyBorder="1" applyAlignment="1" applyProtection="1">
      <alignment vertical="center"/>
      <protection/>
    </xf>
    <xf numFmtId="0" fontId="8" fillId="0" borderId="0" xfId="0" applyFont="1" applyAlignment="1" applyProtection="1">
      <alignment vertical="center"/>
      <protection/>
    </xf>
    <xf numFmtId="0" fontId="8" fillId="0" borderId="20" xfId="0" applyFont="1" applyBorder="1" applyAlignment="1" applyProtection="1">
      <alignment horizontal="left" vertical="center"/>
      <protection/>
    </xf>
    <xf numFmtId="0" fontId="8" fillId="0" borderId="20" xfId="0" applyFont="1" applyBorder="1" applyAlignment="1" applyProtection="1">
      <alignment vertical="center"/>
      <protection/>
    </xf>
    <xf numFmtId="4" fontId="8" fillId="0" borderId="20" xfId="0" applyNumberFormat="1" applyFont="1" applyBorder="1" applyAlignment="1" applyProtection="1">
      <alignment vertical="center"/>
      <protection/>
    </xf>
    <xf numFmtId="0" fontId="8" fillId="0" borderId="3" xfId="0" applyFont="1" applyBorder="1" applyAlignment="1">
      <alignment vertical="center"/>
    </xf>
    <xf numFmtId="0" fontId="0" fillId="0" borderId="0" xfId="0" applyFont="1" applyAlignment="1">
      <alignment horizontal="center" vertical="center" wrapText="1"/>
    </xf>
    <xf numFmtId="0" fontId="0" fillId="0" borderId="3" xfId="0" applyFont="1" applyBorder="1" applyAlignment="1" applyProtection="1">
      <alignment horizontal="center" vertical="center" wrapText="1"/>
      <protection/>
    </xf>
    <xf numFmtId="0" fontId="22" fillId="4" borderId="16" xfId="0" applyFont="1" applyFill="1" applyBorder="1" applyAlignment="1" applyProtection="1">
      <alignment horizontal="center" vertical="center" wrapText="1"/>
      <protection/>
    </xf>
    <xf numFmtId="0" fontId="22" fillId="4" borderId="17" xfId="0" applyFont="1" applyFill="1" applyBorder="1" applyAlignment="1" applyProtection="1">
      <alignment horizontal="center" vertical="center" wrapText="1"/>
      <protection/>
    </xf>
    <xf numFmtId="0" fontId="22" fillId="4" borderId="18" xfId="0" applyFont="1" applyFill="1" applyBorder="1" applyAlignment="1" applyProtection="1">
      <alignment horizontal="center" vertical="center" wrapText="1"/>
      <protection/>
    </xf>
    <xf numFmtId="0" fontId="22" fillId="4" borderId="0" xfId="0" applyFont="1" applyFill="1" applyAlignment="1" applyProtection="1">
      <alignment horizontal="center" vertical="center" wrapText="1"/>
      <protection/>
    </xf>
    <xf numFmtId="0" fontId="0" fillId="0" borderId="3" xfId="0" applyBorder="1" applyAlignment="1">
      <alignment horizontal="center" vertical="center" wrapText="1"/>
    </xf>
    <xf numFmtId="4" fontId="24" fillId="0" borderId="0" xfId="0" applyNumberFormat="1" applyFont="1" applyAlignment="1" applyProtection="1">
      <alignment/>
      <protection/>
    </xf>
    <xf numFmtId="0" fontId="0" fillId="0" borderId="12" xfId="0" applyBorder="1" applyAlignment="1" applyProtection="1">
      <alignment vertical="center"/>
      <protection/>
    </xf>
    <xf numFmtId="166" fontId="32" fillId="0" borderId="12" xfId="0" applyNumberFormat="1" applyFont="1" applyBorder="1" applyAlignment="1" applyProtection="1">
      <alignment/>
      <protection/>
    </xf>
    <xf numFmtId="166" fontId="32" fillId="0" borderId="13" xfId="0" applyNumberFormat="1" applyFont="1" applyBorder="1" applyAlignment="1" applyProtection="1">
      <alignment/>
      <protection/>
    </xf>
    <xf numFmtId="4" fontId="33" fillId="0" borderId="0" xfId="0" applyNumberFormat="1" applyFont="1" applyAlignment="1">
      <alignment vertical="center"/>
    </xf>
    <xf numFmtId="0" fontId="9" fillId="0" borderId="3" xfId="0" applyFont="1" applyBorder="1" applyAlignment="1" applyProtection="1">
      <alignment/>
      <protection/>
    </xf>
    <xf numFmtId="0" fontId="9" fillId="0" borderId="0" xfId="0" applyFont="1" applyAlignment="1" applyProtection="1">
      <alignment/>
      <protection/>
    </xf>
    <xf numFmtId="0" fontId="9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9" fillId="0" borderId="0" xfId="0" applyFont="1" applyAlignment="1" applyProtection="1">
      <alignment/>
      <protection locked="0"/>
    </xf>
    <xf numFmtId="4" fontId="7" fillId="0" borderId="0" xfId="0" applyNumberFormat="1" applyFont="1" applyAlignment="1" applyProtection="1">
      <alignment/>
      <protection/>
    </xf>
    <xf numFmtId="0" fontId="9" fillId="0" borderId="3" xfId="0" applyFont="1" applyBorder="1" applyAlignment="1">
      <alignment/>
    </xf>
    <xf numFmtId="0" fontId="9" fillId="0" borderId="14" xfId="0" applyFont="1" applyBorder="1" applyAlignment="1" applyProtection="1">
      <alignment/>
      <protection/>
    </xf>
    <xf numFmtId="0" fontId="9" fillId="0" borderId="0" xfId="0" applyFont="1" applyBorder="1" applyAlignment="1" applyProtection="1">
      <alignment/>
      <protection/>
    </xf>
    <xf numFmtId="166" fontId="9" fillId="0" borderId="0" xfId="0" applyNumberFormat="1" applyFont="1" applyBorder="1" applyAlignment="1" applyProtection="1">
      <alignment/>
      <protection/>
    </xf>
    <xf numFmtId="166" fontId="9" fillId="0" borderId="15" xfId="0" applyNumberFormat="1" applyFont="1" applyBorder="1" applyAlignment="1" applyProtection="1">
      <alignment/>
      <protection/>
    </xf>
    <xf numFmtId="0" fontId="9" fillId="0" borderId="0" xfId="0" applyFont="1" applyAlignment="1">
      <alignment horizontal="left"/>
    </xf>
    <xf numFmtId="0" fontId="9" fillId="0" borderId="0" xfId="0" applyFont="1" applyAlignment="1">
      <alignment horizontal="center"/>
    </xf>
    <xf numFmtId="4" fontId="9" fillId="0" borderId="0" xfId="0" applyNumberFormat="1" applyFont="1" applyAlignment="1">
      <alignment vertical="center"/>
    </xf>
    <xf numFmtId="0" fontId="22" fillId="0" borderId="22" xfId="0" applyFont="1" applyBorder="1" applyAlignment="1" applyProtection="1">
      <alignment horizontal="center" vertical="center"/>
      <protection/>
    </xf>
    <xf numFmtId="49" fontId="22" fillId="0" borderId="22" xfId="0" applyNumberFormat="1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left" vertical="center" wrapText="1"/>
      <protection/>
    </xf>
    <xf numFmtId="0" fontId="22" fillId="0" borderId="22" xfId="0" applyFont="1" applyBorder="1" applyAlignment="1" applyProtection="1">
      <alignment horizontal="center" vertical="center" wrapText="1"/>
      <protection/>
    </xf>
    <xf numFmtId="167" fontId="22" fillId="0" borderId="22" xfId="0" applyNumberFormat="1" applyFont="1" applyBorder="1" applyAlignment="1" applyProtection="1">
      <alignment vertical="center"/>
      <protection/>
    </xf>
    <xf numFmtId="4" fontId="22" fillId="2" borderId="22" xfId="0" applyNumberFormat="1" applyFont="1" applyFill="1" applyBorder="1" applyAlignment="1" applyProtection="1">
      <alignment vertical="center"/>
      <protection locked="0"/>
    </xf>
    <xf numFmtId="4" fontId="22" fillId="0" borderId="22" xfId="0" applyNumberFormat="1" applyFont="1" applyBorder="1" applyAlignment="1" applyProtection="1">
      <alignment vertical="center"/>
      <protection/>
    </xf>
    <xf numFmtId="0" fontId="0" fillId="0" borderId="22" xfId="0" applyFont="1" applyBorder="1" applyAlignment="1" applyProtection="1">
      <alignment vertical="center"/>
      <protection/>
    </xf>
    <xf numFmtId="0" fontId="23" fillId="2" borderId="14" xfId="0" applyFont="1" applyFill="1" applyBorder="1" applyAlignment="1" applyProtection="1">
      <alignment horizontal="left" vertical="center"/>
      <protection locked="0"/>
    </xf>
    <xf numFmtId="0" fontId="23" fillId="0" borderId="0" xfId="0" applyFont="1" applyBorder="1" applyAlignment="1" applyProtection="1">
      <alignment horizontal="center" vertical="center"/>
      <protection/>
    </xf>
    <xf numFmtId="166" fontId="23" fillId="0" borderId="0" xfId="0" applyNumberFormat="1" applyFont="1" applyBorder="1" applyAlignment="1" applyProtection="1">
      <alignment vertical="center"/>
      <protection/>
    </xf>
    <xf numFmtId="166" fontId="23" fillId="0" borderId="15" xfId="0" applyNumberFormat="1" applyFont="1" applyBorder="1" applyAlignment="1" applyProtection="1">
      <alignment vertical="center"/>
      <protection/>
    </xf>
    <xf numFmtId="0" fontId="22" fillId="0" borderId="0" xfId="0" applyFont="1" applyAlignment="1">
      <alignment horizontal="left" vertical="center"/>
    </xf>
    <xf numFmtId="4" fontId="0" fillId="0" borderId="0" xfId="0" applyNumberFormat="1" applyFont="1" applyAlignment="1">
      <alignment vertical="center"/>
    </xf>
    <xf numFmtId="0" fontId="10" fillId="0" borderId="3" xfId="0" applyFont="1" applyBorder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/>
    </xf>
    <xf numFmtId="0" fontId="34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/>
      <protection/>
    </xf>
    <xf numFmtId="0" fontId="10" fillId="0" borderId="0" xfId="0" applyFont="1" applyAlignment="1" applyProtection="1">
      <alignment horizontal="left" vertical="center" wrapText="1"/>
      <protection/>
    </xf>
    <xf numFmtId="167" fontId="10" fillId="0" borderId="0" xfId="0" applyNumberFormat="1" applyFont="1" applyAlignment="1" applyProtection="1">
      <alignment vertical="center"/>
      <protection/>
    </xf>
    <xf numFmtId="0" fontId="10" fillId="0" borderId="0" xfId="0" applyFont="1" applyAlignment="1" applyProtection="1">
      <alignment vertical="center"/>
      <protection locked="0"/>
    </xf>
    <xf numFmtId="0" fontId="10" fillId="0" borderId="3" xfId="0" applyFont="1" applyBorder="1" applyAlignment="1">
      <alignment vertical="center"/>
    </xf>
    <xf numFmtId="0" fontId="10" fillId="0" borderId="14" xfId="0" applyFont="1" applyBorder="1" applyAlignment="1" applyProtection="1">
      <alignment vertical="center"/>
      <protection/>
    </xf>
    <xf numFmtId="0" fontId="10" fillId="0" borderId="0" xfId="0" applyFont="1" applyBorder="1" applyAlignment="1" applyProtection="1">
      <alignment vertical="center"/>
      <protection/>
    </xf>
    <xf numFmtId="0" fontId="10" fillId="0" borderId="15" xfId="0" applyFont="1" applyBorder="1" applyAlignment="1" applyProtection="1">
      <alignment vertical="center"/>
      <protection/>
    </xf>
    <xf numFmtId="0" fontId="10" fillId="0" borderId="0" xfId="0" applyFont="1" applyAlignment="1">
      <alignment horizontal="left" vertical="center"/>
    </xf>
    <xf numFmtId="0" fontId="11" fillId="0" borderId="3" xfId="0" applyFont="1" applyBorder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/>
    </xf>
    <xf numFmtId="0" fontId="11" fillId="0" borderId="0" xfId="0" applyFont="1" applyAlignment="1" applyProtection="1">
      <alignment horizontal="left" vertical="center"/>
      <protection/>
    </xf>
    <xf numFmtId="0" fontId="11" fillId="0" borderId="0" xfId="0" applyFont="1" applyAlignment="1" applyProtection="1">
      <alignment horizontal="left" vertical="center" wrapText="1"/>
      <protection/>
    </xf>
    <xf numFmtId="167" fontId="11" fillId="0" borderId="0" xfId="0" applyNumberFormat="1" applyFont="1" applyAlignment="1" applyProtection="1">
      <alignment vertical="center"/>
      <protection/>
    </xf>
    <xf numFmtId="0" fontId="11" fillId="0" borderId="0" xfId="0" applyFont="1" applyAlignment="1" applyProtection="1">
      <alignment vertical="center"/>
      <protection locked="0"/>
    </xf>
    <xf numFmtId="0" fontId="11" fillId="0" borderId="3" xfId="0" applyFont="1" applyBorder="1" applyAlignment="1">
      <alignment vertical="center"/>
    </xf>
    <xf numFmtId="0" fontId="11" fillId="0" borderId="14" xfId="0" applyFont="1" applyBorder="1" applyAlignment="1" applyProtection="1">
      <alignment vertical="center"/>
      <protection/>
    </xf>
    <xf numFmtId="0" fontId="11" fillId="0" borderId="0" xfId="0" applyFont="1" applyBorder="1" applyAlignment="1" applyProtection="1">
      <alignment vertical="center"/>
      <protection/>
    </xf>
    <xf numFmtId="0" fontId="11" fillId="0" borderId="15" xfId="0" applyFont="1" applyBorder="1" applyAlignment="1" applyProtection="1">
      <alignment vertical="center"/>
      <protection/>
    </xf>
    <xf numFmtId="0" fontId="11" fillId="0" borderId="0" xfId="0" applyFont="1" applyAlignment="1">
      <alignment horizontal="left" vertical="center"/>
    </xf>
    <xf numFmtId="0" fontId="35" fillId="0" borderId="0" xfId="0" applyFont="1" applyAlignment="1" applyProtection="1">
      <alignment vertical="center" wrapText="1"/>
      <protection/>
    </xf>
    <xf numFmtId="0" fontId="0" fillId="0" borderId="0" xfId="0" applyFont="1" applyAlignment="1" applyProtection="1">
      <alignment vertical="center"/>
      <protection locked="0"/>
    </xf>
    <xf numFmtId="0" fontId="0" fillId="0" borderId="14" xfId="0" applyFont="1" applyBorder="1" applyAlignment="1" applyProtection="1">
      <alignment vertical="center"/>
      <protection/>
    </xf>
    <xf numFmtId="0" fontId="0" fillId="0" borderId="0" xfId="0" applyBorder="1" applyAlignment="1" applyProtection="1">
      <alignment vertical="center"/>
      <protection/>
    </xf>
    <xf numFmtId="0" fontId="36" fillId="0" borderId="22" xfId="0" applyFont="1" applyBorder="1" applyAlignment="1" applyProtection="1">
      <alignment horizontal="center" vertical="center"/>
      <protection/>
    </xf>
    <xf numFmtId="49" fontId="36" fillId="0" borderId="22" xfId="0" applyNumberFormat="1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left" vertical="center" wrapText="1"/>
      <protection/>
    </xf>
    <xf numFmtId="0" fontId="36" fillId="0" borderId="22" xfId="0" applyFont="1" applyBorder="1" applyAlignment="1" applyProtection="1">
      <alignment horizontal="center" vertical="center" wrapText="1"/>
      <protection/>
    </xf>
    <xf numFmtId="167" fontId="36" fillId="0" borderId="22" xfId="0" applyNumberFormat="1" applyFont="1" applyBorder="1" applyAlignment="1" applyProtection="1">
      <alignment vertical="center"/>
      <protection/>
    </xf>
    <xf numFmtId="4" fontId="36" fillId="2" borderId="22" xfId="0" applyNumberFormat="1" applyFont="1" applyFill="1" applyBorder="1" applyAlignment="1" applyProtection="1">
      <alignment vertical="center"/>
      <protection locked="0"/>
    </xf>
    <xf numFmtId="4" fontId="36" fillId="0" borderId="22" xfId="0" applyNumberFormat="1" applyFont="1" applyBorder="1" applyAlignment="1" applyProtection="1">
      <alignment vertical="center"/>
      <protection/>
    </xf>
    <xf numFmtId="0" fontId="37" fillId="0" borderId="22" xfId="0" applyFont="1" applyBorder="1" applyAlignment="1" applyProtection="1">
      <alignment vertical="center"/>
      <protection/>
    </xf>
    <xf numFmtId="0" fontId="37" fillId="0" borderId="3" xfId="0" applyFont="1" applyBorder="1" applyAlignment="1">
      <alignment vertical="center"/>
    </xf>
    <xf numFmtId="0" fontId="36" fillId="2" borderId="14" xfId="0" applyFont="1" applyFill="1" applyBorder="1" applyAlignment="1" applyProtection="1">
      <alignment horizontal="left" vertical="center"/>
      <protection locked="0"/>
    </xf>
    <xf numFmtId="0" fontId="36" fillId="0" borderId="0" xfId="0" applyFont="1" applyBorder="1" applyAlignment="1" applyProtection="1">
      <alignment horizontal="center" vertical="center"/>
      <protection/>
    </xf>
    <xf numFmtId="0" fontId="8" fillId="0" borderId="0" xfId="0" applyFont="1" applyAlignment="1" applyProtection="1">
      <alignment horizontal="left"/>
      <protection/>
    </xf>
    <xf numFmtId="4" fontId="8" fillId="0" borderId="0" xfId="0" applyNumberFormat="1" applyFont="1" applyAlignment="1" applyProtection="1">
      <alignment/>
      <protection/>
    </xf>
    <xf numFmtId="0" fontId="23" fillId="2" borderId="19" xfId="0" applyFont="1" applyFill="1" applyBorder="1" applyAlignment="1" applyProtection="1">
      <alignment horizontal="left" vertical="center"/>
      <protection locked="0"/>
    </xf>
    <xf numFmtId="0" fontId="23" fillId="0" borderId="20" xfId="0" applyFont="1" applyBorder="1" applyAlignment="1" applyProtection="1">
      <alignment horizontal="center" vertical="center"/>
      <protection/>
    </xf>
    <xf numFmtId="0" fontId="0" fillId="0" borderId="20" xfId="0" applyFont="1" applyBorder="1" applyAlignment="1" applyProtection="1">
      <alignment vertical="center"/>
      <protection/>
    </xf>
    <xf numFmtId="166" fontId="23" fillId="0" borderId="20" xfId="0" applyNumberFormat="1" applyFont="1" applyBorder="1" applyAlignment="1" applyProtection="1">
      <alignment vertical="center"/>
      <protection/>
    </xf>
    <xf numFmtId="166" fontId="23" fillId="0" borderId="21" xfId="0" applyNumberFormat="1" applyFont="1" applyBorder="1" applyAlignment="1" applyProtection="1">
      <alignment vertical="center"/>
      <protection/>
    </xf>
    <xf numFmtId="0" fontId="0" fillId="0" borderId="19" xfId="0" applyFont="1" applyBorder="1" applyAlignment="1" applyProtection="1">
      <alignment vertical="center"/>
      <protection/>
    </xf>
    <xf numFmtId="0" fontId="0" fillId="0" borderId="20" xfId="0" applyBorder="1" applyAlignment="1" applyProtection="1">
      <alignment vertical="center"/>
      <protection/>
    </xf>
    <xf numFmtId="0" fontId="0" fillId="0" borderId="21" xfId="0" applyFont="1" applyBorder="1" applyAlignment="1" applyProtection="1">
      <alignment vertical="center"/>
      <protection/>
    </xf>
  </cellXfs>
  <cellStyles count="7">
    <cellStyle name="Normal" xfId="0"/>
    <cellStyle name="Percent" xfId="15"/>
    <cellStyle name="Currency" xfId="16"/>
    <cellStyle name="Currency [0]" xfId="17"/>
    <cellStyle name="Comma" xfId="18"/>
    <cellStyle name="Comma [0]" xfId="19"/>
    <cellStyle name="Hyperlink" xfId="20"/>
  </cellStyles>
  <tableStyles count="0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2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3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4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5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6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_rels/drawing7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hyperlink" Target="https://app.urs.cz/products/kros4" TargetMode="External" /><Relationship Id="rId3" Type="http://schemas.openxmlformats.org/officeDocument/2006/relationships/hyperlink" Target="https://app.urs.cz/products/kros4" TargetMode="Externa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3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4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5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6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drawings/drawing7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absolute">
    <xdr:from>
      <xdr:col>0</xdr:col>
      <xdr:colOff>0</xdr:colOff>
      <xdr:row>0</xdr:row>
      <xdr:rowOff>0</xdr:rowOff>
    </xdr:from>
    <xdr:to>
      <xdr:col>0</xdr:col>
      <xdr:colOff>285750</xdr:colOff>
      <xdr:row>1</xdr:row>
      <xdr:rowOff>133350</xdr:rowOff>
    </xdr:to>
    <xdr:pic>
      <xdr:nvPicPr>
        <xdr:cNvPr id="2" name="Picture 1">
          <a:hlinkClick r:id="rId3"/>
        </xdr:cNvPr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0" y="0"/>
          <a:ext cx="285750" cy="285750"/>
        </a:xfrm>
        <a:prstGeom prst="rect">
          <a:avLst/>
        </a:prstGeom>
        <a:ln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  <a:tileRect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  <a:tileRect/>
        </a:gradFill>
      </a:fillStyleLst>
      <a:lnStyleLst>
        <a:ln w="9525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mpd="sng" algn="ctr">
          <a:solidFill>
            <a:schemeClr val="phClr"/>
          </a:solidFill>
          <a:prstDash val="solid"/>
        </a:ln>
        <a:ln w="38100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  <a:tileRect/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  <a:tileRect/>
        </a:gradFill>
      </a:bgFillStyleLst>
    </a:fmtScheme>
  </a:themeElements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3.xml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4.xml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5.xml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6.xml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7.xml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CM102"/>
  <sheetViews>
    <sheetView showGridLines="0" tabSelected="1" workbookViewId="0" topLeftCell="A1"/>
  </sheetViews>
  <sheetFormatPr defaultColWidth="9.140625" defaultRowHeight="12"/>
  <cols>
    <col min="1" max="1" width="8.28125" style="1" customWidth="1"/>
    <col min="2" max="2" width="1.7109375" style="1" customWidth="1"/>
    <col min="3" max="3" width="4.140625" style="1" customWidth="1"/>
    <col min="4" max="33" width="2.7109375" style="1" customWidth="1"/>
    <col min="34" max="34" width="3.28125" style="1" customWidth="1"/>
    <col min="35" max="35" width="31.7109375" style="1" customWidth="1"/>
    <col min="36" max="37" width="2.421875" style="1" customWidth="1"/>
    <col min="38" max="38" width="8.28125" style="1" customWidth="1"/>
    <col min="39" max="39" width="3.28125" style="1" customWidth="1"/>
    <col min="40" max="40" width="13.28125" style="1" customWidth="1"/>
    <col min="41" max="41" width="7.421875" style="1" customWidth="1"/>
    <col min="42" max="42" width="4.140625" style="1" customWidth="1"/>
    <col min="43" max="43" width="15.7109375" style="1" hidden="1" customWidth="1"/>
    <col min="44" max="44" width="13.7109375" style="1" customWidth="1"/>
    <col min="45" max="47" width="25.8515625" style="1" hidden="1" customWidth="1"/>
    <col min="48" max="49" width="21.7109375" style="1" hidden="1" customWidth="1"/>
    <col min="50" max="51" width="25.00390625" style="1" hidden="1" customWidth="1"/>
    <col min="52" max="52" width="21.7109375" style="1" hidden="1" customWidth="1"/>
    <col min="53" max="53" width="19.140625" style="1" hidden="1" customWidth="1"/>
    <col min="54" max="54" width="25.00390625" style="1" hidden="1" customWidth="1"/>
    <col min="55" max="55" width="21.7109375" style="1" hidden="1" customWidth="1"/>
    <col min="56" max="56" width="19.140625" style="1" hidden="1" customWidth="1"/>
    <col min="57" max="57" width="66.421875" style="1" customWidth="1"/>
    <col min="71" max="91" width="9.28125" style="1" hidden="1" customWidth="1"/>
  </cols>
  <sheetData>
    <row r="1" spans="1:74" ht="12">
      <c r="A1" s="15" t="s">
        <v>0</v>
      </c>
      <c r="AZ1" s="15" t="s">
        <v>1</v>
      </c>
      <c r="BA1" s="15" t="s">
        <v>2</v>
      </c>
      <c r="BB1" s="15" t="s">
        <v>3</v>
      </c>
      <c r="BT1" s="15" t="s">
        <v>4</v>
      </c>
      <c r="BU1" s="15" t="s">
        <v>4</v>
      </c>
      <c r="BV1" s="15" t="s">
        <v>5</v>
      </c>
    </row>
    <row r="2" spans="44:72" s="1" customFormat="1" ht="36.95" customHeight="1">
      <c r="AR2" s="1"/>
      <c r="AS2" s="1"/>
      <c r="AT2" s="1"/>
      <c r="AU2" s="1"/>
      <c r="AV2" s="1"/>
      <c r="AW2" s="1"/>
      <c r="AX2" s="1"/>
      <c r="AY2" s="1"/>
      <c r="AZ2" s="1"/>
      <c r="BA2" s="1"/>
      <c r="BB2" s="1"/>
      <c r="BC2" s="1"/>
      <c r="BD2" s="1"/>
      <c r="BE2" s="1"/>
      <c r="BS2" s="16" t="s">
        <v>6</v>
      </c>
      <c r="BT2" s="16" t="s">
        <v>7</v>
      </c>
    </row>
    <row r="3" spans="2:72" s="1" customFormat="1" ht="6.95" customHeight="1">
      <c r="B3" s="17"/>
      <c r="C3" s="18"/>
      <c r="D3" s="18"/>
      <c r="E3" s="18"/>
      <c r="F3" s="18"/>
      <c r="G3" s="18"/>
      <c r="H3" s="18"/>
      <c r="I3" s="18"/>
      <c r="J3" s="18"/>
      <c r="K3" s="18"/>
      <c r="L3" s="18"/>
      <c r="M3" s="18"/>
      <c r="N3" s="18"/>
      <c r="O3" s="18"/>
      <c r="P3" s="18"/>
      <c r="Q3" s="18"/>
      <c r="R3" s="18"/>
      <c r="S3" s="18"/>
      <c r="T3" s="18"/>
      <c r="U3" s="18"/>
      <c r="V3" s="18"/>
      <c r="W3" s="18"/>
      <c r="X3" s="18"/>
      <c r="Y3" s="18"/>
      <c r="Z3" s="18"/>
      <c r="AA3" s="18"/>
      <c r="AB3" s="18"/>
      <c r="AC3" s="18"/>
      <c r="AD3" s="18"/>
      <c r="AE3" s="18"/>
      <c r="AF3" s="18"/>
      <c r="AG3" s="18"/>
      <c r="AH3" s="18"/>
      <c r="AI3" s="18"/>
      <c r="AJ3" s="18"/>
      <c r="AK3" s="18"/>
      <c r="AL3" s="18"/>
      <c r="AM3" s="18"/>
      <c r="AN3" s="18"/>
      <c r="AO3" s="18"/>
      <c r="AP3" s="18"/>
      <c r="AQ3" s="18"/>
      <c r="AR3" s="19"/>
      <c r="BS3" s="16" t="s">
        <v>6</v>
      </c>
      <c r="BT3" s="16" t="s">
        <v>8</v>
      </c>
    </row>
    <row r="4" spans="2:71" s="1" customFormat="1" ht="24.95" customHeight="1">
      <c r="B4" s="20"/>
      <c r="C4" s="21"/>
      <c r="D4" s="22" t="s">
        <v>9</v>
      </c>
      <c r="E4" s="21"/>
      <c r="F4" s="21"/>
      <c r="G4" s="21"/>
      <c r="H4" s="21"/>
      <c r="I4" s="21"/>
      <c r="J4" s="21"/>
      <c r="K4" s="21"/>
      <c r="L4" s="21"/>
      <c r="M4" s="21"/>
      <c r="N4" s="21"/>
      <c r="O4" s="21"/>
      <c r="P4" s="21"/>
      <c r="Q4" s="21"/>
      <c r="R4" s="21"/>
      <c r="S4" s="21"/>
      <c r="T4" s="21"/>
      <c r="U4" s="21"/>
      <c r="V4" s="21"/>
      <c r="W4" s="21"/>
      <c r="X4" s="21"/>
      <c r="Y4" s="21"/>
      <c r="Z4" s="21"/>
      <c r="AA4" s="21"/>
      <c r="AB4" s="21"/>
      <c r="AC4" s="21"/>
      <c r="AD4" s="21"/>
      <c r="AE4" s="21"/>
      <c r="AF4" s="21"/>
      <c r="AG4" s="21"/>
      <c r="AH4" s="21"/>
      <c r="AI4" s="21"/>
      <c r="AJ4" s="21"/>
      <c r="AK4" s="21"/>
      <c r="AL4" s="21"/>
      <c r="AM4" s="21"/>
      <c r="AN4" s="21"/>
      <c r="AO4" s="21"/>
      <c r="AP4" s="21"/>
      <c r="AQ4" s="21"/>
      <c r="AR4" s="19"/>
      <c r="AS4" s="23" t="s">
        <v>10</v>
      </c>
      <c r="BE4" s="24" t="s">
        <v>11</v>
      </c>
      <c r="BS4" s="16" t="s">
        <v>12</v>
      </c>
    </row>
    <row r="5" spans="2:71" s="1" customFormat="1" ht="12" customHeight="1">
      <c r="B5" s="20"/>
      <c r="C5" s="21"/>
      <c r="D5" s="25" t="s">
        <v>13</v>
      </c>
      <c r="E5" s="21"/>
      <c r="F5" s="21"/>
      <c r="G5" s="21"/>
      <c r="H5" s="21"/>
      <c r="I5" s="21"/>
      <c r="J5" s="21"/>
      <c r="K5" s="26" t="s">
        <v>14</v>
      </c>
      <c r="L5" s="21"/>
      <c r="M5" s="21"/>
      <c r="N5" s="21"/>
      <c r="O5" s="21"/>
      <c r="P5" s="21"/>
      <c r="Q5" s="21"/>
      <c r="R5" s="21"/>
      <c r="S5" s="21"/>
      <c r="T5" s="21"/>
      <c r="U5" s="21"/>
      <c r="V5" s="21"/>
      <c r="W5" s="21"/>
      <c r="X5" s="21"/>
      <c r="Y5" s="21"/>
      <c r="Z5" s="21"/>
      <c r="AA5" s="21"/>
      <c r="AB5" s="21"/>
      <c r="AC5" s="21"/>
      <c r="AD5" s="21"/>
      <c r="AE5" s="21"/>
      <c r="AF5" s="21"/>
      <c r="AG5" s="21"/>
      <c r="AH5" s="21"/>
      <c r="AI5" s="21"/>
      <c r="AJ5" s="21"/>
      <c r="AK5" s="21"/>
      <c r="AL5" s="21"/>
      <c r="AM5" s="21"/>
      <c r="AN5" s="21"/>
      <c r="AO5" s="21"/>
      <c r="AP5" s="21"/>
      <c r="AQ5" s="21"/>
      <c r="AR5" s="19"/>
      <c r="BE5" s="27" t="s">
        <v>15</v>
      </c>
      <c r="BS5" s="16" t="s">
        <v>6</v>
      </c>
    </row>
    <row r="6" spans="2:71" s="1" customFormat="1" ht="36.95" customHeight="1">
      <c r="B6" s="20"/>
      <c r="C6" s="21"/>
      <c r="D6" s="28" t="s">
        <v>16</v>
      </c>
      <c r="E6" s="21"/>
      <c r="F6" s="21"/>
      <c r="G6" s="21"/>
      <c r="H6" s="21"/>
      <c r="I6" s="21"/>
      <c r="J6" s="21"/>
      <c r="K6" s="29" t="s">
        <v>17</v>
      </c>
      <c r="L6" s="21"/>
      <c r="M6" s="21"/>
      <c r="N6" s="21"/>
      <c r="O6" s="21"/>
      <c r="P6" s="21"/>
      <c r="Q6" s="21"/>
      <c r="R6" s="21"/>
      <c r="S6" s="21"/>
      <c r="T6" s="21"/>
      <c r="U6" s="21"/>
      <c r="V6" s="21"/>
      <c r="W6" s="21"/>
      <c r="X6" s="21"/>
      <c r="Y6" s="21"/>
      <c r="Z6" s="21"/>
      <c r="AA6" s="21"/>
      <c r="AB6" s="21"/>
      <c r="AC6" s="21"/>
      <c r="AD6" s="21"/>
      <c r="AE6" s="21"/>
      <c r="AF6" s="21"/>
      <c r="AG6" s="21"/>
      <c r="AH6" s="21"/>
      <c r="AI6" s="21"/>
      <c r="AJ6" s="21"/>
      <c r="AK6" s="21"/>
      <c r="AL6" s="21"/>
      <c r="AM6" s="21"/>
      <c r="AN6" s="21"/>
      <c r="AO6" s="21"/>
      <c r="AP6" s="21"/>
      <c r="AQ6" s="21"/>
      <c r="AR6" s="19"/>
      <c r="BE6" s="30"/>
      <c r="BS6" s="16" t="s">
        <v>6</v>
      </c>
    </row>
    <row r="7" spans="2:71" s="1" customFormat="1" ht="12" customHeight="1">
      <c r="B7" s="20"/>
      <c r="C7" s="21"/>
      <c r="D7" s="31" t="s">
        <v>18</v>
      </c>
      <c r="E7" s="21"/>
      <c r="F7" s="21"/>
      <c r="G7" s="21"/>
      <c r="H7" s="21"/>
      <c r="I7" s="21"/>
      <c r="J7" s="21"/>
      <c r="K7" s="26" t="s">
        <v>1</v>
      </c>
      <c r="L7" s="21"/>
      <c r="M7" s="21"/>
      <c r="N7" s="21"/>
      <c r="O7" s="21"/>
      <c r="P7" s="21"/>
      <c r="Q7" s="21"/>
      <c r="R7" s="21"/>
      <c r="S7" s="21"/>
      <c r="T7" s="21"/>
      <c r="U7" s="21"/>
      <c r="V7" s="21"/>
      <c r="W7" s="21"/>
      <c r="X7" s="21"/>
      <c r="Y7" s="21"/>
      <c r="Z7" s="21"/>
      <c r="AA7" s="21"/>
      <c r="AB7" s="21"/>
      <c r="AC7" s="21"/>
      <c r="AD7" s="21"/>
      <c r="AE7" s="21"/>
      <c r="AF7" s="21"/>
      <c r="AG7" s="21"/>
      <c r="AH7" s="21"/>
      <c r="AI7" s="21"/>
      <c r="AJ7" s="21"/>
      <c r="AK7" s="31" t="s">
        <v>19</v>
      </c>
      <c r="AL7" s="21"/>
      <c r="AM7" s="21"/>
      <c r="AN7" s="26" t="s">
        <v>1</v>
      </c>
      <c r="AO7" s="21"/>
      <c r="AP7" s="21"/>
      <c r="AQ7" s="21"/>
      <c r="AR7" s="19"/>
      <c r="BE7" s="30"/>
      <c r="BS7" s="16" t="s">
        <v>6</v>
      </c>
    </row>
    <row r="8" spans="2:71" s="1" customFormat="1" ht="12" customHeight="1">
      <c r="B8" s="20"/>
      <c r="C8" s="21"/>
      <c r="D8" s="31" t="s">
        <v>20</v>
      </c>
      <c r="E8" s="21"/>
      <c r="F8" s="21"/>
      <c r="G8" s="21"/>
      <c r="H8" s="21"/>
      <c r="I8" s="21"/>
      <c r="J8" s="21"/>
      <c r="K8" s="26" t="s">
        <v>21</v>
      </c>
      <c r="L8" s="21"/>
      <c r="M8" s="21"/>
      <c r="N8" s="21"/>
      <c r="O8" s="21"/>
      <c r="P8" s="21"/>
      <c r="Q8" s="21"/>
      <c r="R8" s="21"/>
      <c r="S8" s="21"/>
      <c r="T8" s="21"/>
      <c r="U8" s="21"/>
      <c r="V8" s="21"/>
      <c r="W8" s="21"/>
      <c r="X8" s="21"/>
      <c r="Y8" s="21"/>
      <c r="Z8" s="21"/>
      <c r="AA8" s="21"/>
      <c r="AB8" s="21"/>
      <c r="AC8" s="21"/>
      <c r="AD8" s="21"/>
      <c r="AE8" s="21"/>
      <c r="AF8" s="21"/>
      <c r="AG8" s="21"/>
      <c r="AH8" s="21"/>
      <c r="AI8" s="21"/>
      <c r="AJ8" s="21"/>
      <c r="AK8" s="31" t="s">
        <v>22</v>
      </c>
      <c r="AL8" s="21"/>
      <c r="AM8" s="21"/>
      <c r="AN8" s="32" t="s">
        <v>23</v>
      </c>
      <c r="AO8" s="21"/>
      <c r="AP8" s="21"/>
      <c r="AQ8" s="21"/>
      <c r="AR8" s="19"/>
      <c r="BE8" s="30"/>
      <c r="BS8" s="16" t="s">
        <v>6</v>
      </c>
    </row>
    <row r="9" spans="2:71" s="1" customFormat="1" ht="14.4" customHeight="1">
      <c r="B9" s="20"/>
      <c r="C9" s="21"/>
      <c r="D9" s="21"/>
      <c r="E9" s="21"/>
      <c r="F9" s="21"/>
      <c r="G9" s="21"/>
      <c r="H9" s="21"/>
      <c r="I9" s="21"/>
      <c r="J9" s="21"/>
      <c r="K9" s="21"/>
      <c r="L9" s="21"/>
      <c r="M9" s="21"/>
      <c r="N9" s="21"/>
      <c r="O9" s="21"/>
      <c r="P9" s="21"/>
      <c r="Q9" s="21"/>
      <c r="R9" s="21"/>
      <c r="S9" s="21"/>
      <c r="T9" s="21"/>
      <c r="U9" s="21"/>
      <c r="V9" s="21"/>
      <c r="W9" s="21"/>
      <c r="X9" s="21"/>
      <c r="Y9" s="21"/>
      <c r="Z9" s="21"/>
      <c r="AA9" s="21"/>
      <c r="AB9" s="21"/>
      <c r="AC9" s="21"/>
      <c r="AD9" s="21"/>
      <c r="AE9" s="21"/>
      <c r="AF9" s="21"/>
      <c r="AG9" s="21"/>
      <c r="AH9" s="21"/>
      <c r="AI9" s="21"/>
      <c r="AJ9" s="21"/>
      <c r="AK9" s="21"/>
      <c r="AL9" s="21"/>
      <c r="AM9" s="21"/>
      <c r="AN9" s="21"/>
      <c r="AO9" s="21"/>
      <c r="AP9" s="21"/>
      <c r="AQ9" s="21"/>
      <c r="AR9" s="19"/>
      <c r="BE9" s="30"/>
      <c r="BS9" s="16" t="s">
        <v>6</v>
      </c>
    </row>
    <row r="10" spans="2:71" s="1" customFormat="1" ht="12" customHeight="1">
      <c r="B10" s="20"/>
      <c r="C10" s="21"/>
      <c r="D10" s="31" t="s">
        <v>24</v>
      </c>
      <c r="E10" s="21"/>
      <c r="F10" s="21"/>
      <c r="G10" s="21"/>
      <c r="H10" s="21"/>
      <c r="I10" s="21"/>
      <c r="J10" s="21"/>
      <c r="K10" s="21"/>
      <c r="L10" s="21"/>
      <c r="M10" s="21"/>
      <c r="N10" s="21"/>
      <c r="O10" s="21"/>
      <c r="P10" s="21"/>
      <c r="Q10" s="21"/>
      <c r="R10" s="21"/>
      <c r="S10" s="21"/>
      <c r="T10" s="21"/>
      <c r="U10" s="21"/>
      <c r="V10" s="21"/>
      <c r="W10" s="21"/>
      <c r="X10" s="21"/>
      <c r="Y10" s="21"/>
      <c r="Z10" s="21"/>
      <c r="AA10" s="21"/>
      <c r="AB10" s="21"/>
      <c r="AC10" s="21"/>
      <c r="AD10" s="21"/>
      <c r="AE10" s="21"/>
      <c r="AF10" s="21"/>
      <c r="AG10" s="21"/>
      <c r="AH10" s="21"/>
      <c r="AI10" s="21"/>
      <c r="AJ10" s="21"/>
      <c r="AK10" s="31" t="s">
        <v>25</v>
      </c>
      <c r="AL10" s="21"/>
      <c r="AM10" s="21"/>
      <c r="AN10" s="26" t="s">
        <v>1</v>
      </c>
      <c r="AO10" s="21"/>
      <c r="AP10" s="21"/>
      <c r="AQ10" s="21"/>
      <c r="AR10" s="19"/>
      <c r="BE10" s="30"/>
      <c r="BS10" s="16" t="s">
        <v>6</v>
      </c>
    </row>
    <row r="11" spans="2:71" s="1" customFormat="1" ht="18.45" customHeight="1">
      <c r="B11" s="20"/>
      <c r="C11" s="21"/>
      <c r="D11" s="21"/>
      <c r="E11" s="26" t="s">
        <v>26</v>
      </c>
      <c r="F11" s="21"/>
      <c r="G11" s="21"/>
      <c r="H11" s="21"/>
      <c r="I11" s="21"/>
      <c r="J11" s="21"/>
      <c r="K11" s="21"/>
      <c r="L11" s="21"/>
      <c r="M11" s="21"/>
      <c r="N11" s="21"/>
      <c r="O11" s="21"/>
      <c r="P11" s="21"/>
      <c r="Q11" s="21"/>
      <c r="R11" s="21"/>
      <c r="S11" s="21"/>
      <c r="T11" s="21"/>
      <c r="U11" s="21"/>
      <c r="V11" s="21"/>
      <c r="W11" s="21"/>
      <c r="X11" s="21"/>
      <c r="Y11" s="21"/>
      <c r="Z11" s="21"/>
      <c r="AA11" s="21"/>
      <c r="AB11" s="21"/>
      <c r="AC11" s="21"/>
      <c r="AD11" s="21"/>
      <c r="AE11" s="21"/>
      <c r="AF11" s="21"/>
      <c r="AG11" s="21"/>
      <c r="AH11" s="21"/>
      <c r="AI11" s="21"/>
      <c r="AJ11" s="21"/>
      <c r="AK11" s="31" t="s">
        <v>27</v>
      </c>
      <c r="AL11" s="21"/>
      <c r="AM11" s="21"/>
      <c r="AN11" s="26" t="s">
        <v>1</v>
      </c>
      <c r="AO11" s="21"/>
      <c r="AP11" s="21"/>
      <c r="AQ11" s="21"/>
      <c r="AR11" s="19"/>
      <c r="BE11" s="30"/>
      <c r="BS11" s="16" t="s">
        <v>6</v>
      </c>
    </row>
    <row r="12" spans="2:71" s="1" customFormat="1" ht="6.95" customHeight="1">
      <c r="B12" s="20"/>
      <c r="C12" s="21"/>
      <c r="D12" s="21"/>
      <c r="E12" s="21"/>
      <c r="F12" s="21"/>
      <c r="G12" s="21"/>
      <c r="H12" s="21"/>
      <c r="I12" s="21"/>
      <c r="J12" s="21"/>
      <c r="K12" s="21"/>
      <c r="L12" s="21"/>
      <c r="M12" s="21"/>
      <c r="N12" s="21"/>
      <c r="O12" s="21"/>
      <c r="P12" s="21"/>
      <c r="Q12" s="21"/>
      <c r="R12" s="21"/>
      <c r="S12" s="21"/>
      <c r="T12" s="21"/>
      <c r="U12" s="21"/>
      <c r="V12" s="21"/>
      <c r="W12" s="21"/>
      <c r="X12" s="21"/>
      <c r="Y12" s="21"/>
      <c r="Z12" s="21"/>
      <c r="AA12" s="21"/>
      <c r="AB12" s="21"/>
      <c r="AC12" s="21"/>
      <c r="AD12" s="21"/>
      <c r="AE12" s="21"/>
      <c r="AF12" s="21"/>
      <c r="AG12" s="21"/>
      <c r="AH12" s="21"/>
      <c r="AI12" s="21"/>
      <c r="AJ12" s="21"/>
      <c r="AK12" s="21"/>
      <c r="AL12" s="21"/>
      <c r="AM12" s="21"/>
      <c r="AN12" s="21"/>
      <c r="AO12" s="21"/>
      <c r="AP12" s="21"/>
      <c r="AQ12" s="21"/>
      <c r="AR12" s="19"/>
      <c r="BE12" s="30"/>
      <c r="BS12" s="16" t="s">
        <v>6</v>
      </c>
    </row>
    <row r="13" spans="2:71" s="1" customFormat="1" ht="12" customHeight="1">
      <c r="B13" s="20"/>
      <c r="C13" s="21"/>
      <c r="D13" s="31" t="s">
        <v>28</v>
      </c>
      <c r="E13" s="21"/>
      <c r="F13" s="21"/>
      <c r="G13" s="21"/>
      <c r="H13" s="21"/>
      <c r="I13" s="21"/>
      <c r="J13" s="21"/>
      <c r="K13" s="21"/>
      <c r="L13" s="21"/>
      <c r="M13" s="21"/>
      <c r="N13" s="21"/>
      <c r="O13" s="21"/>
      <c r="P13" s="21"/>
      <c r="Q13" s="21"/>
      <c r="R13" s="21"/>
      <c r="S13" s="21"/>
      <c r="T13" s="21"/>
      <c r="U13" s="21"/>
      <c r="V13" s="21"/>
      <c r="W13" s="21"/>
      <c r="X13" s="21"/>
      <c r="Y13" s="21"/>
      <c r="Z13" s="21"/>
      <c r="AA13" s="21"/>
      <c r="AB13" s="21"/>
      <c r="AC13" s="21"/>
      <c r="AD13" s="21"/>
      <c r="AE13" s="21"/>
      <c r="AF13" s="21"/>
      <c r="AG13" s="21"/>
      <c r="AH13" s="21"/>
      <c r="AI13" s="21"/>
      <c r="AJ13" s="21"/>
      <c r="AK13" s="31" t="s">
        <v>25</v>
      </c>
      <c r="AL13" s="21"/>
      <c r="AM13" s="21"/>
      <c r="AN13" s="33" t="s">
        <v>29</v>
      </c>
      <c r="AO13" s="21"/>
      <c r="AP13" s="21"/>
      <c r="AQ13" s="21"/>
      <c r="AR13" s="19"/>
      <c r="BE13" s="30"/>
      <c r="BS13" s="16" t="s">
        <v>6</v>
      </c>
    </row>
    <row r="14" spans="2:71" ht="12">
      <c r="B14" s="20"/>
      <c r="C14" s="21"/>
      <c r="D14" s="21"/>
      <c r="E14" s="33" t="s">
        <v>29</v>
      </c>
      <c r="F14" s="34"/>
      <c r="G14" s="34"/>
      <c r="H14" s="34"/>
      <c r="I14" s="34"/>
      <c r="J14" s="34"/>
      <c r="K14" s="34"/>
      <c r="L14" s="34"/>
      <c r="M14" s="34"/>
      <c r="N14" s="34"/>
      <c r="O14" s="34"/>
      <c r="P14" s="34"/>
      <c r="Q14" s="34"/>
      <c r="R14" s="34"/>
      <c r="S14" s="34"/>
      <c r="T14" s="34"/>
      <c r="U14" s="34"/>
      <c r="V14" s="34"/>
      <c r="W14" s="34"/>
      <c r="X14" s="34"/>
      <c r="Y14" s="34"/>
      <c r="Z14" s="34"/>
      <c r="AA14" s="34"/>
      <c r="AB14" s="34"/>
      <c r="AC14" s="34"/>
      <c r="AD14" s="34"/>
      <c r="AE14" s="34"/>
      <c r="AF14" s="34"/>
      <c r="AG14" s="34"/>
      <c r="AH14" s="34"/>
      <c r="AI14" s="34"/>
      <c r="AJ14" s="34"/>
      <c r="AK14" s="31" t="s">
        <v>27</v>
      </c>
      <c r="AL14" s="21"/>
      <c r="AM14" s="21"/>
      <c r="AN14" s="33" t="s">
        <v>29</v>
      </c>
      <c r="AO14" s="21"/>
      <c r="AP14" s="21"/>
      <c r="AQ14" s="21"/>
      <c r="AR14" s="19"/>
      <c r="BE14" s="30"/>
      <c r="BS14" s="16" t="s">
        <v>6</v>
      </c>
    </row>
    <row r="15" spans="2:71" s="1" customFormat="1" ht="6.95" customHeight="1">
      <c r="B15" s="20"/>
      <c r="C15" s="21"/>
      <c r="D15" s="21"/>
      <c r="E15" s="21"/>
      <c r="F15" s="21"/>
      <c r="G15" s="21"/>
      <c r="H15" s="21"/>
      <c r="I15" s="21"/>
      <c r="J15" s="21"/>
      <c r="K15" s="21"/>
      <c r="L15" s="21"/>
      <c r="M15" s="21"/>
      <c r="N15" s="21"/>
      <c r="O15" s="21"/>
      <c r="P15" s="21"/>
      <c r="Q15" s="21"/>
      <c r="R15" s="21"/>
      <c r="S15" s="21"/>
      <c r="T15" s="21"/>
      <c r="U15" s="21"/>
      <c r="V15" s="21"/>
      <c r="W15" s="21"/>
      <c r="X15" s="21"/>
      <c r="Y15" s="21"/>
      <c r="Z15" s="21"/>
      <c r="AA15" s="21"/>
      <c r="AB15" s="21"/>
      <c r="AC15" s="21"/>
      <c r="AD15" s="21"/>
      <c r="AE15" s="21"/>
      <c r="AF15" s="21"/>
      <c r="AG15" s="21"/>
      <c r="AH15" s="21"/>
      <c r="AI15" s="21"/>
      <c r="AJ15" s="21"/>
      <c r="AK15" s="21"/>
      <c r="AL15" s="21"/>
      <c r="AM15" s="21"/>
      <c r="AN15" s="21"/>
      <c r="AO15" s="21"/>
      <c r="AP15" s="21"/>
      <c r="AQ15" s="21"/>
      <c r="AR15" s="19"/>
      <c r="BE15" s="30"/>
      <c r="BS15" s="16" t="s">
        <v>4</v>
      </c>
    </row>
    <row r="16" spans="2:71" s="1" customFormat="1" ht="12" customHeight="1">
      <c r="B16" s="20"/>
      <c r="C16" s="21"/>
      <c r="D16" s="31" t="s">
        <v>30</v>
      </c>
      <c r="E16" s="21"/>
      <c r="F16" s="21"/>
      <c r="G16" s="21"/>
      <c r="H16" s="21"/>
      <c r="I16" s="21"/>
      <c r="J16" s="21"/>
      <c r="K16" s="21"/>
      <c r="L16" s="21"/>
      <c r="M16" s="21"/>
      <c r="N16" s="21"/>
      <c r="O16" s="21"/>
      <c r="P16" s="21"/>
      <c r="Q16" s="21"/>
      <c r="R16" s="21"/>
      <c r="S16" s="21"/>
      <c r="T16" s="21"/>
      <c r="U16" s="21"/>
      <c r="V16" s="21"/>
      <c r="W16" s="21"/>
      <c r="X16" s="21"/>
      <c r="Y16" s="21"/>
      <c r="Z16" s="21"/>
      <c r="AA16" s="21"/>
      <c r="AB16" s="21"/>
      <c r="AC16" s="21"/>
      <c r="AD16" s="21"/>
      <c r="AE16" s="21"/>
      <c r="AF16" s="21"/>
      <c r="AG16" s="21"/>
      <c r="AH16" s="21"/>
      <c r="AI16" s="21"/>
      <c r="AJ16" s="21"/>
      <c r="AK16" s="31" t="s">
        <v>25</v>
      </c>
      <c r="AL16" s="21"/>
      <c r="AM16" s="21"/>
      <c r="AN16" s="26" t="s">
        <v>1</v>
      </c>
      <c r="AO16" s="21"/>
      <c r="AP16" s="21"/>
      <c r="AQ16" s="21"/>
      <c r="AR16" s="19"/>
      <c r="BE16" s="30"/>
      <c r="BS16" s="16" t="s">
        <v>4</v>
      </c>
    </row>
    <row r="17" spans="2:71" s="1" customFormat="1" ht="18.45" customHeight="1">
      <c r="B17" s="20"/>
      <c r="C17" s="21"/>
      <c r="D17" s="21"/>
      <c r="E17" s="26" t="s">
        <v>31</v>
      </c>
      <c r="F17" s="21"/>
      <c r="G17" s="21"/>
      <c r="H17" s="21"/>
      <c r="I17" s="21"/>
      <c r="J17" s="21"/>
      <c r="K17" s="21"/>
      <c r="L17" s="21"/>
      <c r="M17" s="21"/>
      <c r="N17" s="21"/>
      <c r="O17" s="21"/>
      <c r="P17" s="21"/>
      <c r="Q17" s="21"/>
      <c r="R17" s="21"/>
      <c r="S17" s="21"/>
      <c r="T17" s="21"/>
      <c r="U17" s="21"/>
      <c r="V17" s="21"/>
      <c r="W17" s="21"/>
      <c r="X17" s="21"/>
      <c r="Y17" s="21"/>
      <c r="Z17" s="21"/>
      <c r="AA17" s="21"/>
      <c r="AB17" s="21"/>
      <c r="AC17" s="21"/>
      <c r="AD17" s="21"/>
      <c r="AE17" s="21"/>
      <c r="AF17" s="21"/>
      <c r="AG17" s="21"/>
      <c r="AH17" s="21"/>
      <c r="AI17" s="21"/>
      <c r="AJ17" s="21"/>
      <c r="AK17" s="31" t="s">
        <v>27</v>
      </c>
      <c r="AL17" s="21"/>
      <c r="AM17" s="21"/>
      <c r="AN17" s="26" t="s">
        <v>1</v>
      </c>
      <c r="AO17" s="21"/>
      <c r="AP17" s="21"/>
      <c r="AQ17" s="21"/>
      <c r="AR17" s="19"/>
      <c r="BE17" s="30"/>
      <c r="BS17" s="16" t="s">
        <v>32</v>
      </c>
    </row>
    <row r="18" spans="2:71" s="1" customFormat="1" ht="6.95" customHeight="1">
      <c r="B18" s="20"/>
      <c r="C18" s="21"/>
      <c r="D18" s="21"/>
      <c r="E18" s="21"/>
      <c r="F18" s="21"/>
      <c r="G18" s="21"/>
      <c r="H18" s="21"/>
      <c r="I18" s="21"/>
      <c r="J18" s="21"/>
      <c r="K18" s="21"/>
      <c r="L18" s="21"/>
      <c r="M18" s="21"/>
      <c r="N18" s="21"/>
      <c r="O18" s="21"/>
      <c r="P18" s="21"/>
      <c r="Q18" s="21"/>
      <c r="R18" s="21"/>
      <c r="S18" s="21"/>
      <c r="T18" s="21"/>
      <c r="U18" s="21"/>
      <c r="V18" s="21"/>
      <c r="W18" s="21"/>
      <c r="X18" s="21"/>
      <c r="Y18" s="21"/>
      <c r="Z18" s="21"/>
      <c r="AA18" s="21"/>
      <c r="AB18" s="21"/>
      <c r="AC18" s="21"/>
      <c r="AD18" s="21"/>
      <c r="AE18" s="21"/>
      <c r="AF18" s="21"/>
      <c r="AG18" s="21"/>
      <c r="AH18" s="21"/>
      <c r="AI18" s="21"/>
      <c r="AJ18" s="21"/>
      <c r="AK18" s="21"/>
      <c r="AL18" s="21"/>
      <c r="AM18" s="21"/>
      <c r="AN18" s="21"/>
      <c r="AO18" s="21"/>
      <c r="AP18" s="21"/>
      <c r="AQ18" s="21"/>
      <c r="AR18" s="19"/>
      <c r="BE18" s="30"/>
      <c r="BS18" s="16" t="s">
        <v>6</v>
      </c>
    </row>
    <row r="19" spans="2:71" s="1" customFormat="1" ht="12" customHeight="1">
      <c r="B19" s="20"/>
      <c r="C19" s="21"/>
      <c r="D19" s="31" t="s">
        <v>33</v>
      </c>
      <c r="E19" s="21"/>
      <c r="F19" s="21"/>
      <c r="G19" s="21"/>
      <c r="H19" s="21"/>
      <c r="I19" s="21"/>
      <c r="J19" s="21"/>
      <c r="K19" s="21"/>
      <c r="L19" s="21"/>
      <c r="M19" s="21"/>
      <c r="N19" s="21"/>
      <c r="O19" s="21"/>
      <c r="P19" s="21"/>
      <c r="Q19" s="21"/>
      <c r="R19" s="21"/>
      <c r="S19" s="21"/>
      <c r="T19" s="21"/>
      <c r="U19" s="21"/>
      <c r="V19" s="21"/>
      <c r="W19" s="21"/>
      <c r="X19" s="21"/>
      <c r="Y19" s="21"/>
      <c r="Z19" s="21"/>
      <c r="AA19" s="21"/>
      <c r="AB19" s="21"/>
      <c r="AC19" s="21"/>
      <c r="AD19" s="21"/>
      <c r="AE19" s="21"/>
      <c r="AF19" s="21"/>
      <c r="AG19" s="21"/>
      <c r="AH19" s="21"/>
      <c r="AI19" s="21"/>
      <c r="AJ19" s="21"/>
      <c r="AK19" s="31" t="s">
        <v>25</v>
      </c>
      <c r="AL19" s="21"/>
      <c r="AM19" s="21"/>
      <c r="AN19" s="26" t="s">
        <v>1</v>
      </c>
      <c r="AO19" s="21"/>
      <c r="AP19" s="21"/>
      <c r="AQ19" s="21"/>
      <c r="AR19" s="19"/>
      <c r="BE19" s="30"/>
      <c r="BS19" s="16" t="s">
        <v>6</v>
      </c>
    </row>
    <row r="20" spans="2:71" s="1" customFormat="1" ht="18.45" customHeight="1">
      <c r="B20" s="20"/>
      <c r="C20" s="21"/>
      <c r="D20" s="21"/>
      <c r="E20" s="26" t="s">
        <v>31</v>
      </c>
      <c r="F20" s="21"/>
      <c r="G20" s="21"/>
      <c r="H20" s="21"/>
      <c r="I20" s="21"/>
      <c r="J20" s="21"/>
      <c r="K20" s="21"/>
      <c r="L20" s="21"/>
      <c r="M20" s="21"/>
      <c r="N20" s="21"/>
      <c r="O20" s="21"/>
      <c r="P20" s="21"/>
      <c r="Q20" s="21"/>
      <c r="R20" s="21"/>
      <c r="S20" s="21"/>
      <c r="T20" s="21"/>
      <c r="U20" s="21"/>
      <c r="V20" s="21"/>
      <c r="W20" s="21"/>
      <c r="X20" s="21"/>
      <c r="Y20" s="21"/>
      <c r="Z20" s="21"/>
      <c r="AA20" s="21"/>
      <c r="AB20" s="21"/>
      <c r="AC20" s="21"/>
      <c r="AD20" s="21"/>
      <c r="AE20" s="21"/>
      <c r="AF20" s="21"/>
      <c r="AG20" s="21"/>
      <c r="AH20" s="21"/>
      <c r="AI20" s="21"/>
      <c r="AJ20" s="21"/>
      <c r="AK20" s="31" t="s">
        <v>27</v>
      </c>
      <c r="AL20" s="21"/>
      <c r="AM20" s="21"/>
      <c r="AN20" s="26" t="s">
        <v>1</v>
      </c>
      <c r="AO20" s="21"/>
      <c r="AP20" s="21"/>
      <c r="AQ20" s="21"/>
      <c r="AR20" s="19"/>
      <c r="BE20" s="30"/>
      <c r="BS20" s="16" t="s">
        <v>32</v>
      </c>
    </row>
    <row r="21" spans="2:57" s="1" customFormat="1" ht="6.95" customHeight="1">
      <c r="B21" s="20"/>
      <c r="C21" s="21"/>
      <c r="D21" s="21"/>
      <c r="E21" s="21"/>
      <c r="F21" s="21"/>
      <c r="G21" s="21"/>
      <c r="H21" s="21"/>
      <c r="I21" s="21"/>
      <c r="J21" s="21"/>
      <c r="K21" s="21"/>
      <c r="L21" s="21"/>
      <c r="M21" s="21"/>
      <c r="N21" s="21"/>
      <c r="O21" s="21"/>
      <c r="P21" s="21"/>
      <c r="Q21" s="21"/>
      <c r="R21" s="21"/>
      <c r="S21" s="21"/>
      <c r="T21" s="21"/>
      <c r="U21" s="21"/>
      <c r="V21" s="21"/>
      <c r="W21" s="21"/>
      <c r="X21" s="21"/>
      <c r="Y21" s="21"/>
      <c r="Z21" s="21"/>
      <c r="AA21" s="21"/>
      <c r="AB21" s="21"/>
      <c r="AC21" s="21"/>
      <c r="AD21" s="21"/>
      <c r="AE21" s="21"/>
      <c r="AF21" s="21"/>
      <c r="AG21" s="21"/>
      <c r="AH21" s="21"/>
      <c r="AI21" s="21"/>
      <c r="AJ21" s="21"/>
      <c r="AK21" s="21"/>
      <c r="AL21" s="21"/>
      <c r="AM21" s="21"/>
      <c r="AN21" s="21"/>
      <c r="AO21" s="21"/>
      <c r="AP21" s="21"/>
      <c r="AQ21" s="21"/>
      <c r="AR21" s="19"/>
      <c r="BE21" s="30"/>
    </row>
    <row r="22" spans="2:57" s="1" customFormat="1" ht="12" customHeight="1">
      <c r="B22" s="20"/>
      <c r="C22" s="21"/>
      <c r="D22" s="31" t="s">
        <v>34</v>
      </c>
      <c r="E22" s="21"/>
      <c r="F22" s="21"/>
      <c r="G22" s="21"/>
      <c r="H22" s="21"/>
      <c r="I22" s="21"/>
      <c r="J22" s="21"/>
      <c r="K22" s="21"/>
      <c r="L22" s="21"/>
      <c r="M22" s="21"/>
      <c r="N22" s="21"/>
      <c r="O22" s="21"/>
      <c r="P22" s="21"/>
      <c r="Q22" s="21"/>
      <c r="R22" s="21"/>
      <c r="S22" s="21"/>
      <c r="T22" s="21"/>
      <c r="U22" s="21"/>
      <c r="V22" s="21"/>
      <c r="W22" s="21"/>
      <c r="X22" s="21"/>
      <c r="Y22" s="21"/>
      <c r="Z22" s="21"/>
      <c r="AA22" s="21"/>
      <c r="AB22" s="21"/>
      <c r="AC22" s="21"/>
      <c r="AD22" s="21"/>
      <c r="AE22" s="21"/>
      <c r="AF22" s="21"/>
      <c r="AG22" s="21"/>
      <c r="AH22" s="21"/>
      <c r="AI22" s="21"/>
      <c r="AJ22" s="21"/>
      <c r="AK22" s="21"/>
      <c r="AL22" s="21"/>
      <c r="AM22" s="21"/>
      <c r="AN22" s="21"/>
      <c r="AO22" s="21"/>
      <c r="AP22" s="21"/>
      <c r="AQ22" s="21"/>
      <c r="AR22" s="19"/>
      <c r="BE22" s="30"/>
    </row>
    <row r="23" spans="2:57" s="1" customFormat="1" ht="16.5" customHeight="1">
      <c r="B23" s="20"/>
      <c r="C23" s="21"/>
      <c r="D23" s="21"/>
      <c r="E23" s="35" t="s">
        <v>1</v>
      </c>
      <c r="F23" s="35"/>
      <c r="G23" s="35"/>
      <c r="H23" s="35"/>
      <c r="I23" s="35"/>
      <c r="J23" s="35"/>
      <c r="K23" s="35"/>
      <c r="L23" s="35"/>
      <c r="M23" s="35"/>
      <c r="N23" s="35"/>
      <c r="O23" s="35"/>
      <c r="P23" s="35"/>
      <c r="Q23" s="35"/>
      <c r="R23" s="35"/>
      <c r="S23" s="35"/>
      <c r="T23" s="35"/>
      <c r="U23" s="35"/>
      <c r="V23" s="35"/>
      <c r="W23" s="35"/>
      <c r="X23" s="35"/>
      <c r="Y23" s="35"/>
      <c r="Z23" s="35"/>
      <c r="AA23" s="35"/>
      <c r="AB23" s="35"/>
      <c r="AC23" s="35"/>
      <c r="AD23" s="35"/>
      <c r="AE23" s="35"/>
      <c r="AF23" s="35"/>
      <c r="AG23" s="35"/>
      <c r="AH23" s="35"/>
      <c r="AI23" s="35"/>
      <c r="AJ23" s="35"/>
      <c r="AK23" s="35"/>
      <c r="AL23" s="35"/>
      <c r="AM23" s="35"/>
      <c r="AN23" s="35"/>
      <c r="AO23" s="21"/>
      <c r="AP23" s="21"/>
      <c r="AQ23" s="21"/>
      <c r="AR23" s="19"/>
      <c r="BE23" s="30"/>
    </row>
    <row r="24" spans="2:57" s="1" customFormat="1" ht="6.95" customHeight="1">
      <c r="B24" s="20"/>
      <c r="C24" s="21"/>
      <c r="D24" s="21"/>
      <c r="E24" s="21"/>
      <c r="F24" s="21"/>
      <c r="G24" s="21"/>
      <c r="H24" s="21"/>
      <c r="I24" s="21"/>
      <c r="J24" s="21"/>
      <c r="K24" s="21"/>
      <c r="L24" s="21"/>
      <c r="M24" s="21"/>
      <c r="N24" s="21"/>
      <c r="O24" s="21"/>
      <c r="P24" s="21"/>
      <c r="Q24" s="21"/>
      <c r="R24" s="21"/>
      <c r="S24" s="21"/>
      <c r="T24" s="21"/>
      <c r="U24" s="21"/>
      <c r="V24" s="21"/>
      <c r="W24" s="21"/>
      <c r="X24" s="21"/>
      <c r="Y24" s="21"/>
      <c r="Z24" s="21"/>
      <c r="AA24" s="21"/>
      <c r="AB24" s="21"/>
      <c r="AC24" s="21"/>
      <c r="AD24" s="21"/>
      <c r="AE24" s="21"/>
      <c r="AF24" s="21"/>
      <c r="AG24" s="21"/>
      <c r="AH24" s="21"/>
      <c r="AI24" s="21"/>
      <c r="AJ24" s="21"/>
      <c r="AK24" s="21"/>
      <c r="AL24" s="21"/>
      <c r="AM24" s="21"/>
      <c r="AN24" s="21"/>
      <c r="AO24" s="21"/>
      <c r="AP24" s="21"/>
      <c r="AQ24" s="21"/>
      <c r="AR24" s="19"/>
      <c r="BE24" s="30"/>
    </row>
    <row r="25" spans="2:57" s="1" customFormat="1" ht="6.95" customHeight="1">
      <c r="B25" s="20"/>
      <c r="C25" s="21"/>
      <c r="D25" s="36"/>
      <c r="E25" s="36"/>
      <c r="F25" s="36"/>
      <c r="G25" s="36"/>
      <c r="H25" s="36"/>
      <c r="I25" s="36"/>
      <c r="J25" s="36"/>
      <c r="K25" s="36"/>
      <c r="L25" s="36"/>
      <c r="M25" s="36"/>
      <c r="N25" s="36"/>
      <c r="O25" s="36"/>
      <c r="P25" s="36"/>
      <c r="Q25" s="36"/>
      <c r="R25" s="36"/>
      <c r="S25" s="36"/>
      <c r="T25" s="36"/>
      <c r="U25" s="36"/>
      <c r="V25" s="36"/>
      <c r="W25" s="36"/>
      <c r="X25" s="36"/>
      <c r="Y25" s="36"/>
      <c r="Z25" s="36"/>
      <c r="AA25" s="36"/>
      <c r="AB25" s="36"/>
      <c r="AC25" s="36"/>
      <c r="AD25" s="36"/>
      <c r="AE25" s="36"/>
      <c r="AF25" s="36"/>
      <c r="AG25" s="36"/>
      <c r="AH25" s="36"/>
      <c r="AI25" s="36"/>
      <c r="AJ25" s="36"/>
      <c r="AK25" s="36"/>
      <c r="AL25" s="36"/>
      <c r="AM25" s="36"/>
      <c r="AN25" s="36"/>
      <c r="AO25" s="36"/>
      <c r="AP25" s="21"/>
      <c r="AQ25" s="21"/>
      <c r="AR25" s="19"/>
      <c r="BE25" s="30"/>
    </row>
    <row r="26" spans="1:57" s="2" customFormat="1" ht="25.9" customHeight="1">
      <c r="A26" s="37"/>
      <c r="B26" s="38"/>
      <c r="C26" s="39"/>
      <c r="D26" s="40" t="s">
        <v>35</v>
      </c>
      <c r="E26" s="41"/>
      <c r="F26" s="41"/>
      <c r="G26" s="41"/>
      <c r="H26" s="41"/>
      <c r="I26" s="41"/>
      <c r="J26" s="41"/>
      <c r="K26" s="41"/>
      <c r="L26" s="41"/>
      <c r="M26" s="41"/>
      <c r="N26" s="41"/>
      <c r="O26" s="41"/>
      <c r="P26" s="41"/>
      <c r="Q26" s="41"/>
      <c r="R26" s="41"/>
      <c r="S26" s="41"/>
      <c r="T26" s="41"/>
      <c r="U26" s="41"/>
      <c r="V26" s="41"/>
      <c r="W26" s="41"/>
      <c r="X26" s="41"/>
      <c r="Y26" s="41"/>
      <c r="Z26" s="41"/>
      <c r="AA26" s="41"/>
      <c r="AB26" s="41"/>
      <c r="AC26" s="41"/>
      <c r="AD26" s="41"/>
      <c r="AE26" s="41"/>
      <c r="AF26" s="41"/>
      <c r="AG26" s="41"/>
      <c r="AH26" s="41"/>
      <c r="AI26" s="41"/>
      <c r="AJ26" s="41"/>
      <c r="AK26" s="42">
        <f>ROUND(AG94,2)</f>
        <v>0</v>
      </c>
      <c r="AL26" s="41"/>
      <c r="AM26" s="41"/>
      <c r="AN26" s="41"/>
      <c r="AO26" s="41"/>
      <c r="AP26" s="39"/>
      <c r="AQ26" s="39"/>
      <c r="AR26" s="43"/>
      <c r="BE26" s="30"/>
    </row>
    <row r="27" spans="1:57" s="2" customFormat="1" ht="6.95" customHeight="1">
      <c r="A27" s="37"/>
      <c r="B27" s="38"/>
      <c r="C27" s="39"/>
      <c r="D27" s="39"/>
      <c r="E27" s="39"/>
      <c r="F27" s="39"/>
      <c r="G27" s="39"/>
      <c r="H27" s="39"/>
      <c r="I27" s="39"/>
      <c r="J27" s="39"/>
      <c r="K27" s="39"/>
      <c r="L27" s="39"/>
      <c r="M27" s="39"/>
      <c r="N27" s="39"/>
      <c r="O27" s="39"/>
      <c r="P27" s="39"/>
      <c r="Q27" s="39"/>
      <c r="R27" s="39"/>
      <c r="S27" s="39"/>
      <c r="T27" s="39"/>
      <c r="U27" s="39"/>
      <c r="V27" s="39"/>
      <c r="W27" s="39"/>
      <c r="X27" s="39"/>
      <c r="Y27" s="39"/>
      <c r="Z27" s="39"/>
      <c r="AA27" s="39"/>
      <c r="AB27" s="39"/>
      <c r="AC27" s="39"/>
      <c r="AD27" s="39"/>
      <c r="AE27" s="39"/>
      <c r="AF27" s="39"/>
      <c r="AG27" s="39"/>
      <c r="AH27" s="39"/>
      <c r="AI27" s="39"/>
      <c r="AJ27" s="39"/>
      <c r="AK27" s="39"/>
      <c r="AL27" s="39"/>
      <c r="AM27" s="39"/>
      <c r="AN27" s="39"/>
      <c r="AO27" s="39"/>
      <c r="AP27" s="39"/>
      <c r="AQ27" s="39"/>
      <c r="AR27" s="43"/>
      <c r="BE27" s="30"/>
    </row>
    <row r="28" spans="1:57" s="2" customFormat="1" ht="12">
      <c r="A28" s="37"/>
      <c r="B28" s="38"/>
      <c r="C28" s="39"/>
      <c r="D28" s="39"/>
      <c r="E28" s="39"/>
      <c r="F28" s="39"/>
      <c r="G28" s="39"/>
      <c r="H28" s="39"/>
      <c r="I28" s="39"/>
      <c r="J28" s="39"/>
      <c r="K28" s="39"/>
      <c r="L28" s="44" t="s">
        <v>36</v>
      </c>
      <c r="M28" s="44"/>
      <c r="N28" s="44"/>
      <c r="O28" s="44"/>
      <c r="P28" s="44"/>
      <c r="Q28" s="39"/>
      <c r="R28" s="39"/>
      <c r="S28" s="39"/>
      <c r="T28" s="39"/>
      <c r="U28" s="39"/>
      <c r="V28" s="39"/>
      <c r="W28" s="44" t="s">
        <v>37</v>
      </c>
      <c r="X28" s="44"/>
      <c r="Y28" s="44"/>
      <c r="Z28" s="44"/>
      <c r="AA28" s="44"/>
      <c r="AB28" s="44"/>
      <c r="AC28" s="44"/>
      <c r="AD28" s="44"/>
      <c r="AE28" s="44"/>
      <c r="AF28" s="39"/>
      <c r="AG28" s="39"/>
      <c r="AH28" s="39"/>
      <c r="AI28" s="39"/>
      <c r="AJ28" s="39"/>
      <c r="AK28" s="44" t="s">
        <v>38</v>
      </c>
      <c r="AL28" s="44"/>
      <c r="AM28" s="44"/>
      <c r="AN28" s="44"/>
      <c r="AO28" s="44"/>
      <c r="AP28" s="39"/>
      <c r="AQ28" s="39"/>
      <c r="AR28" s="43"/>
      <c r="BE28" s="30"/>
    </row>
    <row r="29" spans="1:57" s="3" customFormat="1" ht="14.4" customHeight="1">
      <c r="A29" s="3"/>
      <c r="B29" s="45"/>
      <c r="C29" s="46"/>
      <c r="D29" s="31" t="s">
        <v>39</v>
      </c>
      <c r="E29" s="46"/>
      <c r="F29" s="31" t="s">
        <v>40</v>
      </c>
      <c r="G29" s="46"/>
      <c r="H29" s="46"/>
      <c r="I29" s="46"/>
      <c r="J29" s="46"/>
      <c r="K29" s="46"/>
      <c r="L29" s="47">
        <v>0.21</v>
      </c>
      <c r="M29" s="46"/>
      <c r="N29" s="46"/>
      <c r="O29" s="46"/>
      <c r="P29" s="46"/>
      <c r="Q29" s="46"/>
      <c r="R29" s="46"/>
      <c r="S29" s="46"/>
      <c r="T29" s="46"/>
      <c r="U29" s="46"/>
      <c r="V29" s="46"/>
      <c r="W29" s="48">
        <f>ROUND(AZ94,2)</f>
        <v>0</v>
      </c>
      <c r="X29" s="46"/>
      <c r="Y29" s="46"/>
      <c r="Z29" s="46"/>
      <c r="AA29" s="46"/>
      <c r="AB29" s="46"/>
      <c r="AC29" s="46"/>
      <c r="AD29" s="46"/>
      <c r="AE29" s="46"/>
      <c r="AF29" s="46"/>
      <c r="AG29" s="46"/>
      <c r="AH29" s="46"/>
      <c r="AI29" s="46"/>
      <c r="AJ29" s="46"/>
      <c r="AK29" s="48">
        <f>ROUND(AV94,2)</f>
        <v>0</v>
      </c>
      <c r="AL29" s="46"/>
      <c r="AM29" s="46"/>
      <c r="AN29" s="46"/>
      <c r="AO29" s="46"/>
      <c r="AP29" s="46"/>
      <c r="AQ29" s="46"/>
      <c r="AR29" s="49"/>
      <c r="BE29" s="50"/>
    </row>
    <row r="30" spans="1:57" s="3" customFormat="1" ht="14.4" customHeight="1">
      <c r="A30" s="3"/>
      <c r="B30" s="45"/>
      <c r="C30" s="46"/>
      <c r="D30" s="46"/>
      <c r="E30" s="46"/>
      <c r="F30" s="31" t="s">
        <v>41</v>
      </c>
      <c r="G30" s="46"/>
      <c r="H30" s="46"/>
      <c r="I30" s="46"/>
      <c r="J30" s="46"/>
      <c r="K30" s="46"/>
      <c r="L30" s="47">
        <v>0.12</v>
      </c>
      <c r="M30" s="46"/>
      <c r="N30" s="46"/>
      <c r="O30" s="46"/>
      <c r="P30" s="46"/>
      <c r="Q30" s="46"/>
      <c r="R30" s="46"/>
      <c r="S30" s="46"/>
      <c r="T30" s="46"/>
      <c r="U30" s="46"/>
      <c r="V30" s="46"/>
      <c r="W30" s="48">
        <f>ROUND(BA94,2)</f>
        <v>0</v>
      </c>
      <c r="X30" s="46"/>
      <c r="Y30" s="46"/>
      <c r="Z30" s="46"/>
      <c r="AA30" s="46"/>
      <c r="AB30" s="46"/>
      <c r="AC30" s="46"/>
      <c r="AD30" s="46"/>
      <c r="AE30" s="46"/>
      <c r="AF30" s="46"/>
      <c r="AG30" s="46"/>
      <c r="AH30" s="46"/>
      <c r="AI30" s="46"/>
      <c r="AJ30" s="46"/>
      <c r="AK30" s="48">
        <f>ROUND(AW94,2)</f>
        <v>0</v>
      </c>
      <c r="AL30" s="46"/>
      <c r="AM30" s="46"/>
      <c r="AN30" s="46"/>
      <c r="AO30" s="46"/>
      <c r="AP30" s="46"/>
      <c r="AQ30" s="46"/>
      <c r="AR30" s="49"/>
      <c r="BE30" s="50"/>
    </row>
    <row r="31" spans="1:57" s="3" customFormat="1" ht="14.4" customHeight="1" hidden="1">
      <c r="A31" s="3"/>
      <c r="B31" s="45"/>
      <c r="C31" s="46"/>
      <c r="D31" s="46"/>
      <c r="E31" s="46"/>
      <c r="F31" s="31" t="s">
        <v>42</v>
      </c>
      <c r="G31" s="46"/>
      <c r="H31" s="46"/>
      <c r="I31" s="46"/>
      <c r="J31" s="46"/>
      <c r="K31" s="46"/>
      <c r="L31" s="47">
        <v>0.21</v>
      </c>
      <c r="M31" s="46"/>
      <c r="N31" s="46"/>
      <c r="O31" s="46"/>
      <c r="P31" s="46"/>
      <c r="Q31" s="46"/>
      <c r="R31" s="46"/>
      <c r="S31" s="46"/>
      <c r="T31" s="46"/>
      <c r="U31" s="46"/>
      <c r="V31" s="46"/>
      <c r="W31" s="48">
        <f>ROUND(BB94,2)</f>
        <v>0</v>
      </c>
      <c r="X31" s="46"/>
      <c r="Y31" s="46"/>
      <c r="Z31" s="46"/>
      <c r="AA31" s="46"/>
      <c r="AB31" s="46"/>
      <c r="AC31" s="46"/>
      <c r="AD31" s="46"/>
      <c r="AE31" s="46"/>
      <c r="AF31" s="46"/>
      <c r="AG31" s="46"/>
      <c r="AH31" s="46"/>
      <c r="AI31" s="46"/>
      <c r="AJ31" s="46"/>
      <c r="AK31" s="48">
        <v>0</v>
      </c>
      <c r="AL31" s="46"/>
      <c r="AM31" s="46"/>
      <c r="AN31" s="46"/>
      <c r="AO31" s="46"/>
      <c r="AP31" s="46"/>
      <c r="AQ31" s="46"/>
      <c r="AR31" s="49"/>
      <c r="BE31" s="50"/>
    </row>
    <row r="32" spans="1:57" s="3" customFormat="1" ht="14.4" customHeight="1" hidden="1">
      <c r="A32" s="3"/>
      <c r="B32" s="45"/>
      <c r="C32" s="46"/>
      <c r="D32" s="46"/>
      <c r="E32" s="46"/>
      <c r="F32" s="31" t="s">
        <v>43</v>
      </c>
      <c r="G32" s="46"/>
      <c r="H32" s="46"/>
      <c r="I32" s="46"/>
      <c r="J32" s="46"/>
      <c r="K32" s="46"/>
      <c r="L32" s="47">
        <v>0.12</v>
      </c>
      <c r="M32" s="46"/>
      <c r="N32" s="46"/>
      <c r="O32" s="46"/>
      <c r="P32" s="46"/>
      <c r="Q32" s="46"/>
      <c r="R32" s="46"/>
      <c r="S32" s="46"/>
      <c r="T32" s="46"/>
      <c r="U32" s="46"/>
      <c r="V32" s="46"/>
      <c r="W32" s="48">
        <f>ROUND(BC94,2)</f>
        <v>0</v>
      </c>
      <c r="X32" s="46"/>
      <c r="Y32" s="46"/>
      <c r="Z32" s="46"/>
      <c r="AA32" s="46"/>
      <c r="AB32" s="46"/>
      <c r="AC32" s="46"/>
      <c r="AD32" s="46"/>
      <c r="AE32" s="46"/>
      <c r="AF32" s="46"/>
      <c r="AG32" s="46"/>
      <c r="AH32" s="46"/>
      <c r="AI32" s="46"/>
      <c r="AJ32" s="46"/>
      <c r="AK32" s="48">
        <v>0</v>
      </c>
      <c r="AL32" s="46"/>
      <c r="AM32" s="46"/>
      <c r="AN32" s="46"/>
      <c r="AO32" s="46"/>
      <c r="AP32" s="46"/>
      <c r="AQ32" s="46"/>
      <c r="AR32" s="49"/>
      <c r="BE32" s="50"/>
    </row>
    <row r="33" spans="1:57" s="3" customFormat="1" ht="14.4" customHeight="1" hidden="1">
      <c r="A33" s="3"/>
      <c r="B33" s="45"/>
      <c r="C33" s="46"/>
      <c r="D33" s="46"/>
      <c r="E33" s="46"/>
      <c r="F33" s="31" t="s">
        <v>44</v>
      </c>
      <c r="G33" s="46"/>
      <c r="H33" s="46"/>
      <c r="I33" s="46"/>
      <c r="J33" s="46"/>
      <c r="K33" s="46"/>
      <c r="L33" s="47">
        <v>0</v>
      </c>
      <c r="M33" s="46"/>
      <c r="N33" s="46"/>
      <c r="O33" s="46"/>
      <c r="P33" s="46"/>
      <c r="Q33" s="46"/>
      <c r="R33" s="46"/>
      <c r="S33" s="46"/>
      <c r="T33" s="46"/>
      <c r="U33" s="46"/>
      <c r="V33" s="46"/>
      <c r="W33" s="48">
        <f>ROUND(BD94,2)</f>
        <v>0</v>
      </c>
      <c r="X33" s="46"/>
      <c r="Y33" s="46"/>
      <c r="Z33" s="46"/>
      <c r="AA33" s="46"/>
      <c r="AB33" s="46"/>
      <c r="AC33" s="46"/>
      <c r="AD33" s="46"/>
      <c r="AE33" s="46"/>
      <c r="AF33" s="46"/>
      <c r="AG33" s="46"/>
      <c r="AH33" s="46"/>
      <c r="AI33" s="46"/>
      <c r="AJ33" s="46"/>
      <c r="AK33" s="48">
        <v>0</v>
      </c>
      <c r="AL33" s="46"/>
      <c r="AM33" s="46"/>
      <c r="AN33" s="46"/>
      <c r="AO33" s="46"/>
      <c r="AP33" s="46"/>
      <c r="AQ33" s="46"/>
      <c r="AR33" s="49"/>
      <c r="BE33" s="50"/>
    </row>
    <row r="34" spans="1:57" s="2" customFormat="1" ht="6.95" customHeight="1">
      <c r="A34" s="37"/>
      <c r="B34" s="38"/>
      <c r="C34" s="39"/>
      <c r="D34" s="39"/>
      <c r="E34" s="39"/>
      <c r="F34" s="39"/>
      <c r="G34" s="39"/>
      <c r="H34" s="39"/>
      <c r="I34" s="39"/>
      <c r="J34" s="39"/>
      <c r="K34" s="39"/>
      <c r="L34" s="39"/>
      <c r="M34" s="39"/>
      <c r="N34" s="39"/>
      <c r="O34" s="39"/>
      <c r="P34" s="39"/>
      <c r="Q34" s="39"/>
      <c r="R34" s="39"/>
      <c r="S34" s="39"/>
      <c r="T34" s="39"/>
      <c r="U34" s="39"/>
      <c r="V34" s="39"/>
      <c r="W34" s="39"/>
      <c r="X34" s="39"/>
      <c r="Y34" s="39"/>
      <c r="Z34" s="39"/>
      <c r="AA34" s="39"/>
      <c r="AB34" s="39"/>
      <c r="AC34" s="39"/>
      <c r="AD34" s="39"/>
      <c r="AE34" s="39"/>
      <c r="AF34" s="39"/>
      <c r="AG34" s="39"/>
      <c r="AH34" s="39"/>
      <c r="AI34" s="39"/>
      <c r="AJ34" s="39"/>
      <c r="AK34" s="39"/>
      <c r="AL34" s="39"/>
      <c r="AM34" s="39"/>
      <c r="AN34" s="39"/>
      <c r="AO34" s="39"/>
      <c r="AP34" s="39"/>
      <c r="AQ34" s="39"/>
      <c r="AR34" s="43"/>
      <c r="BE34" s="30"/>
    </row>
    <row r="35" spans="1:57" s="2" customFormat="1" ht="25.9" customHeight="1">
      <c r="A35" s="37"/>
      <c r="B35" s="38"/>
      <c r="C35" s="51"/>
      <c r="D35" s="52" t="s">
        <v>45</v>
      </c>
      <c r="E35" s="53"/>
      <c r="F35" s="53"/>
      <c r="G35" s="53"/>
      <c r="H35" s="53"/>
      <c r="I35" s="53"/>
      <c r="J35" s="53"/>
      <c r="K35" s="53"/>
      <c r="L35" s="53"/>
      <c r="M35" s="53"/>
      <c r="N35" s="53"/>
      <c r="O35" s="53"/>
      <c r="P35" s="53"/>
      <c r="Q35" s="53"/>
      <c r="R35" s="53"/>
      <c r="S35" s="53"/>
      <c r="T35" s="54" t="s">
        <v>46</v>
      </c>
      <c r="U35" s="53"/>
      <c r="V35" s="53"/>
      <c r="W35" s="53"/>
      <c r="X35" s="55" t="s">
        <v>47</v>
      </c>
      <c r="Y35" s="53"/>
      <c r="Z35" s="53"/>
      <c r="AA35" s="53"/>
      <c r="AB35" s="53"/>
      <c r="AC35" s="53"/>
      <c r="AD35" s="53"/>
      <c r="AE35" s="53"/>
      <c r="AF35" s="53"/>
      <c r="AG35" s="53"/>
      <c r="AH35" s="53"/>
      <c r="AI35" s="53"/>
      <c r="AJ35" s="53"/>
      <c r="AK35" s="56">
        <f>SUM(AK26:AK33)</f>
        <v>0</v>
      </c>
      <c r="AL35" s="53"/>
      <c r="AM35" s="53"/>
      <c r="AN35" s="53"/>
      <c r="AO35" s="57"/>
      <c r="AP35" s="51"/>
      <c r="AQ35" s="51"/>
      <c r="AR35" s="43"/>
      <c r="BE35" s="37"/>
    </row>
    <row r="36" spans="1:57" s="2" customFormat="1" ht="6.95" customHeight="1">
      <c r="A36" s="37"/>
      <c r="B36" s="38"/>
      <c r="C36" s="39"/>
      <c r="D36" s="39"/>
      <c r="E36" s="39"/>
      <c r="F36" s="39"/>
      <c r="G36" s="39"/>
      <c r="H36" s="39"/>
      <c r="I36" s="39"/>
      <c r="J36" s="39"/>
      <c r="K36" s="39"/>
      <c r="L36" s="39"/>
      <c r="M36" s="39"/>
      <c r="N36" s="39"/>
      <c r="O36" s="39"/>
      <c r="P36" s="39"/>
      <c r="Q36" s="39"/>
      <c r="R36" s="39"/>
      <c r="S36" s="39"/>
      <c r="T36" s="39"/>
      <c r="U36" s="39"/>
      <c r="V36" s="39"/>
      <c r="W36" s="39"/>
      <c r="X36" s="39"/>
      <c r="Y36" s="39"/>
      <c r="Z36" s="39"/>
      <c r="AA36" s="39"/>
      <c r="AB36" s="39"/>
      <c r="AC36" s="39"/>
      <c r="AD36" s="39"/>
      <c r="AE36" s="39"/>
      <c r="AF36" s="39"/>
      <c r="AG36" s="39"/>
      <c r="AH36" s="39"/>
      <c r="AI36" s="39"/>
      <c r="AJ36" s="39"/>
      <c r="AK36" s="39"/>
      <c r="AL36" s="39"/>
      <c r="AM36" s="39"/>
      <c r="AN36" s="39"/>
      <c r="AO36" s="39"/>
      <c r="AP36" s="39"/>
      <c r="AQ36" s="39"/>
      <c r="AR36" s="43"/>
      <c r="BE36" s="37"/>
    </row>
    <row r="37" spans="1:57" s="2" customFormat="1" ht="14.4" customHeight="1">
      <c r="A37" s="37"/>
      <c r="B37" s="38"/>
      <c r="C37" s="39"/>
      <c r="D37" s="39"/>
      <c r="E37" s="39"/>
      <c r="F37" s="39"/>
      <c r="G37" s="39"/>
      <c r="H37" s="39"/>
      <c r="I37" s="39"/>
      <c r="J37" s="39"/>
      <c r="K37" s="39"/>
      <c r="L37" s="39"/>
      <c r="M37" s="39"/>
      <c r="N37" s="39"/>
      <c r="O37" s="39"/>
      <c r="P37" s="39"/>
      <c r="Q37" s="39"/>
      <c r="R37" s="39"/>
      <c r="S37" s="39"/>
      <c r="T37" s="39"/>
      <c r="U37" s="39"/>
      <c r="V37" s="39"/>
      <c r="W37" s="39"/>
      <c r="X37" s="39"/>
      <c r="Y37" s="39"/>
      <c r="Z37" s="39"/>
      <c r="AA37" s="39"/>
      <c r="AB37" s="39"/>
      <c r="AC37" s="39"/>
      <c r="AD37" s="39"/>
      <c r="AE37" s="39"/>
      <c r="AF37" s="39"/>
      <c r="AG37" s="39"/>
      <c r="AH37" s="39"/>
      <c r="AI37" s="39"/>
      <c r="AJ37" s="39"/>
      <c r="AK37" s="39"/>
      <c r="AL37" s="39"/>
      <c r="AM37" s="39"/>
      <c r="AN37" s="39"/>
      <c r="AO37" s="39"/>
      <c r="AP37" s="39"/>
      <c r="AQ37" s="39"/>
      <c r="AR37" s="43"/>
      <c r="BE37" s="37"/>
    </row>
    <row r="38" spans="2:44" s="1" customFormat="1" ht="14.4" customHeight="1">
      <c r="B38" s="20"/>
      <c r="C38" s="21"/>
      <c r="D38" s="21"/>
      <c r="E38" s="21"/>
      <c r="F38" s="21"/>
      <c r="G38" s="21"/>
      <c r="H38" s="21"/>
      <c r="I38" s="21"/>
      <c r="J38" s="21"/>
      <c r="K38" s="21"/>
      <c r="L38" s="21"/>
      <c r="M38" s="21"/>
      <c r="N38" s="21"/>
      <c r="O38" s="21"/>
      <c r="P38" s="21"/>
      <c r="Q38" s="21"/>
      <c r="R38" s="21"/>
      <c r="S38" s="21"/>
      <c r="T38" s="21"/>
      <c r="U38" s="21"/>
      <c r="V38" s="21"/>
      <c r="W38" s="21"/>
      <c r="X38" s="21"/>
      <c r="Y38" s="21"/>
      <c r="Z38" s="21"/>
      <c r="AA38" s="21"/>
      <c r="AB38" s="21"/>
      <c r="AC38" s="21"/>
      <c r="AD38" s="21"/>
      <c r="AE38" s="21"/>
      <c r="AF38" s="21"/>
      <c r="AG38" s="21"/>
      <c r="AH38" s="21"/>
      <c r="AI38" s="21"/>
      <c r="AJ38" s="21"/>
      <c r="AK38" s="21"/>
      <c r="AL38" s="21"/>
      <c r="AM38" s="21"/>
      <c r="AN38" s="21"/>
      <c r="AO38" s="21"/>
      <c r="AP38" s="21"/>
      <c r="AQ38" s="21"/>
      <c r="AR38" s="19"/>
    </row>
    <row r="39" spans="2:44" s="1" customFormat="1" ht="14.4" customHeight="1">
      <c r="B39" s="20"/>
      <c r="C39" s="21"/>
      <c r="D39" s="21"/>
      <c r="E39" s="21"/>
      <c r="F39" s="21"/>
      <c r="G39" s="21"/>
      <c r="H39" s="21"/>
      <c r="I39" s="21"/>
      <c r="J39" s="21"/>
      <c r="K39" s="21"/>
      <c r="L39" s="21"/>
      <c r="M39" s="21"/>
      <c r="N39" s="21"/>
      <c r="O39" s="21"/>
      <c r="P39" s="21"/>
      <c r="Q39" s="21"/>
      <c r="R39" s="21"/>
      <c r="S39" s="21"/>
      <c r="T39" s="21"/>
      <c r="U39" s="21"/>
      <c r="V39" s="21"/>
      <c r="W39" s="21"/>
      <c r="X39" s="21"/>
      <c r="Y39" s="21"/>
      <c r="Z39" s="21"/>
      <c r="AA39" s="21"/>
      <c r="AB39" s="21"/>
      <c r="AC39" s="21"/>
      <c r="AD39" s="21"/>
      <c r="AE39" s="21"/>
      <c r="AF39" s="21"/>
      <c r="AG39" s="21"/>
      <c r="AH39" s="21"/>
      <c r="AI39" s="21"/>
      <c r="AJ39" s="21"/>
      <c r="AK39" s="21"/>
      <c r="AL39" s="21"/>
      <c r="AM39" s="21"/>
      <c r="AN39" s="21"/>
      <c r="AO39" s="21"/>
      <c r="AP39" s="21"/>
      <c r="AQ39" s="21"/>
      <c r="AR39" s="19"/>
    </row>
    <row r="40" spans="2:44" s="1" customFormat="1" ht="14.4" customHeight="1">
      <c r="B40" s="20"/>
      <c r="C40" s="21"/>
      <c r="D40" s="21"/>
      <c r="E40" s="21"/>
      <c r="F40" s="21"/>
      <c r="G40" s="21"/>
      <c r="H40" s="21"/>
      <c r="I40" s="21"/>
      <c r="J40" s="21"/>
      <c r="K40" s="21"/>
      <c r="L40" s="21"/>
      <c r="M40" s="21"/>
      <c r="N40" s="21"/>
      <c r="O40" s="21"/>
      <c r="P40" s="21"/>
      <c r="Q40" s="21"/>
      <c r="R40" s="21"/>
      <c r="S40" s="21"/>
      <c r="T40" s="21"/>
      <c r="U40" s="21"/>
      <c r="V40" s="21"/>
      <c r="W40" s="21"/>
      <c r="X40" s="21"/>
      <c r="Y40" s="21"/>
      <c r="Z40" s="21"/>
      <c r="AA40" s="21"/>
      <c r="AB40" s="21"/>
      <c r="AC40" s="21"/>
      <c r="AD40" s="21"/>
      <c r="AE40" s="21"/>
      <c r="AF40" s="21"/>
      <c r="AG40" s="21"/>
      <c r="AH40" s="21"/>
      <c r="AI40" s="21"/>
      <c r="AJ40" s="21"/>
      <c r="AK40" s="21"/>
      <c r="AL40" s="21"/>
      <c r="AM40" s="21"/>
      <c r="AN40" s="21"/>
      <c r="AO40" s="21"/>
      <c r="AP40" s="21"/>
      <c r="AQ40" s="21"/>
      <c r="AR40" s="19"/>
    </row>
    <row r="41" spans="2:44" s="1" customFormat="1" ht="14.4" customHeight="1">
      <c r="B41" s="20"/>
      <c r="C41" s="21"/>
      <c r="D41" s="21"/>
      <c r="E41" s="21"/>
      <c r="F41" s="21"/>
      <c r="G41" s="21"/>
      <c r="H41" s="21"/>
      <c r="I41" s="21"/>
      <c r="J41" s="21"/>
      <c r="K41" s="21"/>
      <c r="L41" s="21"/>
      <c r="M41" s="21"/>
      <c r="N41" s="21"/>
      <c r="O41" s="21"/>
      <c r="P41" s="21"/>
      <c r="Q41" s="21"/>
      <c r="R41" s="21"/>
      <c r="S41" s="21"/>
      <c r="T41" s="21"/>
      <c r="U41" s="21"/>
      <c r="V41" s="21"/>
      <c r="W41" s="21"/>
      <c r="X41" s="21"/>
      <c r="Y41" s="21"/>
      <c r="Z41" s="21"/>
      <c r="AA41" s="21"/>
      <c r="AB41" s="21"/>
      <c r="AC41" s="21"/>
      <c r="AD41" s="21"/>
      <c r="AE41" s="21"/>
      <c r="AF41" s="21"/>
      <c r="AG41" s="21"/>
      <c r="AH41" s="21"/>
      <c r="AI41" s="21"/>
      <c r="AJ41" s="21"/>
      <c r="AK41" s="21"/>
      <c r="AL41" s="21"/>
      <c r="AM41" s="21"/>
      <c r="AN41" s="21"/>
      <c r="AO41" s="21"/>
      <c r="AP41" s="21"/>
      <c r="AQ41" s="21"/>
      <c r="AR41" s="19"/>
    </row>
    <row r="42" spans="2:44" s="1" customFormat="1" ht="14.4" customHeight="1">
      <c r="B42" s="20"/>
      <c r="C42" s="21"/>
      <c r="D42" s="21"/>
      <c r="E42" s="21"/>
      <c r="F42" s="21"/>
      <c r="G42" s="21"/>
      <c r="H42" s="21"/>
      <c r="I42" s="21"/>
      <c r="J42" s="21"/>
      <c r="K42" s="21"/>
      <c r="L42" s="21"/>
      <c r="M42" s="21"/>
      <c r="N42" s="21"/>
      <c r="O42" s="21"/>
      <c r="P42" s="21"/>
      <c r="Q42" s="21"/>
      <c r="R42" s="21"/>
      <c r="S42" s="21"/>
      <c r="T42" s="21"/>
      <c r="U42" s="21"/>
      <c r="V42" s="21"/>
      <c r="W42" s="21"/>
      <c r="X42" s="21"/>
      <c r="Y42" s="21"/>
      <c r="Z42" s="21"/>
      <c r="AA42" s="21"/>
      <c r="AB42" s="21"/>
      <c r="AC42" s="21"/>
      <c r="AD42" s="21"/>
      <c r="AE42" s="21"/>
      <c r="AF42" s="21"/>
      <c r="AG42" s="21"/>
      <c r="AH42" s="21"/>
      <c r="AI42" s="21"/>
      <c r="AJ42" s="21"/>
      <c r="AK42" s="21"/>
      <c r="AL42" s="21"/>
      <c r="AM42" s="21"/>
      <c r="AN42" s="21"/>
      <c r="AO42" s="21"/>
      <c r="AP42" s="21"/>
      <c r="AQ42" s="21"/>
      <c r="AR42" s="19"/>
    </row>
    <row r="43" spans="2:44" s="1" customFormat="1" ht="14.4" customHeight="1">
      <c r="B43" s="20"/>
      <c r="C43" s="21"/>
      <c r="D43" s="21"/>
      <c r="E43" s="21"/>
      <c r="F43" s="21"/>
      <c r="G43" s="21"/>
      <c r="H43" s="21"/>
      <c r="I43" s="21"/>
      <c r="J43" s="21"/>
      <c r="K43" s="21"/>
      <c r="L43" s="21"/>
      <c r="M43" s="21"/>
      <c r="N43" s="21"/>
      <c r="O43" s="21"/>
      <c r="P43" s="21"/>
      <c r="Q43" s="21"/>
      <c r="R43" s="21"/>
      <c r="S43" s="21"/>
      <c r="T43" s="21"/>
      <c r="U43" s="21"/>
      <c r="V43" s="21"/>
      <c r="W43" s="21"/>
      <c r="X43" s="21"/>
      <c r="Y43" s="21"/>
      <c r="Z43" s="21"/>
      <c r="AA43" s="21"/>
      <c r="AB43" s="21"/>
      <c r="AC43" s="21"/>
      <c r="AD43" s="21"/>
      <c r="AE43" s="21"/>
      <c r="AF43" s="21"/>
      <c r="AG43" s="21"/>
      <c r="AH43" s="21"/>
      <c r="AI43" s="21"/>
      <c r="AJ43" s="21"/>
      <c r="AK43" s="21"/>
      <c r="AL43" s="21"/>
      <c r="AM43" s="21"/>
      <c r="AN43" s="21"/>
      <c r="AO43" s="21"/>
      <c r="AP43" s="21"/>
      <c r="AQ43" s="21"/>
      <c r="AR43" s="19"/>
    </row>
    <row r="44" spans="2:44" s="1" customFormat="1" ht="14.4" customHeight="1">
      <c r="B44" s="20"/>
      <c r="C44" s="21"/>
      <c r="D44" s="21"/>
      <c r="E44" s="21"/>
      <c r="F44" s="21"/>
      <c r="G44" s="21"/>
      <c r="H44" s="21"/>
      <c r="I44" s="21"/>
      <c r="J44" s="21"/>
      <c r="K44" s="21"/>
      <c r="L44" s="21"/>
      <c r="M44" s="21"/>
      <c r="N44" s="21"/>
      <c r="O44" s="21"/>
      <c r="P44" s="21"/>
      <c r="Q44" s="21"/>
      <c r="R44" s="21"/>
      <c r="S44" s="21"/>
      <c r="T44" s="21"/>
      <c r="U44" s="21"/>
      <c r="V44" s="21"/>
      <c r="W44" s="21"/>
      <c r="X44" s="21"/>
      <c r="Y44" s="21"/>
      <c r="Z44" s="21"/>
      <c r="AA44" s="21"/>
      <c r="AB44" s="21"/>
      <c r="AC44" s="21"/>
      <c r="AD44" s="21"/>
      <c r="AE44" s="21"/>
      <c r="AF44" s="21"/>
      <c r="AG44" s="21"/>
      <c r="AH44" s="21"/>
      <c r="AI44" s="21"/>
      <c r="AJ44" s="21"/>
      <c r="AK44" s="21"/>
      <c r="AL44" s="21"/>
      <c r="AM44" s="21"/>
      <c r="AN44" s="21"/>
      <c r="AO44" s="21"/>
      <c r="AP44" s="21"/>
      <c r="AQ44" s="21"/>
      <c r="AR44" s="19"/>
    </row>
    <row r="45" spans="2:44" s="1" customFormat="1" ht="14.4" customHeight="1">
      <c r="B45" s="20"/>
      <c r="C45" s="21"/>
      <c r="D45" s="21"/>
      <c r="E45" s="21"/>
      <c r="F45" s="21"/>
      <c r="G45" s="21"/>
      <c r="H45" s="21"/>
      <c r="I45" s="21"/>
      <c r="J45" s="21"/>
      <c r="K45" s="21"/>
      <c r="L45" s="21"/>
      <c r="M45" s="21"/>
      <c r="N45" s="21"/>
      <c r="O45" s="21"/>
      <c r="P45" s="21"/>
      <c r="Q45" s="21"/>
      <c r="R45" s="21"/>
      <c r="S45" s="21"/>
      <c r="T45" s="21"/>
      <c r="U45" s="21"/>
      <c r="V45" s="21"/>
      <c r="W45" s="21"/>
      <c r="X45" s="21"/>
      <c r="Y45" s="21"/>
      <c r="Z45" s="21"/>
      <c r="AA45" s="21"/>
      <c r="AB45" s="21"/>
      <c r="AC45" s="21"/>
      <c r="AD45" s="21"/>
      <c r="AE45" s="21"/>
      <c r="AF45" s="21"/>
      <c r="AG45" s="21"/>
      <c r="AH45" s="21"/>
      <c r="AI45" s="21"/>
      <c r="AJ45" s="21"/>
      <c r="AK45" s="21"/>
      <c r="AL45" s="21"/>
      <c r="AM45" s="21"/>
      <c r="AN45" s="21"/>
      <c r="AO45" s="21"/>
      <c r="AP45" s="21"/>
      <c r="AQ45" s="21"/>
      <c r="AR45" s="19"/>
    </row>
    <row r="46" spans="2:44" s="1" customFormat="1" ht="14.4" customHeight="1">
      <c r="B46" s="20"/>
      <c r="C46" s="21"/>
      <c r="D46" s="21"/>
      <c r="E46" s="21"/>
      <c r="F46" s="21"/>
      <c r="G46" s="21"/>
      <c r="H46" s="21"/>
      <c r="I46" s="21"/>
      <c r="J46" s="21"/>
      <c r="K46" s="21"/>
      <c r="L46" s="21"/>
      <c r="M46" s="21"/>
      <c r="N46" s="21"/>
      <c r="O46" s="21"/>
      <c r="P46" s="21"/>
      <c r="Q46" s="21"/>
      <c r="R46" s="21"/>
      <c r="S46" s="21"/>
      <c r="T46" s="21"/>
      <c r="U46" s="21"/>
      <c r="V46" s="21"/>
      <c r="W46" s="21"/>
      <c r="X46" s="21"/>
      <c r="Y46" s="21"/>
      <c r="Z46" s="21"/>
      <c r="AA46" s="21"/>
      <c r="AB46" s="21"/>
      <c r="AC46" s="21"/>
      <c r="AD46" s="21"/>
      <c r="AE46" s="21"/>
      <c r="AF46" s="21"/>
      <c r="AG46" s="21"/>
      <c r="AH46" s="21"/>
      <c r="AI46" s="21"/>
      <c r="AJ46" s="21"/>
      <c r="AK46" s="21"/>
      <c r="AL46" s="21"/>
      <c r="AM46" s="21"/>
      <c r="AN46" s="21"/>
      <c r="AO46" s="21"/>
      <c r="AP46" s="21"/>
      <c r="AQ46" s="21"/>
      <c r="AR46" s="19"/>
    </row>
    <row r="47" spans="2:44" s="1" customFormat="1" ht="14.4" customHeight="1">
      <c r="B47" s="20"/>
      <c r="C47" s="21"/>
      <c r="D47" s="21"/>
      <c r="E47" s="21"/>
      <c r="F47" s="21"/>
      <c r="G47" s="21"/>
      <c r="H47" s="21"/>
      <c r="I47" s="21"/>
      <c r="J47" s="21"/>
      <c r="K47" s="21"/>
      <c r="L47" s="21"/>
      <c r="M47" s="21"/>
      <c r="N47" s="21"/>
      <c r="O47" s="21"/>
      <c r="P47" s="21"/>
      <c r="Q47" s="21"/>
      <c r="R47" s="21"/>
      <c r="S47" s="21"/>
      <c r="T47" s="21"/>
      <c r="U47" s="21"/>
      <c r="V47" s="21"/>
      <c r="W47" s="21"/>
      <c r="X47" s="21"/>
      <c r="Y47" s="21"/>
      <c r="Z47" s="21"/>
      <c r="AA47" s="21"/>
      <c r="AB47" s="21"/>
      <c r="AC47" s="21"/>
      <c r="AD47" s="21"/>
      <c r="AE47" s="21"/>
      <c r="AF47" s="21"/>
      <c r="AG47" s="21"/>
      <c r="AH47" s="21"/>
      <c r="AI47" s="21"/>
      <c r="AJ47" s="21"/>
      <c r="AK47" s="21"/>
      <c r="AL47" s="21"/>
      <c r="AM47" s="21"/>
      <c r="AN47" s="21"/>
      <c r="AO47" s="21"/>
      <c r="AP47" s="21"/>
      <c r="AQ47" s="21"/>
      <c r="AR47" s="19"/>
    </row>
    <row r="48" spans="2:44" s="1" customFormat="1" ht="14.4" customHeight="1">
      <c r="B48" s="20"/>
      <c r="C48" s="21"/>
      <c r="D48" s="21"/>
      <c r="E48" s="21"/>
      <c r="F48" s="21"/>
      <c r="G48" s="21"/>
      <c r="H48" s="21"/>
      <c r="I48" s="21"/>
      <c r="J48" s="21"/>
      <c r="K48" s="21"/>
      <c r="L48" s="21"/>
      <c r="M48" s="21"/>
      <c r="N48" s="21"/>
      <c r="O48" s="21"/>
      <c r="P48" s="21"/>
      <c r="Q48" s="21"/>
      <c r="R48" s="21"/>
      <c r="S48" s="21"/>
      <c r="T48" s="21"/>
      <c r="U48" s="21"/>
      <c r="V48" s="21"/>
      <c r="W48" s="21"/>
      <c r="X48" s="21"/>
      <c r="Y48" s="21"/>
      <c r="Z48" s="21"/>
      <c r="AA48" s="21"/>
      <c r="AB48" s="21"/>
      <c r="AC48" s="21"/>
      <c r="AD48" s="21"/>
      <c r="AE48" s="21"/>
      <c r="AF48" s="21"/>
      <c r="AG48" s="21"/>
      <c r="AH48" s="21"/>
      <c r="AI48" s="21"/>
      <c r="AJ48" s="21"/>
      <c r="AK48" s="21"/>
      <c r="AL48" s="21"/>
      <c r="AM48" s="21"/>
      <c r="AN48" s="21"/>
      <c r="AO48" s="21"/>
      <c r="AP48" s="21"/>
      <c r="AQ48" s="21"/>
      <c r="AR48" s="19"/>
    </row>
    <row r="49" spans="2:44" s="2" customFormat="1" ht="14.4" customHeight="1">
      <c r="B49" s="58"/>
      <c r="C49" s="59"/>
      <c r="D49" s="60" t="s">
        <v>48</v>
      </c>
      <c r="E49" s="61"/>
      <c r="F49" s="61"/>
      <c r="G49" s="61"/>
      <c r="H49" s="61"/>
      <c r="I49" s="61"/>
      <c r="J49" s="61"/>
      <c r="K49" s="61"/>
      <c r="L49" s="61"/>
      <c r="M49" s="61"/>
      <c r="N49" s="61"/>
      <c r="O49" s="61"/>
      <c r="P49" s="61"/>
      <c r="Q49" s="61"/>
      <c r="R49" s="61"/>
      <c r="S49" s="61"/>
      <c r="T49" s="61"/>
      <c r="U49" s="61"/>
      <c r="V49" s="61"/>
      <c r="W49" s="61"/>
      <c r="X49" s="61"/>
      <c r="Y49" s="61"/>
      <c r="Z49" s="61"/>
      <c r="AA49" s="61"/>
      <c r="AB49" s="61"/>
      <c r="AC49" s="61"/>
      <c r="AD49" s="61"/>
      <c r="AE49" s="61"/>
      <c r="AF49" s="61"/>
      <c r="AG49" s="61"/>
      <c r="AH49" s="60" t="s">
        <v>49</v>
      </c>
      <c r="AI49" s="61"/>
      <c r="AJ49" s="61"/>
      <c r="AK49" s="61"/>
      <c r="AL49" s="61"/>
      <c r="AM49" s="61"/>
      <c r="AN49" s="61"/>
      <c r="AO49" s="61"/>
      <c r="AP49" s="59"/>
      <c r="AQ49" s="59"/>
      <c r="AR49" s="62"/>
    </row>
    <row r="50" spans="2:44" ht="12">
      <c r="B50" s="20"/>
      <c r="C50" s="21"/>
      <c r="D50" s="21"/>
      <c r="E50" s="21"/>
      <c r="F50" s="21"/>
      <c r="G50" s="21"/>
      <c r="H50" s="21"/>
      <c r="I50" s="21"/>
      <c r="J50" s="21"/>
      <c r="K50" s="21"/>
      <c r="L50" s="21"/>
      <c r="M50" s="21"/>
      <c r="N50" s="21"/>
      <c r="O50" s="21"/>
      <c r="P50" s="21"/>
      <c r="Q50" s="21"/>
      <c r="R50" s="21"/>
      <c r="S50" s="21"/>
      <c r="T50" s="21"/>
      <c r="U50" s="21"/>
      <c r="V50" s="21"/>
      <c r="W50" s="21"/>
      <c r="X50" s="21"/>
      <c r="Y50" s="21"/>
      <c r="Z50" s="21"/>
      <c r="AA50" s="21"/>
      <c r="AB50" s="21"/>
      <c r="AC50" s="21"/>
      <c r="AD50" s="21"/>
      <c r="AE50" s="21"/>
      <c r="AF50" s="21"/>
      <c r="AG50" s="21"/>
      <c r="AH50" s="21"/>
      <c r="AI50" s="21"/>
      <c r="AJ50" s="21"/>
      <c r="AK50" s="21"/>
      <c r="AL50" s="21"/>
      <c r="AM50" s="21"/>
      <c r="AN50" s="21"/>
      <c r="AO50" s="21"/>
      <c r="AP50" s="21"/>
      <c r="AQ50" s="21"/>
      <c r="AR50" s="19"/>
    </row>
    <row r="51" spans="2:44" ht="12">
      <c r="B51" s="20"/>
      <c r="C51" s="21"/>
      <c r="D51" s="21"/>
      <c r="E51" s="21"/>
      <c r="F51" s="21"/>
      <c r="G51" s="21"/>
      <c r="H51" s="21"/>
      <c r="I51" s="21"/>
      <c r="J51" s="21"/>
      <c r="K51" s="21"/>
      <c r="L51" s="21"/>
      <c r="M51" s="21"/>
      <c r="N51" s="21"/>
      <c r="O51" s="21"/>
      <c r="P51" s="21"/>
      <c r="Q51" s="21"/>
      <c r="R51" s="21"/>
      <c r="S51" s="21"/>
      <c r="T51" s="21"/>
      <c r="U51" s="21"/>
      <c r="V51" s="21"/>
      <c r="W51" s="21"/>
      <c r="X51" s="21"/>
      <c r="Y51" s="21"/>
      <c r="Z51" s="21"/>
      <c r="AA51" s="21"/>
      <c r="AB51" s="21"/>
      <c r="AC51" s="21"/>
      <c r="AD51" s="21"/>
      <c r="AE51" s="21"/>
      <c r="AF51" s="21"/>
      <c r="AG51" s="21"/>
      <c r="AH51" s="21"/>
      <c r="AI51" s="21"/>
      <c r="AJ51" s="21"/>
      <c r="AK51" s="21"/>
      <c r="AL51" s="21"/>
      <c r="AM51" s="21"/>
      <c r="AN51" s="21"/>
      <c r="AO51" s="21"/>
      <c r="AP51" s="21"/>
      <c r="AQ51" s="21"/>
      <c r="AR51" s="19"/>
    </row>
    <row r="52" spans="2:44" ht="12">
      <c r="B52" s="20"/>
      <c r="C52" s="21"/>
      <c r="D52" s="21"/>
      <c r="E52" s="21"/>
      <c r="F52" s="21"/>
      <c r="G52" s="21"/>
      <c r="H52" s="21"/>
      <c r="I52" s="21"/>
      <c r="J52" s="21"/>
      <c r="K52" s="21"/>
      <c r="L52" s="21"/>
      <c r="M52" s="21"/>
      <c r="N52" s="21"/>
      <c r="O52" s="21"/>
      <c r="P52" s="21"/>
      <c r="Q52" s="21"/>
      <c r="R52" s="21"/>
      <c r="S52" s="21"/>
      <c r="T52" s="21"/>
      <c r="U52" s="21"/>
      <c r="V52" s="21"/>
      <c r="W52" s="21"/>
      <c r="X52" s="21"/>
      <c r="Y52" s="21"/>
      <c r="Z52" s="21"/>
      <c r="AA52" s="21"/>
      <c r="AB52" s="21"/>
      <c r="AC52" s="21"/>
      <c r="AD52" s="21"/>
      <c r="AE52" s="21"/>
      <c r="AF52" s="21"/>
      <c r="AG52" s="21"/>
      <c r="AH52" s="21"/>
      <c r="AI52" s="21"/>
      <c r="AJ52" s="21"/>
      <c r="AK52" s="21"/>
      <c r="AL52" s="21"/>
      <c r="AM52" s="21"/>
      <c r="AN52" s="21"/>
      <c r="AO52" s="21"/>
      <c r="AP52" s="21"/>
      <c r="AQ52" s="21"/>
      <c r="AR52" s="19"/>
    </row>
    <row r="53" spans="2:44" ht="12">
      <c r="B53" s="20"/>
      <c r="C53" s="21"/>
      <c r="D53" s="21"/>
      <c r="E53" s="21"/>
      <c r="F53" s="21"/>
      <c r="G53" s="21"/>
      <c r="H53" s="21"/>
      <c r="I53" s="21"/>
      <c r="J53" s="21"/>
      <c r="K53" s="21"/>
      <c r="L53" s="21"/>
      <c r="M53" s="21"/>
      <c r="N53" s="21"/>
      <c r="O53" s="21"/>
      <c r="P53" s="21"/>
      <c r="Q53" s="21"/>
      <c r="R53" s="21"/>
      <c r="S53" s="21"/>
      <c r="T53" s="21"/>
      <c r="U53" s="21"/>
      <c r="V53" s="21"/>
      <c r="W53" s="21"/>
      <c r="X53" s="21"/>
      <c r="Y53" s="21"/>
      <c r="Z53" s="21"/>
      <c r="AA53" s="21"/>
      <c r="AB53" s="21"/>
      <c r="AC53" s="21"/>
      <c r="AD53" s="21"/>
      <c r="AE53" s="21"/>
      <c r="AF53" s="21"/>
      <c r="AG53" s="21"/>
      <c r="AH53" s="21"/>
      <c r="AI53" s="21"/>
      <c r="AJ53" s="21"/>
      <c r="AK53" s="21"/>
      <c r="AL53" s="21"/>
      <c r="AM53" s="21"/>
      <c r="AN53" s="21"/>
      <c r="AO53" s="21"/>
      <c r="AP53" s="21"/>
      <c r="AQ53" s="21"/>
      <c r="AR53" s="19"/>
    </row>
    <row r="54" spans="2:44" ht="12">
      <c r="B54" s="20"/>
      <c r="C54" s="21"/>
      <c r="D54" s="21"/>
      <c r="E54" s="21"/>
      <c r="F54" s="21"/>
      <c r="G54" s="21"/>
      <c r="H54" s="21"/>
      <c r="I54" s="21"/>
      <c r="J54" s="21"/>
      <c r="K54" s="21"/>
      <c r="L54" s="21"/>
      <c r="M54" s="21"/>
      <c r="N54" s="21"/>
      <c r="O54" s="21"/>
      <c r="P54" s="21"/>
      <c r="Q54" s="21"/>
      <c r="R54" s="21"/>
      <c r="S54" s="21"/>
      <c r="T54" s="21"/>
      <c r="U54" s="21"/>
      <c r="V54" s="21"/>
      <c r="W54" s="21"/>
      <c r="X54" s="21"/>
      <c r="Y54" s="21"/>
      <c r="Z54" s="21"/>
      <c r="AA54" s="21"/>
      <c r="AB54" s="21"/>
      <c r="AC54" s="21"/>
      <c r="AD54" s="21"/>
      <c r="AE54" s="21"/>
      <c r="AF54" s="21"/>
      <c r="AG54" s="21"/>
      <c r="AH54" s="21"/>
      <c r="AI54" s="21"/>
      <c r="AJ54" s="21"/>
      <c r="AK54" s="21"/>
      <c r="AL54" s="21"/>
      <c r="AM54" s="21"/>
      <c r="AN54" s="21"/>
      <c r="AO54" s="21"/>
      <c r="AP54" s="21"/>
      <c r="AQ54" s="21"/>
      <c r="AR54" s="19"/>
    </row>
    <row r="55" spans="2:44" ht="12">
      <c r="B55" s="20"/>
      <c r="C55" s="21"/>
      <c r="D55" s="21"/>
      <c r="E55" s="21"/>
      <c r="F55" s="21"/>
      <c r="G55" s="21"/>
      <c r="H55" s="21"/>
      <c r="I55" s="21"/>
      <c r="J55" s="21"/>
      <c r="K55" s="21"/>
      <c r="L55" s="21"/>
      <c r="M55" s="21"/>
      <c r="N55" s="21"/>
      <c r="O55" s="21"/>
      <c r="P55" s="21"/>
      <c r="Q55" s="21"/>
      <c r="R55" s="21"/>
      <c r="S55" s="21"/>
      <c r="T55" s="21"/>
      <c r="U55" s="21"/>
      <c r="V55" s="21"/>
      <c r="W55" s="21"/>
      <c r="X55" s="21"/>
      <c r="Y55" s="21"/>
      <c r="Z55" s="21"/>
      <c r="AA55" s="21"/>
      <c r="AB55" s="21"/>
      <c r="AC55" s="21"/>
      <c r="AD55" s="21"/>
      <c r="AE55" s="21"/>
      <c r="AF55" s="21"/>
      <c r="AG55" s="21"/>
      <c r="AH55" s="21"/>
      <c r="AI55" s="21"/>
      <c r="AJ55" s="21"/>
      <c r="AK55" s="21"/>
      <c r="AL55" s="21"/>
      <c r="AM55" s="21"/>
      <c r="AN55" s="21"/>
      <c r="AO55" s="21"/>
      <c r="AP55" s="21"/>
      <c r="AQ55" s="21"/>
      <c r="AR55" s="19"/>
    </row>
    <row r="56" spans="2:44" ht="12">
      <c r="B56" s="20"/>
      <c r="C56" s="21"/>
      <c r="D56" s="21"/>
      <c r="E56" s="21"/>
      <c r="F56" s="21"/>
      <c r="G56" s="21"/>
      <c r="H56" s="21"/>
      <c r="I56" s="21"/>
      <c r="J56" s="21"/>
      <c r="K56" s="21"/>
      <c r="L56" s="21"/>
      <c r="M56" s="21"/>
      <c r="N56" s="21"/>
      <c r="O56" s="21"/>
      <c r="P56" s="21"/>
      <c r="Q56" s="21"/>
      <c r="R56" s="21"/>
      <c r="S56" s="21"/>
      <c r="T56" s="21"/>
      <c r="U56" s="21"/>
      <c r="V56" s="21"/>
      <c r="W56" s="21"/>
      <c r="X56" s="21"/>
      <c r="Y56" s="21"/>
      <c r="Z56" s="21"/>
      <c r="AA56" s="21"/>
      <c r="AB56" s="21"/>
      <c r="AC56" s="21"/>
      <c r="AD56" s="21"/>
      <c r="AE56" s="21"/>
      <c r="AF56" s="21"/>
      <c r="AG56" s="21"/>
      <c r="AH56" s="21"/>
      <c r="AI56" s="21"/>
      <c r="AJ56" s="21"/>
      <c r="AK56" s="21"/>
      <c r="AL56" s="21"/>
      <c r="AM56" s="21"/>
      <c r="AN56" s="21"/>
      <c r="AO56" s="21"/>
      <c r="AP56" s="21"/>
      <c r="AQ56" s="21"/>
      <c r="AR56" s="19"/>
    </row>
    <row r="57" spans="2:44" ht="12">
      <c r="B57" s="20"/>
      <c r="C57" s="21"/>
      <c r="D57" s="21"/>
      <c r="E57" s="21"/>
      <c r="F57" s="21"/>
      <c r="G57" s="21"/>
      <c r="H57" s="21"/>
      <c r="I57" s="21"/>
      <c r="J57" s="21"/>
      <c r="K57" s="21"/>
      <c r="L57" s="21"/>
      <c r="M57" s="21"/>
      <c r="N57" s="21"/>
      <c r="O57" s="21"/>
      <c r="P57" s="21"/>
      <c r="Q57" s="21"/>
      <c r="R57" s="21"/>
      <c r="S57" s="21"/>
      <c r="T57" s="21"/>
      <c r="U57" s="21"/>
      <c r="V57" s="21"/>
      <c r="W57" s="21"/>
      <c r="X57" s="21"/>
      <c r="Y57" s="21"/>
      <c r="Z57" s="21"/>
      <c r="AA57" s="21"/>
      <c r="AB57" s="21"/>
      <c r="AC57" s="21"/>
      <c r="AD57" s="21"/>
      <c r="AE57" s="21"/>
      <c r="AF57" s="21"/>
      <c r="AG57" s="21"/>
      <c r="AH57" s="21"/>
      <c r="AI57" s="21"/>
      <c r="AJ57" s="21"/>
      <c r="AK57" s="21"/>
      <c r="AL57" s="21"/>
      <c r="AM57" s="21"/>
      <c r="AN57" s="21"/>
      <c r="AO57" s="21"/>
      <c r="AP57" s="21"/>
      <c r="AQ57" s="21"/>
      <c r="AR57" s="19"/>
    </row>
    <row r="58" spans="2:44" ht="12">
      <c r="B58" s="20"/>
      <c r="C58" s="21"/>
      <c r="D58" s="21"/>
      <c r="E58" s="21"/>
      <c r="F58" s="21"/>
      <c r="G58" s="21"/>
      <c r="H58" s="21"/>
      <c r="I58" s="21"/>
      <c r="J58" s="21"/>
      <c r="K58" s="21"/>
      <c r="L58" s="21"/>
      <c r="M58" s="21"/>
      <c r="N58" s="21"/>
      <c r="O58" s="21"/>
      <c r="P58" s="21"/>
      <c r="Q58" s="21"/>
      <c r="R58" s="21"/>
      <c r="S58" s="21"/>
      <c r="T58" s="21"/>
      <c r="U58" s="21"/>
      <c r="V58" s="21"/>
      <c r="W58" s="21"/>
      <c r="X58" s="21"/>
      <c r="Y58" s="21"/>
      <c r="Z58" s="21"/>
      <c r="AA58" s="21"/>
      <c r="AB58" s="21"/>
      <c r="AC58" s="21"/>
      <c r="AD58" s="21"/>
      <c r="AE58" s="21"/>
      <c r="AF58" s="21"/>
      <c r="AG58" s="21"/>
      <c r="AH58" s="21"/>
      <c r="AI58" s="21"/>
      <c r="AJ58" s="21"/>
      <c r="AK58" s="21"/>
      <c r="AL58" s="21"/>
      <c r="AM58" s="21"/>
      <c r="AN58" s="21"/>
      <c r="AO58" s="21"/>
      <c r="AP58" s="21"/>
      <c r="AQ58" s="21"/>
      <c r="AR58" s="19"/>
    </row>
    <row r="59" spans="2:44" ht="12">
      <c r="B59" s="20"/>
      <c r="C59" s="21"/>
      <c r="D59" s="21"/>
      <c r="E59" s="21"/>
      <c r="F59" s="21"/>
      <c r="G59" s="21"/>
      <c r="H59" s="21"/>
      <c r="I59" s="21"/>
      <c r="J59" s="21"/>
      <c r="K59" s="21"/>
      <c r="L59" s="21"/>
      <c r="M59" s="21"/>
      <c r="N59" s="21"/>
      <c r="O59" s="21"/>
      <c r="P59" s="21"/>
      <c r="Q59" s="21"/>
      <c r="R59" s="21"/>
      <c r="S59" s="21"/>
      <c r="T59" s="21"/>
      <c r="U59" s="21"/>
      <c r="V59" s="21"/>
      <c r="W59" s="21"/>
      <c r="X59" s="21"/>
      <c r="Y59" s="21"/>
      <c r="Z59" s="21"/>
      <c r="AA59" s="21"/>
      <c r="AB59" s="21"/>
      <c r="AC59" s="21"/>
      <c r="AD59" s="21"/>
      <c r="AE59" s="21"/>
      <c r="AF59" s="21"/>
      <c r="AG59" s="21"/>
      <c r="AH59" s="21"/>
      <c r="AI59" s="21"/>
      <c r="AJ59" s="21"/>
      <c r="AK59" s="21"/>
      <c r="AL59" s="21"/>
      <c r="AM59" s="21"/>
      <c r="AN59" s="21"/>
      <c r="AO59" s="21"/>
      <c r="AP59" s="21"/>
      <c r="AQ59" s="21"/>
      <c r="AR59" s="19"/>
    </row>
    <row r="60" spans="1:57" s="2" customFormat="1" ht="12">
      <c r="A60" s="37"/>
      <c r="B60" s="38"/>
      <c r="C60" s="39"/>
      <c r="D60" s="63" t="s">
        <v>50</v>
      </c>
      <c r="E60" s="41"/>
      <c r="F60" s="41"/>
      <c r="G60" s="41"/>
      <c r="H60" s="41"/>
      <c r="I60" s="41"/>
      <c r="J60" s="41"/>
      <c r="K60" s="41"/>
      <c r="L60" s="41"/>
      <c r="M60" s="41"/>
      <c r="N60" s="41"/>
      <c r="O60" s="41"/>
      <c r="P60" s="41"/>
      <c r="Q60" s="41"/>
      <c r="R60" s="41"/>
      <c r="S60" s="41"/>
      <c r="T60" s="41"/>
      <c r="U60" s="41"/>
      <c r="V60" s="63" t="s">
        <v>51</v>
      </c>
      <c r="W60" s="41"/>
      <c r="X60" s="41"/>
      <c r="Y60" s="41"/>
      <c r="Z60" s="41"/>
      <c r="AA60" s="41"/>
      <c r="AB60" s="41"/>
      <c r="AC60" s="41"/>
      <c r="AD60" s="41"/>
      <c r="AE60" s="41"/>
      <c r="AF60" s="41"/>
      <c r="AG60" s="41"/>
      <c r="AH60" s="63" t="s">
        <v>50</v>
      </c>
      <c r="AI60" s="41"/>
      <c r="AJ60" s="41"/>
      <c r="AK60" s="41"/>
      <c r="AL60" s="41"/>
      <c r="AM60" s="63" t="s">
        <v>51</v>
      </c>
      <c r="AN60" s="41"/>
      <c r="AO60" s="41"/>
      <c r="AP60" s="39"/>
      <c r="AQ60" s="39"/>
      <c r="AR60" s="43"/>
      <c r="BE60" s="37"/>
    </row>
    <row r="61" spans="2:44" ht="12">
      <c r="B61" s="20"/>
      <c r="C61" s="21"/>
      <c r="D61" s="21"/>
      <c r="E61" s="21"/>
      <c r="F61" s="21"/>
      <c r="G61" s="21"/>
      <c r="H61" s="21"/>
      <c r="I61" s="21"/>
      <c r="J61" s="21"/>
      <c r="K61" s="21"/>
      <c r="L61" s="21"/>
      <c r="M61" s="21"/>
      <c r="N61" s="21"/>
      <c r="O61" s="21"/>
      <c r="P61" s="21"/>
      <c r="Q61" s="21"/>
      <c r="R61" s="21"/>
      <c r="S61" s="21"/>
      <c r="T61" s="21"/>
      <c r="U61" s="21"/>
      <c r="V61" s="21"/>
      <c r="W61" s="21"/>
      <c r="X61" s="21"/>
      <c r="Y61" s="21"/>
      <c r="Z61" s="21"/>
      <c r="AA61" s="21"/>
      <c r="AB61" s="21"/>
      <c r="AC61" s="21"/>
      <c r="AD61" s="21"/>
      <c r="AE61" s="21"/>
      <c r="AF61" s="21"/>
      <c r="AG61" s="21"/>
      <c r="AH61" s="21"/>
      <c r="AI61" s="21"/>
      <c r="AJ61" s="21"/>
      <c r="AK61" s="21"/>
      <c r="AL61" s="21"/>
      <c r="AM61" s="21"/>
      <c r="AN61" s="21"/>
      <c r="AO61" s="21"/>
      <c r="AP61" s="21"/>
      <c r="AQ61" s="21"/>
      <c r="AR61" s="19"/>
    </row>
    <row r="62" spans="2:44" ht="12">
      <c r="B62" s="20"/>
      <c r="C62" s="21"/>
      <c r="D62" s="21"/>
      <c r="E62" s="21"/>
      <c r="F62" s="21"/>
      <c r="G62" s="21"/>
      <c r="H62" s="21"/>
      <c r="I62" s="21"/>
      <c r="J62" s="21"/>
      <c r="K62" s="21"/>
      <c r="L62" s="21"/>
      <c r="M62" s="21"/>
      <c r="N62" s="21"/>
      <c r="O62" s="21"/>
      <c r="P62" s="21"/>
      <c r="Q62" s="21"/>
      <c r="R62" s="21"/>
      <c r="S62" s="21"/>
      <c r="T62" s="21"/>
      <c r="U62" s="21"/>
      <c r="V62" s="21"/>
      <c r="W62" s="21"/>
      <c r="X62" s="21"/>
      <c r="Y62" s="21"/>
      <c r="Z62" s="21"/>
      <c r="AA62" s="21"/>
      <c r="AB62" s="21"/>
      <c r="AC62" s="21"/>
      <c r="AD62" s="21"/>
      <c r="AE62" s="21"/>
      <c r="AF62" s="21"/>
      <c r="AG62" s="21"/>
      <c r="AH62" s="21"/>
      <c r="AI62" s="21"/>
      <c r="AJ62" s="21"/>
      <c r="AK62" s="21"/>
      <c r="AL62" s="21"/>
      <c r="AM62" s="21"/>
      <c r="AN62" s="21"/>
      <c r="AO62" s="21"/>
      <c r="AP62" s="21"/>
      <c r="AQ62" s="21"/>
      <c r="AR62" s="19"/>
    </row>
    <row r="63" spans="2:44" ht="12">
      <c r="B63" s="20"/>
      <c r="C63" s="21"/>
      <c r="D63" s="21"/>
      <c r="E63" s="21"/>
      <c r="F63" s="21"/>
      <c r="G63" s="21"/>
      <c r="H63" s="21"/>
      <c r="I63" s="21"/>
      <c r="J63" s="21"/>
      <c r="K63" s="21"/>
      <c r="L63" s="21"/>
      <c r="M63" s="21"/>
      <c r="N63" s="21"/>
      <c r="O63" s="21"/>
      <c r="P63" s="21"/>
      <c r="Q63" s="21"/>
      <c r="R63" s="21"/>
      <c r="S63" s="21"/>
      <c r="T63" s="21"/>
      <c r="U63" s="21"/>
      <c r="V63" s="21"/>
      <c r="W63" s="21"/>
      <c r="X63" s="21"/>
      <c r="Y63" s="21"/>
      <c r="Z63" s="21"/>
      <c r="AA63" s="21"/>
      <c r="AB63" s="21"/>
      <c r="AC63" s="21"/>
      <c r="AD63" s="21"/>
      <c r="AE63" s="21"/>
      <c r="AF63" s="21"/>
      <c r="AG63" s="21"/>
      <c r="AH63" s="21"/>
      <c r="AI63" s="21"/>
      <c r="AJ63" s="21"/>
      <c r="AK63" s="21"/>
      <c r="AL63" s="21"/>
      <c r="AM63" s="21"/>
      <c r="AN63" s="21"/>
      <c r="AO63" s="21"/>
      <c r="AP63" s="21"/>
      <c r="AQ63" s="21"/>
      <c r="AR63" s="19"/>
    </row>
    <row r="64" spans="1:57" s="2" customFormat="1" ht="12">
      <c r="A64" s="37"/>
      <c r="B64" s="38"/>
      <c r="C64" s="39"/>
      <c r="D64" s="60" t="s">
        <v>52</v>
      </c>
      <c r="E64" s="64"/>
      <c r="F64" s="64"/>
      <c r="G64" s="64"/>
      <c r="H64" s="64"/>
      <c r="I64" s="64"/>
      <c r="J64" s="64"/>
      <c r="K64" s="64"/>
      <c r="L64" s="64"/>
      <c r="M64" s="64"/>
      <c r="N64" s="64"/>
      <c r="O64" s="64"/>
      <c r="P64" s="64"/>
      <c r="Q64" s="64"/>
      <c r="R64" s="64"/>
      <c r="S64" s="64"/>
      <c r="T64" s="64"/>
      <c r="U64" s="64"/>
      <c r="V64" s="64"/>
      <c r="W64" s="64"/>
      <c r="X64" s="64"/>
      <c r="Y64" s="64"/>
      <c r="Z64" s="64"/>
      <c r="AA64" s="64"/>
      <c r="AB64" s="64"/>
      <c r="AC64" s="64"/>
      <c r="AD64" s="64"/>
      <c r="AE64" s="64"/>
      <c r="AF64" s="64"/>
      <c r="AG64" s="64"/>
      <c r="AH64" s="60" t="s">
        <v>53</v>
      </c>
      <c r="AI64" s="64"/>
      <c r="AJ64" s="64"/>
      <c r="AK64" s="64"/>
      <c r="AL64" s="64"/>
      <c r="AM64" s="64"/>
      <c r="AN64" s="64"/>
      <c r="AO64" s="64"/>
      <c r="AP64" s="39"/>
      <c r="AQ64" s="39"/>
      <c r="AR64" s="43"/>
      <c r="BE64" s="37"/>
    </row>
    <row r="65" spans="2:44" ht="12">
      <c r="B65" s="20"/>
      <c r="C65" s="21"/>
      <c r="D65" s="21"/>
      <c r="E65" s="21"/>
      <c r="F65" s="21"/>
      <c r="G65" s="21"/>
      <c r="H65" s="21"/>
      <c r="I65" s="21"/>
      <c r="J65" s="21"/>
      <c r="K65" s="21"/>
      <c r="L65" s="21"/>
      <c r="M65" s="21"/>
      <c r="N65" s="21"/>
      <c r="O65" s="21"/>
      <c r="P65" s="21"/>
      <c r="Q65" s="21"/>
      <c r="R65" s="21"/>
      <c r="S65" s="21"/>
      <c r="T65" s="21"/>
      <c r="U65" s="21"/>
      <c r="V65" s="21"/>
      <c r="W65" s="21"/>
      <c r="X65" s="21"/>
      <c r="Y65" s="21"/>
      <c r="Z65" s="21"/>
      <c r="AA65" s="21"/>
      <c r="AB65" s="21"/>
      <c r="AC65" s="21"/>
      <c r="AD65" s="21"/>
      <c r="AE65" s="21"/>
      <c r="AF65" s="21"/>
      <c r="AG65" s="21"/>
      <c r="AH65" s="21"/>
      <c r="AI65" s="21"/>
      <c r="AJ65" s="21"/>
      <c r="AK65" s="21"/>
      <c r="AL65" s="21"/>
      <c r="AM65" s="21"/>
      <c r="AN65" s="21"/>
      <c r="AO65" s="21"/>
      <c r="AP65" s="21"/>
      <c r="AQ65" s="21"/>
      <c r="AR65" s="19"/>
    </row>
    <row r="66" spans="2:44" ht="12">
      <c r="B66" s="20"/>
      <c r="C66" s="21"/>
      <c r="D66" s="21"/>
      <c r="E66" s="21"/>
      <c r="F66" s="21"/>
      <c r="G66" s="21"/>
      <c r="H66" s="21"/>
      <c r="I66" s="21"/>
      <c r="J66" s="21"/>
      <c r="K66" s="21"/>
      <c r="L66" s="21"/>
      <c r="M66" s="21"/>
      <c r="N66" s="21"/>
      <c r="O66" s="21"/>
      <c r="P66" s="21"/>
      <c r="Q66" s="21"/>
      <c r="R66" s="21"/>
      <c r="S66" s="21"/>
      <c r="T66" s="21"/>
      <c r="U66" s="21"/>
      <c r="V66" s="21"/>
      <c r="W66" s="21"/>
      <c r="X66" s="21"/>
      <c r="Y66" s="21"/>
      <c r="Z66" s="21"/>
      <c r="AA66" s="21"/>
      <c r="AB66" s="21"/>
      <c r="AC66" s="21"/>
      <c r="AD66" s="21"/>
      <c r="AE66" s="21"/>
      <c r="AF66" s="21"/>
      <c r="AG66" s="21"/>
      <c r="AH66" s="21"/>
      <c r="AI66" s="21"/>
      <c r="AJ66" s="21"/>
      <c r="AK66" s="21"/>
      <c r="AL66" s="21"/>
      <c r="AM66" s="21"/>
      <c r="AN66" s="21"/>
      <c r="AO66" s="21"/>
      <c r="AP66" s="21"/>
      <c r="AQ66" s="21"/>
      <c r="AR66" s="19"/>
    </row>
    <row r="67" spans="2:44" ht="12">
      <c r="B67" s="20"/>
      <c r="C67" s="21"/>
      <c r="D67" s="21"/>
      <c r="E67" s="21"/>
      <c r="F67" s="21"/>
      <c r="G67" s="21"/>
      <c r="H67" s="21"/>
      <c r="I67" s="21"/>
      <c r="J67" s="21"/>
      <c r="K67" s="21"/>
      <c r="L67" s="21"/>
      <c r="M67" s="21"/>
      <c r="N67" s="21"/>
      <c r="O67" s="21"/>
      <c r="P67" s="21"/>
      <c r="Q67" s="21"/>
      <c r="R67" s="21"/>
      <c r="S67" s="21"/>
      <c r="T67" s="21"/>
      <c r="U67" s="21"/>
      <c r="V67" s="21"/>
      <c r="W67" s="21"/>
      <c r="X67" s="21"/>
      <c r="Y67" s="21"/>
      <c r="Z67" s="21"/>
      <c r="AA67" s="21"/>
      <c r="AB67" s="21"/>
      <c r="AC67" s="21"/>
      <c r="AD67" s="21"/>
      <c r="AE67" s="21"/>
      <c r="AF67" s="21"/>
      <c r="AG67" s="21"/>
      <c r="AH67" s="21"/>
      <c r="AI67" s="21"/>
      <c r="AJ67" s="21"/>
      <c r="AK67" s="21"/>
      <c r="AL67" s="21"/>
      <c r="AM67" s="21"/>
      <c r="AN67" s="21"/>
      <c r="AO67" s="21"/>
      <c r="AP67" s="21"/>
      <c r="AQ67" s="21"/>
      <c r="AR67" s="19"/>
    </row>
    <row r="68" spans="2:44" ht="12">
      <c r="B68" s="20"/>
      <c r="C68" s="21"/>
      <c r="D68" s="21"/>
      <c r="E68" s="21"/>
      <c r="F68" s="21"/>
      <c r="G68" s="21"/>
      <c r="H68" s="21"/>
      <c r="I68" s="21"/>
      <c r="J68" s="21"/>
      <c r="K68" s="21"/>
      <c r="L68" s="21"/>
      <c r="M68" s="21"/>
      <c r="N68" s="21"/>
      <c r="O68" s="21"/>
      <c r="P68" s="21"/>
      <c r="Q68" s="21"/>
      <c r="R68" s="21"/>
      <c r="S68" s="21"/>
      <c r="T68" s="21"/>
      <c r="U68" s="21"/>
      <c r="V68" s="21"/>
      <c r="W68" s="21"/>
      <c r="X68" s="21"/>
      <c r="Y68" s="21"/>
      <c r="Z68" s="21"/>
      <c r="AA68" s="21"/>
      <c r="AB68" s="21"/>
      <c r="AC68" s="21"/>
      <c r="AD68" s="21"/>
      <c r="AE68" s="21"/>
      <c r="AF68" s="21"/>
      <c r="AG68" s="21"/>
      <c r="AH68" s="21"/>
      <c r="AI68" s="21"/>
      <c r="AJ68" s="21"/>
      <c r="AK68" s="21"/>
      <c r="AL68" s="21"/>
      <c r="AM68" s="21"/>
      <c r="AN68" s="21"/>
      <c r="AO68" s="21"/>
      <c r="AP68" s="21"/>
      <c r="AQ68" s="21"/>
      <c r="AR68" s="19"/>
    </row>
    <row r="69" spans="2:44" ht="12">
      <c r="B69" s="20"/>
      <c r="C69" s="21"/>
      <c r="D69" s="21"/>
      <c r="E69" s="21"/>
      <c r="F69" s="21"/>
      <c r="G69" s="21"/>
      <c r="H69" s="21"/>
      <c r="I69" s="21"/>
      <c r="J69" s="21"/>
      <c r="K69" s="21"/>
      <c r="L69" s="21"/>
      <c r="M69" s="21"/>
      <c r="N69" s="21"/>
      <c r="O69" s="21"/>
      <c r="P69" s="21"/>
      <c r="Q69" s="21"/>
      <c r="R69" s="21"/>
      <c r="S69" s="21"/>
      <c r="T69" s="21"/>
      <c r="U69" s="21"/>
      <c r="V69" s="21"/>
      <c r="W69" s="21"/>
      <c r="X69" s="21"/>
      <c r="Y69" s="21"/>
      <c r="Z69" s="21"/>
      <c r="AA69" s="21"/>
      <c r="AB69" s="21"/>
      <c r="AC69" s="21"/>
      <c r="AD69" s="21"/>
      <c r="AE69" s="21"/>
      <c r="AF69" s="21"/>
      <c r="AG69" s="21"/>
      <c r="AH69" s="21"/>
      <c r="AI69" s="21"/>
      <c r="AJ69" s="21"/>
      <c r="AK69" s="21"/>
      <c r="AL69" s="21"/>
      <c r="AM69" s="21"/>
      <c r="AN69" s="21"/>
      <c r="AO69" s="21"/>
      <c r="AP69" s="21"/>
      <c r="AQ69" s="21"/>
      <c r="AR69" s="19"/>
    </row>
    <row r="70" spans="2:44" ht="12">
      <c r="B70" s="20"/>
      <c r="C70" s="21"/>
      <c r="D70" s="21"/>
      <c r="E70" s="21"/>
      <c r="F70" s="21"/>
      <c r="G70" s="21"/>
      <c r="H70" s="21"/>
      <c r="I70" s="21"/>
      <c r="J70" s="21"/>
      <c r="K70" s="21"/>
      <c r="L70" s="21"/>
      <c r="M70" s="21"/>
      <c r="N70" s="21"/>
      <c r="O70" s="21"/>
      <c r="P70" s="21"/>
      <c r="Q70" s="21"/>
      <c r="R70" s="21"/>
      <c r="S70" s="21"/>
      <c r="T70" s="21"/>
      <c r="U70" s="21"/>
      <c r="V70" s="21"/>
      <c r="W70" s="21"/>
      <c r="X70" s="21"/>
      <c r="Y70" s="21"/>
      <c r="Z70" s="21"/>
      <c r="AA70" s="21"/>
      <c r="AB70" s="21"/>
      <c r="AC70" s="21"/>
      <c r="AD70" s="21"/>
      <c r="AE70" s="21"/>
      <c r="AF70" s="21"/>
      <c r="AG70" s="21"/>
      <c r="AH70" s="21"/>
      <c r="AI70" s="21"/>
      <c r="AJ70" s="21"/>
      <c r="AK70" s="21"/>
      <c r="AL70" s="21"/>
      <c r="AM70" s="21"/>
      <c r="AN70" s="21"/>
      <c r="AO70" s="21"/>
      <c r="AP70" s="21"/>
      <c r="AQ70" s="21"/>
      <c r="AR70" s="19"/>
    </row>
    <row r="71" spans="2:44" ht="12">
      <c r="B71" s="20"/>
      <c r="C71" s="21"/>
      <c r="D71" s="21"/>
      <c r="E71" s="21"/>
      <c r="F71" s="21"/>
      <c r="G71" s="21"/>
      <c r="H71" s="21"/>
      <c r="I71" s="21"/>
      <c r="J71" s="21"/>
      <c r="K71" s="21"/>
      <c r="L71" s="21"/>
      <c r="M71" s="21"/>
      <c r="N71" s="21"/>
      <c r="O71" s="21"/>
      <c r="P71" s="21"/>
      <c r="Q71" s="21"/>
      <c r="R71" s="21"/>
      <c r="S71" s="21"/>
      <c r="T71" s="21"/>
      <c r="U71" s="21"/>
      <c r="V71" s="21"/>
      <c r="W71" s="21"/>
      <c r="X71" s="21"/>
      <c r="Y71" s="21"/>
      <c r="Z71" s="21"/>
      <c r="AA71" s="21"/>
      <c r="AB71" s="21"/>
      <c r="AC71" s="21"/>
      <c r="AD71" s="21"/>
      <c r="AE71" s="21"/>
      <c r="AF71" s="21"/>
      <c r="AG71" s="21"/>
      <c r="AH71" s="21"/>
      <c r="AI71" s="21"/>
      <c r="AJ71" s="21"/>
      <c r="AK71" s="21"/>
      <c r="AL71" s="21"/>
      <c r="AM71" s="21"/>
      <c r="AN71" s="21"/>
      <c r="AO71" s="21"/>
      <c r="AP71" s="21"/>
      <c r="AQ71" s="21"/>
      <c r="AR71" s="19"/>
    </row>
    <row r="72" spans="2:44" ht="12">
      <c r="B72" s="20"/>
      <c r="C72" s="21"/>
      <c r="D72" s="21"/>
      <c r="E72" s="21"/>
      <c r="F72" s="21"/>
      <c r="G72" s="21"/>
      <c r="H72" s="21"/>
      <c r="I72" s="21"/>
      <c r="J72" s="21"/>
      <c r="K72" s="21"/>
      <c r="L72" s="21"/>
      <c r="M72" s="21"/>
      <c r="N72" s="21"/>
      <c r="O72" s="21"/>
      <c r="P72" s="21"/>
      <c r="Q72" s="21"/>
      <c r="R72" s="21"/>
      <c r="S72" s="21"/>
      <c r="T72" s="21"/>
      <c r="U72" s="21"/>
      <c r="V72" s="21"/>
      <c r="W72" s="21"/>
      <c r="X72" s="21"/>
      <c r="Y72" s="21"/>
      <c r="Z72" s="21"/>
      <c r="AA72" s="21"/>
      <c r="AB72" s="21"/>
      <c r="AC72" s="21"/>
      <c r="AD72" s="21"/>
      <c r="AE72" s="21"/>
      <c r="AF72" s="21"/>
      <c r="AG72" s="21"/>
      <c r="AH72" s="21"/>
      <c r="AI72" s="21"/>
      <c r="AJ72" s="21"/>
      <c r="AK72" s="21"/>
      <c r="AL72" s="21"/>
      <c r="AM72" s="21"/>
      <c r="AN72" s="21"/>
      <c r="AO72" s="21"/>
      <c r="AP72" s="21"/>
      <c r="AQ72" s="21"/>
      <c r="AR72" s="19"/>
    </row>
    <row r="73" spans="2:44" ht="12">
      <c r="B73" s="20"/>
      <c r="C73" s="21"/>
      <c r="D73" s="21"/>
      <c r="E73" s="21"/>
      <c r="F73" s="21"/>
      <c r="G73" s="21"/>
      <c r="H73" s="21"/>
      <c r="I73" s="21"/>
      <c r="J73" s="21"/>
      <c r="K73" s="21"/>
      <c r="L73" s="21"/>
      <c r="M73" s="21"/>
      <c r="N73" s="21"/>
      <c r="O73" s="21"/>
      <c r="P73" s="21"/>
      <c r="Q73" s="21"/>
      <c r="R73" s="21"/>
      <c r="S73" s="21"/>
      <c r="T73" s="21"/>
      <c r="U73" s="21"/>
      <c r="V73" s="21"/>
      <c r="W73" s="21"/>
      <c r="X73" s="21"/>
      <c r="Y73" s="21"/>
      <c r="Z73" s="21"/>
      <c r="AA73" s="21"/>
      <c r="AB73" s="21"/>
      <c r="AC73" s="21"/>
      <c r="AD73" s="21"/>
      <c r="AE73" s="21"/>
      <c r="AF73" s="21"/>
      <c r="AG73" s="21"/>
      <c r="AH73" s="21"/>
      <c r="AI73" s="21"/>
      <c r="AJ73" s="21"/>
      <c r="AK73" s="21"/>
      <c r="AL73" s="21"/>
      <c r="AM73" s="21"/>
      <c r="AN73" s="21"/>
      <c r="AO73" s="21"/>
      <c r="AP73" s="21"/>
      <c r="AQ73" s="21"/>
      <c r="AR73" s="19"/>
    </row>
    <row r="74" spans="2:44" ht="12">
      <c r="B74" s="20"/>
      <c r="C74" s="21"/>
      <c r="D74" s="21"/>
      <c r="E74" s="21"/>
      <c r="F74" s="21"/>
      <c r="G74" s="21"/>
      <c r="H74" s="21"/>
      <c r="I74" s="21"/>
      <c r="J74" s="21"/>
      <c r="K74" s="21"/>
      <c r="L74" s="21"/>
      <c r="M74" s="21"/>
      <c r="N74" s="21"/>
      <c r="O74" s="21"/>
      <c r="P74" s="21"/>
      <c r="Q74" s="21"/>
      <c r="R74" s="21"/>
      <c r="S74" s="21"/>
      <c r="T74" s="21"/>
      <c r="U74" s="21"/>
      <c r="V74" s="21"/>
      <c r="W74" s="21"/>
      <c r="X74" s="21"/>
      <c r="Y74" s="21"/>
      <c r="Z74" s="21"/>
      <c r="AA74" s="21"/>
      <c r="AB74" s="21"/>
      <c r="AC74" s="21"/>
      <c r="AD74" s="21"/>
      <c r="AE74" s="21"/>
      <c r="AF74" s="21"/>
      <c r="AG74" s="21"/>
      <c r="AH74" s="21"/>
      <c r="AI74" s="21"/>
      <c r="AJ74" s="21"/>
      <c r="AK74" s="21"/>
      <c r="AL74" s="21"/>
      <c r="AM74" s="21"/>
      <c r="AN74" s="21"/>
      <c r="AO74" s="21"/>
      <c r="AP74" s="21"/>
      <c r="AQ74" s="21"/>
      <c r="AR74" s="19"/>
    </row>
    <row r="75" spans="1:57" s="2" customFormat="1" ht="12">
      <c r="A75" s="37"/>
      <c r="B75" s="38"/>
      <c r="C75" s="39"/>
      <c r="D75" s="63" t="s">
        <v>50</v>
      </c>
      <c r="E75" s="41"/>
      <c r="F75" s="41"/>
      <c r="G75" s="41"/>
      <c r="H75" s="41"/>
      <c r="I75" s="41"/>
      <c r="J75" s="41"/>
      <c r="K75" s="41"/>
      <c r="L75" s="41"/>
      <c r="M75" s="41"/>
      <c r="N75" s="41"/>
      <c r="O75" s="41"/>
      <c r="P75" s="41"/>
      <c r="Q75" s="41"/>
      <c r="R75" s="41"/>
      <c r="S75" s="41"/>
      <c r="T75" s="41"/>
      <c r="U75" s="41"/>
      <c r="V75" s="63" t="s">
        <v>51</v>
      </c>
      <c r="W75" s="41"/>
      <c r="X75" s="41"/>
      <c r="Y75" s="41"/>
      <c r="Z75" s="41"/>
      <c r="AA75" s="41"/>
      <c r="AB75" s="41"/>
      <c r="AC75" s="41"/>
      <c r="AD75" s="41"/>
      <c r="AE75" s="41"/>
      <c r="AF75" s="41"/>
      <c r="AG75" s="41"/>
      <c r="AH75" s="63" t="s">
        <v>50</v>
      </c>
      <c r="AI75" s="41"/>
      <c r="AJ75" s="41"/>
      <c r="AK75" s="41"/>
      <c r="AL75" s="41"/>
      <c r="AM75" s="63" t="s">
        <v>51</v>
      </c>
      <c r="AN75" s="41"/>
      <c r="AO75" s="41"/>
      <c r="AP75" s="39"/>
      <c r="AQ75" s="39"/>
      <c r="AR75" s="43"/>
      <c r="BE75" s="37"/>
    </row>
    <row r="76" spans="1:57" s="2" customFormat="1" ht="12">
      <c r="A76" s="37"/>
      <c r="B76" s="38"/>
      <c r="C76" s="39"/>
      <c r="D76" s="39"/>
      <c r="E76" s="39"/>
      <c r="F76" s="39"/>
      <c r="G76" s="39"/>
      <c r="H76" s="39"/>
      <c r="I76" s="39"/>
      <c r="J76" s="39"/>
      <c r="K76" s="39"/>
      <c r="L76" s="39"/>
      <c r="M76" s="39"/>
      <c r="N76" s="39"/>
      <c r="O76" s="39"/>
      <c r="P76" s="39"/>
      <c r="Q76" s="39"/>
      <c r="R76" s="39"/>
      <c r="S76" s="39"/>
      <c r="T76" s="39"/>
      <c r="U76" s="39"/>
      <c r="V76" s="39"/>
      <c r="W76" s="39"/>
      <c r="X76" s="39"/>
      <c r="Y76" s="39"/>
      <c r="Z76" s="39"/>
      <c r="AA76" s="39"/>
      <c r="AB76" s="39"/>
      <c r="AC76" s="39"/>
      <c r="AD76" s="39"/>
      <c r="AE76" s="39"/>
      <c r="AF76" s="39"/>
      <c r="AG76" s="39"/>
      <c r="AH76" s="39"/>
      <c r="AI76" s="39"/>
      <c r="AJ76" s="39"/>
      <c r="AK76" s="39"/>
      <c r="AL76" s="39"/>
      <c r="AM76" s="39"/>
      <c r="AN76" s="39"/>
      <c r="AO76" s="39"/>
      <c r="AP76" s="39"/>
      <c r="AQ76" s="39"/>
      <c r="AR76" s="43"/>
      <c r="BE76" s="37"/>
    </row>
    <row r="77" spans="1:57" s="2" customFormat="1" ht="6.95" customHeight="1">
      <c r="A77" s="37"/>
      <c r="B77" s="65"/>
      <c r="C77" s="66"/>
      <c r="D77" s="66"/>
      <c r="E77" s="66"/>
      <c r="F77" s="66"/>
      <c r="G77" s="66"/>
      <c r="H77" s="66"/>
      <c r="I77" s="66"/>
      <c r="J77" s="66"/>
      <c r="K77" s="66"/>
      <c r="L77" s="66"/>
      <c r="M77" s="66"/>
      <c r="N77" s="66"/>
      <c r="O77" s="66"/>
      <c r="P77" s="66"/>
      <c r="Q77" s="66"/>
      <c r="R77" s="66"/>
      <c r="S77" s="66"/>
      <c r="T77" s="66"/>
      <c r="U77" s="66"/>
      <c r="V77" s="66"/>
      <c r="W77" s="66"/>
      <c r="X77" s="66"/>
      <c r="Y77" s="66"/>
      <c r="Z77" s="66"/>
      <c r="AA77" s="66"/>
      <c r="AB77" s="66"/>
      <c r="AC77" s="66"/>
      <c r="AD77" s="66"/>
      <c r="AE77" s="66"/>
      <c r="AF77" s="66"/>
      <c r="AG77" s="66"/>
      <c r="AH77" s="66"/>
      <c r="AI77" s="66"/>
      <c r="AJ77" s="66"/>
      <c r="AK77" s="66"/>
      <c r="AL77" s="66"/>
      <c r="AM77" s="66"/>
      <c r="AN77" s="66"/>
      <c r="AO77" s="66"/>
      <c r="AP77" s="66"/>
      <c r="AQ77" s="66"/>
      <c r="AR77" s="43"/>
      <c r="BE77" s="37"/>
    </row>
    <row r="81" spans="1:57" s="2" customFormat="1" ht="6.95" customHeight="1">
      <c r="A81" s="37"/>
      <c r="B81" s="67"/>
      <c r="C81" s="68"/>
      <c r="D81" s="68"/>
      <c r="E81" s="68"/>
      <c r="F81" s="68"/>
      <c r="G81" s="68"/>
      <c r="H81" s="68"/>
      <c r="I81" s="68"/>
      <c r="J81" s="68"/>
      <c r="K81" s="68"/>
      <c r="L81" s="68"/>
      <c r="M81" s="68"/>
      <c r="N81" s="68"/>
      <c r="O81" s="68"/>
      <c r="P81" s="68"/>
      <c r="Q81" s="68"/>
      <c r="R81" s="68"/>
      <c r="S81" s="68"/>
      <c r="T81" s="68"/>
      <c r="U81" s="68"/>
      <c r="V81" s="68"/>
      <c r="W81" s="68"/>
      <c r="X81" s="68"/>
      <c r="Y81" s="68"/>
      <c r="Z81" s="68"/>
      <c r="AA81" s="68"/>
      <c r="AB81" s="68"/>
      <c r="AC81" s="68"/>
      <c r="AD81" s="68"/>
      <c r="AE81" s="68"/>
      <c r="AF81" s="68"/>
      <c r="AG81" s="68"/>
      <c r="AH81" s="68"/>
      <c r="AI81" s="68"/>
      <c r="AJ81" s="68"/>
      <c r="AK81" s="68"/>
      <c r="AL81" s="68"/>
      <c r="AM81" s="68"/>
      <c r="AN81" s="68"/>
      <c r="AO81" s="68"/>
      <c r="AP81" s="68"/>
      <c r="AQ81" s="68"/>
      <c r="AR81" s="43"/>
      <c r="BE81" s="37"/>
    </row>
    <row r="82" spans="1:57" s="2" customFormat="1" ht="24.95" customHeight="1">
      <c r="A82" s="37"/>
      <c r="B82" s="38"/>
      <c r="C82" s="22" t="s">
        <v>54</v>
      </c>
      <c r="D82" s="39"/>
      <c r="E82" s="39"/>
      <c r="F82" s="39"/>
      <c r="G82" s="39"/>
      <c r="H82" s="39"/>
      <c r="I82" s="39"/>
      <c r="J82" s="39"/>
      <c r="K82" s="39"/>
      <c r="L82" s="39"/>
      <c r="M82" s="39"/>
      <c r="N82" s="39"/>
      <c r="O82" s="39"/>
      <c r="P82" s="39"/>
      <c r="Q82" s="39"/>
      <c r="R82" s="39"/>
      <c r="S82" s="39"/>
      <c r="T82" s="39"/>
      <c r="U82" s="39"/>
      <c r="V82" s="39"/>
      <c r="W82" s="39"/>
      <c r="X82" s="39"/>
      <c r="Y82" s="39"/>
      <c r="Z82" s="39"/>
      <c r="AA82" s="39"/>
      <c r="AB82" s="39"/>
      <c r="AC82" s="39"/>
      <c r="AD82" s="39"/>
      <c r="AE82" s="39"/>
      <c r="AF82" s="39"/>
      <c r="AG82" s="39"/>
      <c r="AH82" s="39"/>
      <c r="AI82" s="39"/>
      <c r="AJ82" s="39"/>
      <c r="AK82" s="39"/>
      <c r="AL82" s="39"/>
      <c r="AM82" s="39"/>
      <c r="AN82" s="39"/>
      <c r="AO82" s="39"/>
      <c r="AP82" s="39"/>
      <c r="AQ82" s="39"/>
      <c r="AR82" s="43"/>
      <c r="BE82" s="37"/>
    </row>
    <row r="83" spans="1:57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39"/>
      <c r="M83" s="39"/>
      <c r="N83" s="39"/>
      <c r="O83" s="39"/>
      <c r="P83" s="39"/>
      <c r="Q83" s="39"/>
      <c r="R83" s="39"/>
      <c r="S83" s="39"/>
      <c r="T83" s="39"/>
      <c r="U83" s="39"/>
      <c r="V83" s="39"/>
      <c r="W83" s="39"/>
      <c r="X83" s="39"/>
      <c r="Y83" s="39"/>
      <c r="Z83" s="39"/>
      <c r="AA83" s="39"/>
      <c r="AB83" s="39"/>
      <c r="AC83" s="39"/>
      <c r="AD83" s="39"/>
      <c r="AE83" s="39"/>
      <c r="AF83" s="39"/>
      <c r="AG83" s="39"/>
      <c r="AH83" s="39"/>
      <c r="AI83" s="39"/>
      <c r="AJ83" s="39"/>
      <c r="AK83" s="39"/>
      <c r="AL83" s="39"/>
      <c r="AM83" s="39"/>
      <c r="AN83" s="39"/>
      <c r="AO83" s="39"/>
      <c r="AP83" s="39"/>
      <c r="AQ83" s="39"/>
      <c r="AR83" s="43"/>
      <c r="BE83" s="37"/>
    </row>
    <row r="84" spans="1:57" s="4" customFormat="1" ht="12" customHeight="1">
      <c r="A84" s="4"/>
      <c r="B84" s="69"/>
      <c r="C84" s="31" t="s">
        <v>13</v>
      </c>
      <c r="D84" s="70"/>
      <c r="E84" s="70"/>
      <c r="F84" s="70"/>
      <c r="G84" s="70"/>
      <c r="H84" s="70"/>
      <c r="I84" s="70"/>
      <c r="J84" s="70"/>
      <c r="K84" s="70"/>
      <c r="L84" s="70" t="str">
        <f>K5</f>
        <v>9/2024</v>
      </c>
      <c r="M84" s="70"/>
      <c r="N84" s="70"/>
      <c r="O84" s="70"/>
      <c r="P84" s="70"/>
      <c r="Q84" s="70"/>
      <c r="R84" s="70"/>
      <c r="S84" s="70"/>
      <c r="T84" s="70"/>
      <c r="U84" s="70"/>
      <c r="V84" s="70"/>
      <c r="W84" s="70"/>
      <c r="X84" s="70"/>
      <c r="Y84" s="70"/>
      <c r="Z84" s="70"/>
      <c r="AA84" s="70"/>
      <c r="AB84" s="70"/>
      <c r="AC84" s="70"/>
      <c r="AD84" s="70"/>
      <c r="AE84" s="70"/>
      <c r="AF84" s="70"/>
      <c r="AG84" s="70"/>
      <c r="AH84" s="70"/>
      <c r="AI84" s="70"/>
      <c r="AJ84" s="70"/>
      <c r="AK84" s="70"/>
      <c r="AL84" s="70"/>
      <c r="AM84" s="70"/>
      <c r="AN84" s="70"/>
      <c r="AO84" s="70"/>
      <c r="AP84" s="70"/>
      <c r="AQ84" s="70"/>
      <c r="AR84" s="71"/>
      <c r="BE84" s="4"/>
    </row>
    <row r="85" spans="1:57" s="5" customFormat="1" ht="36.95" customHeight="1">
      <c r="A85" s="5"/>
      <c r="B85" s="72"/>
      <c r="C85" s="73" t="s">
        <v>16</v>
      </c>
      <c r="D85" s="74"/>
      <c r="E85" s="74"/>
      <c r="F85" s="74"/>
      <c r="G85" s="74"/>
      <c r="H85" s="74"/>
      <c r="I85" s="74"/>
      <c r="J85" s="74"/>
      <c r="K85" s="74"/>
      <c r="L85" s="75" t="str">
        <f>K6</f>
        <v>Poliklinika Žďár nad Sázavou -změna užívání prostor v 3.NP na ordinace kardiologie</v>
      </c>
      <c r="M85" s="74"/>
      <c r="N85" s="74"/>
      <c r="O85" s="74"/>
      <c r="P85" s="74"/>
      <c r="Q85" s="74"/>
      <c r="R85" s="74"/>
      <c r="S85" s="74"/>
      <c r="T85" s="74"/>
      <c r="U85" s="74"/>
      <c r="V85" s="74"/>
      <c r="W85" s="74"/>
      <c r="X85" s="74"/>
      <c r="Y85" s="74"/>
      <c r="Z85" s="74"/>
      <c r="AA85" s="74"/>
      <c r="AB85" s="74"/>
      <c r="AC85" s="74"/>
      <c r="AD85" s="74"/>
      <c r="AE85" s="74"/>
      <c r="AF85" s="74"/>
      <c r="AG85" s="74"/>
      <c r="AH85" s="74"/>
      <c r="AI85" s="74"/>
      <c r="AJ85" s="74"/>
      <c r="AK85" s="74"/>
      <c r="AL85" s="74"/>
      <c r="AM85" s="74"/>
      <c r="AN85" s="74"/>
      <c r="AO85" s="74"/>
      <c r="AP85" s="74"/>
      <c r="AQ85" s="74"/>
      <c r="AR85" s="76"/>
      <c r="BE85" s="5"/>
    </row>
    <row r="86" spans="1:57" s="2" customFormat="1" ht="6.95" customHeight="1">
      <c r="A86" s="37"/>
      <c r="B86" s="38"/>
      <c r="C86" s="39"/>
      <c r="D86" s="39"/>
      <c r="E86" s="39"/>
      <c r="F86" s="39"/>
      <c r="G86" s="39"/>
      <c r="H86" s="39"/>
      <c r="I86" s="39"/>
      <c r="J86" s="39"/>
      <c r="K86" s="39"/>
      <c r="L86" s="39"/>
      <c r="M86" s="39"/>
      <c r="N86" s="39"/>
      <c r="O86" s="39"/>
      <c r="P86" s="39"/>
      <c r="Q86" s="39"/>
      <c r="R86" s="39"/>
      <c r="S86" s="39"/>
      <c r="T86" s="39"/>
      <c r="U86" s="39"/>
      <c r="V86" s="39"/>
      <c r="W86" s="39"/>
      <c r="X86" s="39"/>
      <c r="Y86" s="39"/>
      <c r="Z86" s="39"/>
      <c r="AA86" s="39"/>
      <c r="AB86" s="39"/>
      <c r="AC86" s="39"/>
      <c r="AD86" s="39"/>
      <c r="AE86" s="39"/>
      <c r="AF86" s="39"/>
      <c r="AG86" s="39"/>
      <c r="AH86" s="39"/>
      <c r="AI86" s="39"/>
      <c r="AJ86" s="39"/>
      <c r="AK86" s="39"/>
      <c r="AL86" s="39"/>
      <c r="AM86" s="39"/>
      <c r="AN86" s="39"/>
      <c r="AO86" s="39"/>
      <c r="AP86" s="39"/>
      <c r="AQ86" s="39"/>
      <c r="AR86" s="43"/>
      <c r="BE86" s="37"/>
    </row>
    <row r="87" spans="1:57" s="2" customFormat="1" ht="12" customHeight="1">
      <c r="A87" s="37"/>
      <c r="B87" s="38"/>
      <c r="C87" s="31" t="s">
        <v>20</v>
      </c>
      <c r="D87" s="39"/>
      <c r="E87" s="39"/>
      <c r="F87" s="39"/>
      <c r="G87" s="39"/>
      <c r="H87" s="39"/>
      <c r="I87" s="39"/>
      <c r="J87" s="39"/>
      <c r="K87" s="39"/>
      <c r="L87" s="77" t="str">
        <f>IF(K8="","",K8)</f>
        <v>Studentská 1699/4</v>
      </c>
      <c r="M87" s="39"/>
      <c r="N87" s="39"/>
      <c r="O87" s="39"/>
      <c r="P87" s="39"/>
      <c r="Q87" s="39"/>
      <c r="R87" s="39"/>
      <c r="S87" s="39"/>
      <c r="T87" s="39"/>
      <c r="U87" s="39"/>
      <c r="V87" s="39"/>
      <c r="W87" s="39"/>
      <c r="X87" s="39"/>
      <c r="Y87" s="39"/>
      <c r="Z87" s="39"/>
      <c r="AA87" s="39"/>
      <c r="AB87" s="39"/>
      <c r="AC87" s="39"/>
      <c r="AD87" s="39"/>
      <c r="AE87" s="39"/>
      <c r="AF87" s="39"/>
      <c r="AG87" s="39"/>
      <c r="AH87" s="39"/>
      <c r="AI87" s="31" t="s">
        <v>22</v>
      </c>
      <c r="AJ87" s="39"/>
      <c r="AK87" s="39"/>
      <c r="AL87" s="39"/>
      <c r="AM87" s="78" t="str">
        <f>IF(AN8="","",AN8)</f>
        <v>22. 3. 2024</v>
      </c>
      <c r="AN87" s="78"/>
      <c r="AO87" s="39"/>
      <c r="AP87" s="39"/>
      <c r="AQ87" s="39"/>
      <c r="AR87" s="43"/>
      <c r="BE87" s="37"/>
    </row>
    <row r="88" spans="1:57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39"/>
      <c r="M88" s="39"/>
      <c r="N88" s="39"/>
      <c r="O88" s="39"/>
      <c r="P88" s="39"/>
      <c r="Q88" s="39"/>
      <c r="R88" s="39"/>
      <c r="S88" s="39"/>
      <c r="T88" s="39"/>
      <c r="U88" s="39"/>
      <c r="V88" s="39"/>
      <c r="W88" s="39"/>
      <c r="X88" s="39"/>
      <c r="Y88" s="39"/>
      <c r="Z88" s="39"/>
      <c r="AA88" s="39"/>
      <c r="AB88" s="39"/>
      <c r="AC88" s="39"/>
      <c r="AD88" s="39"/>
      <c r="AE88" s="39"/>
      <c r="AF88" s="39"/>
      <c r="AG88" s="39"/>
      <c r="AH88" s="39"/>
      <c r="AI88" s="39"/>
      <c r="AJ88" s="39"/>
      <c r="AK88" s="39"/>
      <c r="AL88" s="39"/>
      <c r="AM88" s="39"/>
      <c r="AN88" s="39"/>
      <c r="AO88" s="39"/>
      <c r="AP88" s="39"/>
      <c r="AQ88" s="39"/>
      <c r="AR88" s="43"/>
      <c r="BE88" s="37"/>
    </row>
    <row r="89" spans="1:57" s="2" customFormat="1" ht="25.65" customHeight="1">
      <c r="A89" s="37"/>
      <c r="B89" s="38"/>
      <c r="C89" s="31" t="s">
        <v>24</v>
      </c>
      <c r="D89" s="39"/>
      <c r="E89" s="39"/>
      <c r="F89" s="39"/>
      <c r="G89" s="39"/>
      <c r="H89" s="39"/>
      <c r="I89" s="39"/>
      <c r="J89" s="39"/>
      <c r="K89" s="39"/>
      <c r="L89" s="70" t="str">
        <f>IF(E11="","",E11)</f>
        <v>Město Žďár nad Zázavou</v>
      </c>
      <c r="M89" s="39"/>
      <c r="N89" s="39"/>
      <c r="O89" s="39"/>
      <c r="P89" s="39"/>
      <c r="Q89" s="39"/>
      <c r="R89" s="39"/>
      <c r="S89" s="39"/>
      <c r="T89" s="39"/>
      <c r="U89" s="39"/>
      <c r="V89" s="39"/>
      <c r="W89" s="39"/>
      <c r="X89" s="39"/>
      <c r="Y89" s="39"/>
      <c r="Z89" s="39"/>
      <c r="AA89" s="39"/>
      <c r="AB89" s="39"/>
      <c r="AC89" s="39"/>
      <c r="AD89" s="39"/>
      <c r="AE89" s="39"/>
      <c r="AF89" s="39"/>
      <c r="AG89" s="39"/>
      <c r="AH89" s="39"/>
      <c r="AI89" s="31" t="s">
        <v>30</v>
      </c>
      <c r="AJ89" s="39"/>
      <c r="AK89" s="39"/>
      <c r="AL89" s="39"/>
      <c r="AM89" s="79" t="str">
        <f>IF(E17="","",E17)</f>
        <v>Filip Marek, Brněnská 326/34, Žďár nad Sázavou</v>
      </c>
      <c r="AN89" s="70"/>
      <c r="AO89" s="70"/>
      <c r="AP89" s="70"/>
      <c r="AQ89" s="39"/>
      <c r="AR89" s="43"/>
      <c r="AS89" s="80" t="s">
        <v>55</v>
      </c>
      <c r="AT89" s="81"/>
      <c r="AU89" s="82"/>
      <c r="AV89" s="82"/>
      <c r="AW89" s="82"/>
      <c r="AX89" s="82"/>
      <c r="AY89" s="82"/>
      <c r="AZ89" s="82"/>
      <c r="BA89" s="82"/>
      <c r="BB89" s="82"/>
      <c r="BC89" s="82"/>
      <c r="BD89" s="83"/>
      <c r="BE89" s="37"/>
    </row>
    <row r="90" spans="1:57" s="2" customFormat="1" ht="25.65" customHeight="1">
      <c r="A90" s="37"/>
      <c r="B90" s="38"/>
      <c r="C90" s="31" t="s">
        <v>28</v>
      </c>
      <c r="D90" s="39"/>
      <c r="E90" s="39"/>
      <c r="F90" s="39"/>
      <c r="G90" s="39"/>
      <c r="H90" s="39"/>
      <c r="I90" s="39"/>
      <c r="J90" s="39"/>
      <c r="K90" s="39"/>
      <c r="L90" s="70" t="str">
        <f>IF(E14="Vyplň údaj","",E14)</f>
        <v/>
      </c>
      <c r="M90" s="39"/>
      <c r="N90" s="39"/>
      <c r="O90" s="39"/>
      <c r="P90" s="39"/>
      <c r="Q90" s="39"/>
      <c r="R90" s="39"/>
      <c r="S90" s="39"/>
      <c r="T90" s="39"/>
      <c r="U90" s="39"/>
      <c r="V90" s="39"/>
      <c r="W90" s="39"/>
      <c r="X90" s="39"/>
      <c r="Y90" s="39"/>
      <c r="Z90" s="39"/>
      <c r="AA90" s="39"/>
      <c r="AB90" s="39"/>
      <c r="AC90" s="39"/>
      <c r="AD90" s="39"/>
      <c r="AE90" s="39"/>
      <c r="AF90" s="39"/>
      <c r="AG90" s="39"/>
      <c r="AH90" s="39"/>
      <c r="AI90" s="31" t="s">
        <v>33</v>
      </c>
      <c r="AJ90" s="39"/>
      <c r="AK90" s="39"/>
      <c r="AL90" s="39"/>
      <c r="AM90" s="79" t="str">
        <f>IF(E20="","",E20)</f>
        <v>Filip Marek, Brněnská 326/34, Žďár nad Sázavou</v>
      </c>
      <c r="AN90" s="70"/>
      <c r="AO90" s="70"/>
      <c r="AP90" s="70"/>
      <c r="AQ90" s="39"/>
      <c r="AR90" s="43"/>
      <c r="AS90" s="84"/>
      <c r="AT90" s="85"/>
      <c r="AU90" s="86"/>
      <c r="AV90" s="86"/>
      <c r="AW90" s="86"/>
      <c r="AX90" s="86"/>
      <c r="AY90" s="86"/>
      <c r="AZ90" s="86"/>
      <c r="BA90" s="86"/>
      <c r="BB90" s="86"/>
      <c r="BC90" s="86"/>
      <c r="BD90" s="87"/>
      <c r="BE90" s="37"/>
    </row>
    <row r="91" spans="1:57" s="2" customFormat="1" ht="10.8" customHeight="1">
      <c r="A91" s="37"/>
      <c r="B91" s="38"/>
      <c r="C91" s="39"/>
      <c r="D91" s="39"/>
      <c r="E91" s="39"/>
      <c r="F91" s="39"/>
      <c r="G91" s="39"/>
      <c r="H91" s="39"/>
      <c r="I91" s="39"/>
      <c r="J91" s="39"/>
      <c r="K91" s="39"/>
      <c r="L91" s="39"/>
      <c r="M91" s="39"/>
      <c r="N91" s="39"/>
      <c r="O91" s="39"/>
      <c r="P91" s="39"/>
      <c r="Q91" s="39"/>
      <c r="R91" s="39"/>
      <c r="S91" s="39"/>
      <c r="T91" s="39"/>
      <c r="U91" s="39"/>
      <c r="V91" s="39"/>
      <c r="W91" s="39"/>
      <c r="X91" s="39"/>
      <c r="Y91" s="39"/>
      <c r="Z91" s="39"/>
      <c r="AA91" s="39"/>
      <c r="AB91" s="39"/>
      <c r="AC91" s="39"/>
      <c r="AD91" s="39"/>
      <c r="AE91" s="39"/>
      <c r="AF91" s="39"/>
      <c r="AG91" s="39"/>
      <c r="AH91" s="39"/>
      <c r="AI91" s="39"/>
      <c r="AJ91" s="39"/>
      <c r="AK91" s="39"/>
      <c r="AL91" s="39"/>
      <c r="AM91" s="39"/>
      <c r="AN91" s="39"/>
      <c r="AO91" s="39"/>
      <c r="AP91" s="39"/>
      <c r="AQ91" s="39"/>
      <c r="AR91" s="43"/>
      <c r="AS91" s="88"/>
      <c r="AT91" s="89"/>
      <c r="AU91" s="90"/>
      <c r="AV91" s="90"/>
      <c r="AW91" s="90"/>
      <c r="AX91" s="90"/>
      <c r="AY91" s="90"/>
      <c r="AZ91" s="90"/>
      <c r="BA91" s="90"/>
      <c r="BB91" s="90"/>
      <c r="BC91" s="90"/>
      <c r="BD91" s="91"/>
      <c r="BE91" s="37"/>
    </row>
    <row r="92" spans="1:57" s="2" customFormat="1" ht="29.25" customHeight="1">
      <c r="A92" s="37"/>
      <c r="B92" s="38"/>
      <c r="C92" s="92" t="s">
        <v>56</v>
      </c>
      <c r="D92" s="93"/>
      <c r="E92" s="93"/>
      <c r="F92" s="93"/>
      <c r="G92" s="93"/>
      <c r="H92" s="94"/>
      <c r="I92" s="95" t="s">
        <v>57</v>
      </c>
      <c r="J92" s="93"/>
      <c r="K92" s="93"/>
      <c r="L92" s="93"/>
      <c r="M92" s="93"/>
      <c r="N92" s="93"/>
      <c r="O92" s="93"/>
      <c r="P92" s="93"/>
      <c r="Q92" s="93"/>
      <c r="R92" s="93"/>
      <c r="S92" s="93"/>
      <c r="T92" s="93"/>
      <c r="U92" s="93"/>
      <c r="V92" s="93"/>
      <c r="W92" s="93"/>
      <c r="X92" s="93"/>
      <c r="Y92" s="93"/>
      <c r="Z92" s="93"/>
      <c r="AA92" s="93"/>
      <c r="AB92" s="93"/>
      <c r="AC92" s="93"/>
      <c r="AD92" s="93"/>
      <c r="AE92" s="93"/>
      <c r="AF92" s="93"/>
      <c r="AG92" s="96" t="s">
        <v>58</v>
      </c>
      <c r="AH92" s="93"/>
      <c r="AI92" s="93"/>
      <c r="AJ92" s="93"/>
      <c r="AK92" s="93"/>
      <c r="AL92" s="93"/>
      <c r="AM92" s="93"/>
      <c r="AN92" s="95" t="s">
        <v>59</v>
      </c>
      <c r="AO92" s="93"/>
      <c r="AP92" s="97"/>
      <c r="AQ92" s="98" t="s">
        <v>60</v>
      </c>
      <c r="AR92" s="43"/>
      <c r="AS92" s="99" t="s">
        <v>61</v>
      </c>
      <c r="AT92" s="100" t="s">
        <v>62</v>
      </c>
      <c r="AU92" s="100" t="s">
        <v>63</v>
      </c>
      <c r="AV92" s="100" t="s">
        <v>64</v>
      </c>
      <c r="AW92" s="100" t="s">
        <v>65</v>
      </c>
      <c r="AX92" s="100" t="s">
        <v>66</v>
      </c>
      <c r="AY92" s="100" t="s">
        <v>67</v>
      </c>
      <c r="AZ92" s="100" t="s">
        <v>68</v>
      </c>
      <c r="BA92" s="100" t="s">
        <v>69</v>
      </c>
      <c r="BB92" s="100" t="s">
        <v>70</v>
      </c>
      <c r="BC92" s="100" t="s">
        <v>71</v>
      </c>
      <c r="BD92" s="101" t="s">
        <v>72</v>
      </c>
      <c r="BE92" s="37"/>
    </row>
    <row r="93" spans="1:57" s="2" customFormat="1" ht="10.8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39"/>
      <c r="M93" s="39"/>
      <c r="N93" s="39"/>
      <c r="O93" s="39"/>
      <c r="P93" s="39"/>
      <c r="Q93" s="39"/>
      <c r="R93" s="39"/>
      <c r="S93" s="39"/>
      <c r="T93" s="39"/>
      <c r="U93" s="39"/>
      <c r="V93" s="39"/>
      <c r="W93" s="39"/>
      <c r="X93" s="39"/>
      <c r="Y93" s="39"/>
      <c r="Z93" s="39"/>
      <c r="AA93" s="39"/>
      <c r="AB93" s="39"/>
      <c r="AC93" s="39"/>
      <c r="AD93" s="39"/>
      <c r="AE93" s="39"/>
      <c r="AF93" s="39"/>
      <c r="AG93" s="39"/>
      <c r="AH93" s="39"/>
      <c r="AI93" s="39"/>
      <c r="AJ93" s="39"/>
      <c r="AK93" s="39"/>
      <c r="AL93" s="39"/>
      <c r="AM93" s="39"/>
      <c r="AN93" s="39"/>
      <c r="AO93" s="39"/>
      <c r="AP93" s="39"/>
      <c r="AQ93" s="39"/>
      <c r="AR93" s="43"/>
      <c r="AS93" s="102"/>
      <c r="AT93" s="103"/>
      <c r="AU93" s="103"/>
      <c r="AV93" s="103"/>
      <c r="AW93" s="103"/>
      <c r="AX93" s="103"/>
      <c r="AY93" s="103"/>
      <c r="AZ93" s="103"/>
      <c r="BA93" s="103"/>
      <c r="BB93" s="103"/>
      <c r="BC93" s="103"/>
      <c r="BD93" s="104"/>
      <c r="BE93" s="37"/>
    </row>
    <row r="94" spans="1:90" s="6" customFormat="1" ht="32.4" customHeight="1">
      <c r="A94" s="6"/>
      <c r="B94" s="105"/>
      <c r="C94" s="106" t="s">
        <v>73</v>
      </c>
      <c r="D94" s="107"/>
      <c r="E94" s="107"/>
      <c r="F94" s="107"/>
      <c r="G94" s="107"/>
      <c r="H94" s="107"/>
      <c r="I94" s="107"/>
      <c r="J94" s="107"/>
      <c r="K94" s="107"/>
      <c r="L94" s="107"/>
      <c r="M94" s="107"/>
      <c r="N94" s="107"/>
      <c r="O94" s="107"/>
      <c r="P94" s="107"/>
      <c r="Q94" s="107"/>
      <c r="R94" s="107"/>
      <c r="S94" s="107"/>
      <c r="T94" s="107"/>
      <c r="U94" s="107"/>
      <c r="V94" s="107"/>
      <c r="W94" s="107"/>
      <c r="X94" s="107"/>
      <c r="Y94" s="107"/>
      <c r="Z94" s="107"/>
      <c r="AA94" s="107"/>
      <c r="AB94" s="107"/>
      <c r="AC94" s="107"/>
      <c r="AD94" s="107"/>
      <c r="AE94" s="107"/>
      <c r="AF94" s="107"/>
      <c r="AG94" s="108">
        <f>ROUND(SUM(AG95:AG100),2)</f>
        <v>0</v>
      </c>
      <c r="AH94" s="108"/>
      <c r="AI94" s="108"/>
      <c r="AJ94" s="108"/>
      <c r="AK94" s="108"/>
      <c r="AL94" s="108"/>
      <c r="AM94" s="108"/>
      <c r="AN94" s="109">
        <f>SUM(AG94,AT94)</f>
        <v>0</v>
      </c>
      <c r="AO94" s="109"/>
      <c r="AP94" s="109"/>
      <c r="AQ94" s="110" t="s">
        <v>1</v>
      </c>
      <c r="AR94" s="111"/>
      <c r="AS94" s="112">
        <f>ROUND(SUM(AS95:AS100),2)</f>
        <v>0</v>
      </c>
      <c r="AT94" s="113">
        <f>ROUND(SUM(AV94:AW94),2)</f>
        <v>0</v>
      </c>
      <c r="AU94" s="114">
        <f>ROUND(SUM(AU95:AU100),5)</f>
        <v>0</v>
      </c>
      <c r="AV94" s="113">
        <f>ROUND(AZ94*L29,2)</f>
        <v>0</v>
      </c>
      <c r="AW94" s="113">
        <f>ROUND(BA94*L30,2)</f>
        <v>0</v>
      </c>
      <c r="AX94" s="113">
        <f>ROUND(BB94*L29,2)</f>
        <v>0</v>
      </c>
      <c r="AY94" s="113">
        <f>ROUND(BC94*L30,2)</f>
        <v>0</v>
      </c>
      <c r="AZ94" s="113">
        <f>ROUND(SUM(AZ95:AZ100),2)</f>
        <v>0</v>
      </c>
      <c r="BA94" s="113">
        <f>ROUND(SUM(BA95:BA100),2)</f>
        <v>0</v>
      </c>
      <c r="BB94" s="113">
        <f>ROUND(SUM(BB95:BB100),2)</f>
        <v>0</v>
      </c>
      <c r="BC94" s="113">
        <f>ROUND(SUM(BC95:BC100),2)</f>
        <v>0</v>
      </c>
      <c r="BD94" s="115">
        <f>ROUND(SUM(BD95:BD100),2)</f>
        <v>0</v>
      </c>
      <c r="BE94" s="6"/>
      <c r="BS94" s="116" t="s">
        <v>74</v>
      </c>
      <c r="BT94" s="116" t="s">
        <v>75</v>
      </c>
      <c r="BU94" s="117" t="s">
        <v>76</v>
      </c>
      <c r="BV94" s="116" t="s">
        <v>77</v>
      </c>
      <c r="BW94" s="116" t="s">
        <v>5</v>
      </c>
      <c r="BX94" s="116" t="s">
        <v>78</v>
      </c>
      <c r="CL94" s="116" t="s">
        <v>1</v>
      </c>
    </row>
    <row r="95" spans="1:91" s="7" customFormat="1" ht="16.5" customHeight="1">
      <c r="A95" s="118" t="s">
        <v>79</v>
      </c>
      <c r="B95" s="119"/>
      <c r="C95" s="120"/>
      <c r="D95" s="121" t="s">
        <v>80</v>
      </c>
      <c r="E95" s="121"/>
      <c r="F95" s="121"/>
      <c r="G95" s="121"/>
      <c r="H95" s="121"/>
      <c r="I95" s="122"/>
      <c r="J95" s="121" t="s">
        <v>81</v>
      </c>
      <c r="K95" s="121"/>
      <c r="L95" s="121"/>
      <c r="M95" s="121"/>
      <c r="N95" s="121"/>
      <c r="O95" s="121"/>
      <c r="P95" s="121"/>
      <c r="Q95" s="121"/>
      <c r="R95" s="121"/>
      <c r="S95" s="121"/>
      <c r="T95" s="121"/>
      <c r="U95" s="121"/>
      <c r="V95" s="121"/>
      <c r="W95" s="121"/>
      <c r="X95" s="121"/>
      <c r="Y95" s="121"/>
      <c r="Z95" s="121"/>
      <c r="AA95" s="121"/>
      <c r="AB95" s="121"/>
      <c r="AC95" s="121"/>
      <c r="AD95" s="121"/>
      <c r="AE95" s="121"/>
      <c r="AF95" s="121"/>
      <c r="AG95" s="123">
        <f>'SO 01 - stavební úpravy'!J30</f>
        <v>0</v>
      </c>
      <c r="AH95" s="122"/>
      <c r="AI95" s="122"/>
      <c r="AJ95" s="122"/>
      <c r="AK95" s="122"/>
      <c r="AL95" s="122"/>
      <c r="AM95" s="122"/>
      <c r="AN95" s="123">
        <f>SUM(AG95,AT95)</f>
        <v>0</v>
      </c>
      <c r="AO95" s="122"/>
      <c r="AP95" s="122"/>
      <c r="AQ95" s="124" t="s">
        <v>82</v>
      </c>
      <c r="AR95" s="125"/>
      <c r="AS95" s="126">
        <v>0</v>
      </c>
      <c r="AT95" s="127">
        <f>ROUND(SUM(AV95:AW95),2)</f>
        <v>0</v>
      </c>
      <c r="AU95" s="128">
        <f>'SO 01 - stavební úpravy'!P134</f>
        <v>0</v>
      </c>
      <c r="AV95" s="127">
        <f>'SO 01 - stavební úpravy'!J33</f>
        <v>0</v>
      </c>
      <c r="AW95" s="127">
        <f>'SO 01 - stavební úpravy'!J34</f>
        <v>0</v>
      </c>
      <c r="AX95" s="127">
        <f>'SO 01 - stavební úpravy'!J35</f>
        <v>0</v>
      </c>
      <c r="AY95" s="127">
        <f>'SO 01 - stavební úpravy'!J36</f>
        <v>0</v>
      </c>
      <c r="AZ95" s="127">
        <f>'SO 01 - stavební úpravy'!F33</f>
        <v>0</v>
      </c>
      <c r="BA95" s="127">
        <f>'SO 01 - stavební úpravy'!F34</f>
        <v>0</v>
      </c>
      <c r="BB95" s="127">
        <f>'SO 01 - stavební úpravy'!F35</f>
        <v>0</v>
      </c>
      <c r="BC95" s="127">
        <f>'SO 01 - stavební úpravy'!F36</f>
        <v>0</v>
      </c>
      <c r="BD95" s="129">
        <f>'SO 01 - stavební úpravy'!F37</f>
        <v>0</v>
      </c>
      <c r="BE95" s="7"/>
      <c r="BT95" s="130" t="s">
        <v>83</v>
      </c>
      <c r="BV95" s="130" t="s">
        <v>77</v>
      </c>
      <c r="BW95" s="130" t="s">
        <v>84</v>
      </c>
      <c r="BX95" s="130" t="s">
        <v>5</v>
      </c>
      <c r="CL95" s="130" t="s">
        <v>1</v>
      </c>
      <c r="CM95" s="130" t="s">
        <v>85</v>
      </c>
    </row>
    <row r="96" spans="1:91" s="7" customFormat="1" ht="16.5" customHeight="1">
      <c r="A96" s="118" t="s">
        <v>79</v>
      </c>
      <c r="B96" s="119"/>
      <c r="C96" s="120"/>
      <c r="D96" s="121" t="s">
        <v>86</v>
      </c>
      <c r="E96" s="121"/>
      <c r="F96" s="121"/>
      <c r="G96" s="121"/>
      <c r="H96" s="121"/>
      <c r="I96" s="122"/>
      <c r="J96" s="121" t="s">
        <v>87</v>
      </c>
      <c r="K96" s="121"/>
      <c r="L96" s="121"/>
      <c r="M96" s="121"/>
      <c r="N96" s="121"/>
      <c r="O96" s="121"/>
      <c r="P96" s="121"/>
      <c r="Q96" s="121"/>
      <c r="R96" s="121"/>
      <c r="S96" s="121"/>
      <c r="T96" s="121"/>
      <c r="U96" s="121"/>
      <c r="V96" s="121"/>
      <c r="W96" s="121"/>
      <c r="X96" s="121"/>
      <c r="Y96" s="121"/>
      <c r="Z96" s="121"/>
      <c r="AA96" s="121"/>
      <c r="AB96" s="121"/>
      <c r="AC96" s="121"/>
      <c r="AD96" s="121"/>
      <c r="AE96" s="121"/>
      <c r="AF96" s="121"/>
      <c r="AG96" s="123">
        <f>'D.1.4.1 - vodovod, kanali...'!J30</f>
        <v>0</v>
      </c>
      <c r="AH96" s="122"/>
      <c r="AI96" s="122"/>
      <c r="AJ96" s="122"/>
      <c r="AK96" s="122"/>
      <c r="AL96" s="122"/>
      <c r="AM96" s="122"/>
      <c r="AN96" s="123">
        <f>SUM(AG96,AT96)</f>
        <v>0</v>
      </c>
      <c r="AO96" s="122"/>
      <c r="AP96" s="122"/>
      <c r="AQ96" s="124" t="s">
        <v>82</v>
      </c>
      <c r="AR96" s="125"/>
      <c r="AS96" s="126">
        <v>0</v>
      </c>
      <c r="AT96" s="127">
        <f>ROUND(SUM(AV96:AW96),2)</f>
        <v>0</v>
      </c>
      <c r="AU96" s="128">
        <f>'D.1.4.1 - vodovod, kanali...'!P123</f>
        <v>0</v>
      </c>
      <c r="AV96" s="127">
        <f>'D.1.4.1 - vodovod, kanali...'!J33</f>
        <v>0</v>
      </c>
      <c r="AW96" s="127">
        <f>'D.1.4.1 - vodovod, kanali...'!J34</f>
        <v>0</v>
      </c>
      <c r="AX96" s="127">
        <f>'D.1.4.1 - vodovod, kanali...'!J35</f>
        <v>0</v>
      </c>
      <c r="AY96" s="127">
        <f>'D.1.4.1 - vodovod, kanali...'!J36</f>
        <v>0</v>
      </c>
      <c r="AZ96" s="127">
        <f>'D.1.4.1 - vodovod, kanali...'!F33</f>
        <v>0</v>
      </c>
      <c r="BA96" s="127">
        <f>'D.1.4.1 - vodovod, kanali...'!F34</f>
        <v>0</v>
      </c>
      <c r="BB96" s="127">
        <f>'D.1.4.1 - vodovod, kanali...'!F35</f>
        <v>0</v>
      </c>
      <c r="BC96" s="127">
        <f>'D.1.4.1 - vodovod, kanali...'!F36</f>
        <v>0</v>
      </c>
      <c r="BD96" s="129">
        <f>'D.1.4.1 - vodovod, kanali...'!F37</f>
        <v>0</v>
      </c>
      <c r="BE96" s="7"/>
      <c r="BT96" s="130" t="s">
        <v>83</v>
      </c>
      <c r="BV96" s="130" t="s">
        <v>77</v>
      </c>
      <c r="BW96" s="130" t="s">
        <v>88</v>
      </c>
      <c r="BX96" s="130" t="s">
        <v>5</v>
      </c>
      <c r="CL96" s="130" t="s">
        <v>1</v>
      </c>
      <c r="CM96" s="130" t="s">
        <v>85</v>
      </c>
    </row>
    <row r="97" spans="1:91" s="7" customFormat="1" ht="16.5" customHeight="1">
      <c r="A97" s="118" t="s">
        <v>79</v>
      </c>
      <c r="B97" s="119"/>
      <c r="C97" s="120"/>
      <c r="D97" s="121" t="s">
        <v>89</v>
      </c>
      <c r="E97" s="121"/>
      <c r="F97" s="121"/>
      <c r="G97" s="121"/>
      <c r="H97" s="121"/>
      <c r="I97" s="122"/>
      <c r="J97" s="121" t="s">
        <v>90</v>
      </c>
      <c r="K97" s="121"/>
      <c r="L97" s="121"/>
      <c r="M97" s="121"/>
      <c r="N97" s="121"/>
      <c r="O97" s="121"/>
      <c r="P97" s="121"/>
      <c r="Q97" s="121"/>
      <c r="R97" s="121"/>
      <c r="S97" s="121"/>
      <c r="T97" s="121"/>
      <c r="U97" s="121"/>
      <c r="V97" s="121"/>
      <c r="W97" s="121"/>
      <c r="X97" s="121"/>
      <c r="Y97" s="121"/>
      <c r="Z97" s="121"/>
      <c r="AA97" s="121"/>
      <c r="AB97" s="121"/>
      <c r="AC97" s="121"/>
      <c r="AD97" s="121"/>
      <c r="AE97" s="121"/>
      <c r="AF97" s="121"/>
      <c r="AG97" s="123">
        <f>'D.1.4.2 - ústřední vytápě...'!J30</f>
        <v>0</v>
      </c>
      <c r="AH97" s="122"/>
      <c r="AI97" s="122"/>
      <c r="AJ97" s="122"/>
      <c r="AK97" s="122"/>
      <c r="AL97" s="122"/>
      <c r="AM97" s="122"/>
      <c r="AN97" s="123">
        <f>SUM(AG97,AT97)</f>
        <v>0</v>
      </c>
      <c r="AO97" s="122"/>
      <c r="AP97" s="122"/>
      <c r="AQ97" s="124" t="s">
        <v>82</v>
      </c>
      <c r="AR97" s="125"/>
      <c r="AS97" s="126">
        <v>0</v>
      </c>
      <c r="AT97" s="127">
        <f>ROUND(SUM(AV97:AW97),2)</f>
        <v>0</v>
      </c>
      <c r="AU97" s="128">
        <f>'D.1.4.2 - ústřední vytápě...'!P122</f>
        <v>0</v>
      </c>
      <c r="AV97" s="127">
        <f>'D.1.4.2 - ústřední vytápě...'!J33</f>
        <v>0</v>
      </c>
      <c r="AW97" s="127">
        <f>'D.1.4.2 - ústřední vytápě...'!J34</f>
        <v>0</v>
      </c>
      <c r="AX97" s="127">
        <f>'D.1.4.2 - ústřední vytápě...'!J35</f>
        <v>0</v>
      </c>
      <c r="AY97" s="127">
        <f>'D.1.4.2 - ústřední vytápě...'!J36</f>
        <v>0</v>
      </c>
      <c r="AZ97" s="127">
        <f>'D.1.4.2 - ústřední vytápě...'!F33</f>
        <v>0</v>
      </c>
      <c r="BA97" s="127">
        <f>'D.1.4.2 - ústřední vytápě...'!F34</f>
        <v>0</v>
      </c>
      <c r="BB97" s="127">
        <f>'D.1.4.2 - ústřední vytápě...'!F35</f>
        <v>0</v>
      </c>
      <c r="BC97" s="127">
        <f>'D.1.4.2 - ústřední vytápě...'!F36</f>
        <v>0</v>
      </c>
      <c r="BD97" s="129">
        <f>'D.1.4.2 - ústřední vytápě...'!F37</f>
        <v>0</v>
      </c>
      <c r="BE97" s="7"/>
      <c r="BT97" s="130" t="s">
        <v>83</v>
      </c>
      <c r="BV97" s="130" t="s">
        <v>77</v>
      </c>
      <c r="BW97" s="130" t="s">
        <v>91</v>
      </c>
      <c r="BX97" s="130" t="s">
        <v>5</v>
      </c>
      <c r="CL97" s="130" t="s">
        <v>1</v>
      </c>
      <c r="CM97" s="130" t="s">
        <v>85</v>
      </c>
    </row>
    <row r="98" spans="1:91" s="7" customFormat="1" ht="16.5" customHeight="1">
      <c r="A98" s="118" t="s">
        <v>79</v>
      </c>
      <c r="B98" s="119"/>
      <c r="C98" s="120"/>
      <c r="D98" s="121" t="s">
        <v>92</v>
      </c>
      <c r="E98" s="121"/>
      <c r="F98" s="121"/>
      <c r="G98" s="121"/>
      <c r="H98" s="121"/>
      <c r="I98" s="122"/>
      <c r="J98" s="121" t="s">
        <v>93</v>
      </c>
      <c r="K98" s="121"/>
      <c r="L98" s="121"/>
      <c r="M98" s="121"/>
      <c r="N98" s="121"/>
      <c r="O98" s="121"/>
      <c r="P98" s="121"/>
      <c r="Q98" s="121"/>
      <c r="R98" s="121"/>
      <c r="S98" s="121"/>
      <c r="T98" s="121"/>
      <c r="U98" s="121"/>
      <c r="V98" s="121"/>
      <c r="W98" s="121"/>
      <c r="X98" s="121"/>
      <c r="Y98" s="121"/>
      <c r="Z98" s="121"/>
      <c r="AA98" s="121"/>
      <c r="AB98" s="121"/>
      <c r="AC98" s="121"/>
      <c r="AD98" s="121"/>
      <c r="AE98" s="121"/>
      <c r="AF98" s="121"/>
      <c r="AG98" s="123">
        <f>'D.1.4.3 - elektrické rozv...'!J30</f>
        <v>0</v>
      </c>
      <c r="AH98" s="122"/>
      <c r="AI98" s="122"/>
      <c r="AJ98" s="122"/>
      <c r="AK98" s="122"/>
      <c r="AL98" s="122"/>
      <c r="AM98" s="122"/>
      <c r="AN98" s="123">
        <f>SUM(AG98,AT98)</f>
        <v>0</v>
      </c>
      <c r="AO98" s="122"/>
      <c r="AP98" s="122"/>
      <c r="AQ98" s="124" t="s">
        <v>82</v>
      </c>
      <c r="AR98" s="125"/>
      <c r="AS98" s="126">
        <v>0</v>
      </c>
      <c r="AT98" s="127">
        <f>ROUND(SUM(AV98:AW98),2)</f>
        <v>0</v>
      </c>
      <c r="AU98" s="128">
        <f>'D.1.4.3 - elektrické rozv...'!P126</f>
        <v>0</v>
      </c>
      <c r="AV98" s="127">
        <f>'D.1.4.3 - elektrické rozv...'!J33</f>
        <v>0</v>
      </c>
      <c r="AW98" s="127">
        <f>'D.1.4.3 - elektrické rozv...'!J34</f>
        <v>0</v>
      </c>
      <c r="AX98" s="127">
        <f>'D.1.4.3 - elektrické rozv...'!J35</f>
        <v>0</v>
      </c>
      <c r="AY98" s="127">
        <f>'D.1.4.3 - elektrické rozv...'!J36</f>
        <v>0</v>
      </c>
      <c r="AZ98" s="127">
        <f>'D.1.4.3 - elektrické rozv...'!F33</f>
        <v>0</v>
      </c>
      <c r="BA98" s="127">
        <f>'D.1.4.3 - elektrické rozv...'!F34</f>
        <v>0</v>
      </c>
      <c r="BB98" s="127">
        <f>'D.1.4.3 - elektrické rozv...'!F35</f>
        <v>0</v>
      </c>
      <c r="BC98" s="127">
        <f>'D.1.4.3 - elektrické rozv...'!F36</f>
        <v>0</v>
      </c>
      <c r="BD98" s="129">
        <f>'D.1.4.3 - elektrické rozv...'!F37</f>
        <v>0</v>
      </c>
      <c r="BE98" s="7"/>
      <c r="BT98" s="130" t="s">
        <v>83</v>
      </c>
      <c r="BV98" s="130" t="s">
        <v>77</v>
      </c>
      <c r="BW98" s="130" t="s">
        <v>94</v>
      </c>
      <c r="BX98" s="130" t="s">
        <v>5</v>
      </c>
      <c r="CL98" s="130" t="s">
        <v>1</v>
      </c>
      <c r="CM98" s="130" t="s">
        <v>85</v>
      </c>
    </row>
    <row r="99" spans="1:91" s="7" customFormat="1" ht="16.5" customHeight="1">
      <c r="A99" s="118" t="s">
        <v>79</v>
      </c>
      <c r="B99" s="119"/>
      <c r="C99" s="120"/>
      <c r="D99" s="121" t="s">
        <v>95</v>
      </c>
      <c r="E99" s="121"/>
      <c r="F99" s="121"/>
      <c r="G99" s="121"/>
      <c r="H99" s="121"/>
      <c r="I99" s="122"/>
      <c r="J99" s="121" t="s">
        <v>96</v>
      </c>
      <c r="K99" s="121"/>
      <c r="L99" s="121"/>
      <c r="M99" s="121"/>
      <c r="N99" s="121"/>
      <c r="O99" s="121"/>
      <c r="P99" s="121"/>
      <c r="Q99" s="121"/>
      <c r="R99" s="121"/>
      <c r="S99" s="121"/>
      <c r="T99" s="121"/>
      <c r="U99" s="121"/>
      <c r="V99" s="121"/>
      <c r="W99" s="121"/>
      <c r="X99" s="121"/>
      <c r="Y99" s="121"/>
      <c r="Z99" s="121"/>
      <c r="AA99" s="121"/>
      <c r="AB99" s="121"/>
      <c r="AC99" s="121"/>
      <c r="AD99" s="121"/>
      <c r="AE99" s="121"/>
      <c r="AF99" s="121"/>
      <c r="AG99" s="123">
        <f>'D.1.4.4 - elektrické rozv...'!J30</f>
        <v>0</v>
      </c>
      <c r="AH99" s="122"/>
      <c r="AI99" s="122"/>
      <c r="AJ99" s="122"/>
      <c r="AK99" s="122"/>
      <c r="AL99" s="122"/>
      <c r="AM99" s="122"/>
      <c r="AN99" s="123">
        <f>SUM(AG99,AT99)</f>
        <v>0</v>
      </c>
      <c r="AO99" s="122"/>
      <c r="AP99" s="122"/>
      <c r="AQ99" s="124" t="s">
        <v>82</v>
      </c>
      <c r="AR99" s="125"/>
      <c r="AS99" s="126">
        <v>0</v>
      </c>
      <c r="AT99" s="127">
        <f>ROUND(SUM(AV99:AW99),2)</f>
        <v>0</v>
      </c>
      <c r="AU99" s="128">
        <f>'D.1.4.4 - elektrické rozv...'!P120</f>
        <v>0</v>
      </c>
      <c r="AV99" s="127">
        <f>'D.1.4.4 - elektrické rozv...'!J33</f>
        <v>0</v>
      </c>
      <c r="AW99" s="127">
        <f>'D.1.4.4 - elektrické rozv...'!J34</f>
        <v>0</v>
      </c>
      <c r="AX99" s="127">
        <f>'D.1.4.4 - elektrické rozv...'!J35</f>
        <v>0</v>
      </c>
      <c r="AY99" s="127">
        <f>'D.1.4.4 - elektrické rozv...'!J36</f>
        <v>0</v>
      </c>
      <c r="AZ99" s="127">
        <f>'D.1.4.4 - elektrické rozv...'!F33</f>
        <v>0</v>
      </c>
      <c r="BA99" s="127">
        <f>'D.1.4.4 - elektrické rozv...'!F34</f>
        <v>0</v>
      </c>
      <c r="BB99" s="127">
        <f>'D.1.4.4 - elektrické rozv...'!F35</f>
        <v>0</v>
      </c>
      <c r="BC99" s="127">
        <f>'D.1.4.4 - elektrické rozv...'!F36</f>
        <v>0</v>
      </c>
      <c r="BD99" s="129">
        <f>'D.1.4.4 - elektrické rozv...'!F37</f>
        <v>0</v>
      </c>
      <c r="BE99" s="7"/>
      <c r="BT99" s="130" t="s">
        <v>83</v>
      </c>
      <c r="BV99" s="130" t="s">
        <v>77</v>
      </c>
      <c r="BW99" s="130" t="s">
        <v>97</v>
      </c>
      <c r="BX99" s="130" t="s">
        <v>5</v>
      </c>
      <c r="CL99" s="130" t="s">
        <v>1</v>
      </c>
      <c r="CM99" s="130" t="s">
        <v>85</v>
      </c>
    </row>
    <row r="100" spans="1:91" s="7" customFormat="1" ht="16.5" customHeight="1">
      <c r="A100" s="118" t="s">
        <v>79</v>
      </c>
      <c r="B100" s="119"/>
      <c r="C100" s="120"/>
      <c r="D100" s="121" t="s">
        <v>98</v>
      </c>
      <c r="E100" s="121"/>
      <c r="F100" s="121"/>
      <c r="G100" s="121"/>
      <c r="H100" s="121"/>
      <c r="I100" s="122"/>
      <c r="J100" s="121" t="s">
        <v>99</v>
      </c>
      <c r="K100" s="121"/>
      <c r="L100" s="121"/>
      <c r="M100" s="121"/>
      <c r="N100" s="121"/>
      <c r="O100" s="121"/>
      <c r="P100" s="121"/>
      <c r="Q100" s="121"/>
      <c r="R100" s="121"/>
      <c r="S100" s="121"/>
      <c r="T100" s="121"/>
      <c r="U100" s="121"/>
      <c r="V100" s="121"/>
      <c r="W100" s="121"/>
      <c r="X100" s="121"/>
      <c r="Y100" s="121"/>
      <c r="Z100" s="121"/>
      <c r="AA100" s="121"/>
      <c r="AB100" s="121"/>
      <c r="AC100" s="121"/>
      <c r="AD100" s="121"/>
      <c r="AE100" s="121"/>
      <c r="AF100" s="121"/>
      <c r="AG100" s="123">
        <f>'D.1.4. - ostatní a vedlej...'!J30</f>
        <v>0</v>
      </c>
      <c r="AH100" s="122"/>
      <c r="AI100" s="122"/>
      <c r="AJ100" s="122"/>
      <c r="AK100" s="122"/>
      <c r="AL100" s="122"/>
      <c r="AM100" s="122"/>
      <c r="AN100" s="123">
        <f>SUM(AG100,AT100)</f>
        <v>0</v>
      </c>
      <c r="AO100" s="122"/>
      <c r="AP100" s="122"/>
      <c r="AQ100" s="124" t="s">
        <v>82</v>
      </c>
      <c r="AR100" s="125"/>
      <c r="AS100" s="131">
        <v>0</v>
      </c>
      <c r="AT100" s="132">
        <f>ROUND(SUM(AV100:AW100),2)</f>
        <v>0</v>
      </c>
      <c r="AU100" s="133">
        <f>'D.1.4. - ostatní a vedlej...'!P121</f>
        <v>0</v>
      </c>
      <c r="AV100" s="132">
        <f>'D.1.4. - ostatní a vedlej...'!J33</f>
        <v>0</v>
      </c>
      <c r="AW100" s="132">
        <f>'D.1.4. - ostatní a vedlej...'!J34</f>
        <v>0</v>
      </c>
      <c r="AX100" s="132">
        <f>'D.1.4. - ostatní a vedlej...'!J35</f>
        <v>0</v>
      </c>
      <c r="AY100" s="132">
        <f>'D.1.4. - ostatní a vedlej...'!J36</f>
        <v>0</v>
      </c>
      <c r="AZ100" s="132">
        <f>'D.1.4. - ostatní a vedlej...'!F33</f>
        <v>0</v>
      </c>
      <c r="BA100" s="132">
        <f>'D.1.4. - ostatní a vedlej...'!F34</f>
        <v>0</v>
      </c>
      <c r="BB100" s="132">
        <f>'D.1.4. - ostatní a vedlej...'!F35</f>
        <v>0</v>
      </c>
      <c r="BC100" s="132">
        <f>'D.1.4. - ostatní a vedlej...'!F36</f>
        <v>0</v>
      </c>
      <c r="BD100" s="134">
        <f>'D.1.4. - ostatní a vedlej...'!F37</f>
        <v>0</v>
      </c>
      <c r="BE100" s="7"/>
      <c r="BT100" s="130" t="s">
        <v>83</v>
      </c>
      <c r="BV100" s="130" t="s">
        <v>77</v>
      </c>
      <c r="BW100" s="130" t="s">
        <v>100</v>
      </c>
      <c r="BX100" s="130" t="s">
        <v>5</v>
      </c>
      <c r="CL100" s="130" t="s">
        <v>1</v>
      </c>
      <c r="CM100" s="130" t="s">
        <v>85</v>
      </c>
    </row>
    <row r="101" spans="1:57" s="2" customFormat="1" ht="30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39"/>
      <c r="M101" s="39"/>
      <c r="N101" s="39"/>
      <c r="O101" s="39"/>
      <c r="P101" s="39"/>
      <c r="Q101" s="39"/>
      <c r="R101" s="39"/>
      <c r="S101" s="39"/>
      <c r="T101" s="39"/>
      <c r="U101" s="39"/>
      <c r="V101" s="39"/>
      <c r="W101" s="39"/>
      <c r="X101" s="39"/>
      <c r="Y101" s="39"/>
      <c r="Z101" s="39"/>
      <c r="AA101" s="39"/>
      <c r="AB101" s="39"/>
      <c r="AC101" s="39"/>
      <c r="AD101" s="39"/>
      <c r="AE101" s="39"/>
      <c r="AF101" s="39"/>
      <c r="AG101" s="39"/>
      <c r="AH101" s="39"/>
      <c r="AI101" s="39"/>
      <c r="AJ101" s="39"/>
      <c r="AK101" s="39"/>
      <c r="AL101" s="39"/>
      <c r="AM101" s="39"/>
      <c r="AN101" s="39"/>
      <c r="AO101" s="39"/>
      <c r="AP101" s="39"/>
      <c r="AQ101" s="39"/>
      <c r="AR101" s="43"/>
      <c r="AS101" s="37"/>
      <c r="AT101" s="37"/>
      <c r="AU101" s="37"/>
      <c r="AV101" s="37"/>
      <c r="AW101" s="37"/>
      <c r="AX101" s="37"/>
      <c r="AY101" s="37"/>
      <c r="AZ101" s="37"/>
      <c r="BA101" s="37"/>
      <c r="BB101" s="37"/>
      <c r="BC101" s="37"/>
      <c r="BD101" s="37"/>
      <c r="BE101" s="37"/>
    </row>
    <row r="102" spans="1:57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6"/>
      <c r="M102" s="66"/>
      <c r="N102" s="66"/>
      <c r="O102" s="66"/>
      <c r="P102" s="66"/>
      <c r="Q102" s="66"/>
      <c r="R102" s="66"/>
      <c r="S102" s="66"/>
      <c r="T102" s="66"/>
      <c r="U102" s="66"/>
      <c r="V102" s="66"/>
      <c r="W102" s="66"/>
      <c r="X102" s="66"/>
      <c r="Y102" s="66"/>
      <c r="Z102" s="66"/>
      <c r="AA102" s="66"/>
      <c r="AB102" s="66"/>
      <c r="AC102" s="66"/>
      <c r="AD102" s="66"/>
      <c r="AE102" s="66"/>
      <c r="AF102" s="66"/>
      <c r="AG102" s="66"/>
      <c r="AH102" s="66"/>
      <c r="AI102" s="66"/>
      <c r="AJ102" s="66"/>
      <c r="AK102" s="66"/>
      <c r="AL102" s="66"/>
      <c r="AM102" s="66"/>
      <c r="AN102" s="66"/>
      <c r="AO102" s="66"/>
      <c r="AP102" s="66"/>
      <c r="AQ102" s="66"/>
      <c r="AR102" s="43"/>
      <c r="AS102" s="37"/>
      <c r="AT102" s="37"/>
      <c r="AU102" s="37"/>
      <c r="AV102" s="37"/>
      <c r="AW102" s="37"/>
      <c r="AX102" s="37"/>
      <c r="AY102" s="37"/>
      <c r="AZ102" s="37"/>
      <c r="BA102" s="37"/>
      <c r="BB102" s="37"/>
      <c r="BC102" s="37"/>
      <c r="BD102" s="37"/>
      <c r="BE102" s="37"/>
    </row>
  </sheetData>
  <sheetProtection password="CC35" sheet="1" objects="1" scenarios="1" formatColumns="0" formatRows="0"/>
  <mergeCells count="62">
    <mergeCell ref="L85:AJ85"/>
    <mergeCell ref="AM87:AN87"/>
    <mergeCell ref="AM89:AP89"/>
    <mergeCell ref="AS89:AT91"/>
    <mergeCell ref="AM90:AP90"/>
    <mergeCell ref="C92:G92"/>
    <mergeCell ref="AG92:AM92"/>
    <mergeCell ref="I92:AF92"/>
    <mergeCell ref="AN92:AP92"/>
    <mergeCell ref="D95:H95"/>
    <mergeCell ref="AG95:AM95"/>
    <mergeCell ref="J95:AF95"/>
    <mergeCell ref="AN95:AP95"/>
    <mergeCell ref="J96:AF96"/>
    <mergeCell ref="D96:H96"/>
    <mergeCell ref="AG96:AM96"/>
    <mergeCell ref="AN96:AP96"/>
    <mergeCell ref="AN97:AP97"/>
    <mergeCell ref="D97:H97"/>
    <mergeCell ref="J97:AF97"/>
    <mergeCell ref="AG97:AM97"/>
    <mergeCell ref="AN98:AP98"/>
    <mergeCell ref="AG98:AM98"/>
    <mergeCell ref="D98:H98"/>
    <mergeCell ref="J98:AF98"/>
    <mergeCell ref="AN99:AP99"/>
    <mergeCell ref="AG99:AM99"/>
    <mergeCell ref="D99:H99"/>
    <mergeCell ref="J99:AF99"/>
    <mergeCell ref="AN100:AP100"/>
    <mergeCell ref="AG100:AM100"/>
    <mergeCell ref="D100:H100"/>
    <mergeCell ref="J100:AF100"/>
    <mergeCell ref="AG94:AM94"/>
    <mergeCell ref="AN94:AP94"/>
    <mergeCell ref="BE5:BE34"/>
    <mergeCell ref="K5:AJ5"/>
    <mergeCell ref="K6:AJ6"/>
    <mergeCell ref="E14:AJ14"/>
    <mergeCell ref="E23:AN23"/>
    <mergeCell ref="AK26:AO26"/>
    <mergeCell ref="L28:P28"/>
    <mergeCell ref="W28:AE28"/>
    <mergeCell ref="AK28:AO28"/>
    <mergeCell ref="W29:AE29"/>
    <mergeCell ref="L29:P29"/>
    <mergeCell ref="AK29:AO29"/>
    <mergeCell ref="AK30:AO30"/>
    <mergeCell ref="L30:P30"/>
    <mergeCell ref="W30:AE30"/>
    <mergeCell ref="L31:P31"/>
    <mergeCell ref="W31:AE31"/>
    <mergeCell ref="AK31:AO31"/>
    <mergeCell ref="AK32:AO32"/>
    <mergeCell ref="L32:P32"/>
    <mergeCell ref="W32:AE32"/>
    <mergeCell ref="AK33:AO33"/>
    <mergeCell ref="L33:P33"/>
    <mergeCell ref="W33:AE33"/>
    <mergeCell ref="AK35:AO35"/>
    <mergeCell ref="X35:AB35"/>
    <mergeCell ref="AR2:BE2"/>
  </mergeCells>
  <hyperlinks>
    <hyperlink ref="A95" location="'SO 01 - stavební úpravy'!C2" display="/"/>
    <hyperlink ref="A96" location="'D.1.4.1 - vodovod, kanali...'!C2" display="/"/>
    <hyperlink ref="A97" location="'D.1.4.2 - ústřední vytápě...'!C2" display="/"/>
    <hyperlink ref="A98" location="'D.1.4.3 - elektrické rozv...'!C2" display="/"/>
    <hyperlink ref="A99" location="'D.1.4.4 - elektrické rozv...'!C2" display="/"/>
    <hyperlink ref="A100" location="'D.1.4. - ostatní a vedlej...'!C2" display="/"/>
  </hyperlink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378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103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ROUND(J134,2)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ROUND((SUM(BE134:BE377)),2)</f>
        <v>0</v>
      </c>
      <c r="G33" s="37"/>
      <c r="H33" s="37"/>
      <c r="I33" s="154">
        <v>0.21</v>
      </c>
      <c r="J33" s="153">
        <f>ROUND(((SUM(BE134:BE377))*I33),2)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ROUND((SUM(BF134:BF377)),2)</f>
        <v>0</v>
      </c>
      <c r="G34" s="37"/>
      <c r="H34" s="37"/>
      <c r="I34" s="154">
        <v>0.12</v>
      </c>
      <c r="J34" s="153">
        <f>ROUND(((SUM(BF134:BF377))*I34),2)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ROUND((SUM(BG134:BG377)),2)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ROUND((SUM(BH134:BH377)),2)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ROUND((SUM(BI134:BI377)),2)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SO 01 - stavební úpravy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J134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109</v>
      </c>
      <c r="E97" s="181"/>
      <c r="F97" s="181"/>
      <c r="G97" s="181"/>
      <c r="H97" s="181"/>
      <c r="I97" s="181"/>
      <c r="J97" s="182">
        <f>J135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110</v>
      </c>
      <c r="E98" s="181"/>
      <c r="F98" s="181"/>
      <c r="G98" s="181"/>
      <c r="H98" s="181"/>
      <c r="I98" s="181"/>
      <c r="J98" s="182">
        <f>J151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111</v>
      </c>
      <c r="E99" s="181"/>
      <c r="F99" s="181"/>
      <c r="G99" s="181"/>
      <c r="H99" s="181"/>
      <c r="I99" s="181"/>
      <c r="J99" s="182">
        <f>J200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112</v>
      </c>
      <c r="E100" s="181"/>
      <c r="F100" s="181"/>
      <c r="G100" s="181"/>
      <c r="H100" s="181"/>
      <c r="I100" s="181"/>
      <c r="J100" s="182">
        <f>J209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113</v>
      </c>
      <c r="E101" s="181"/>
      <c r="F101" s="181"/>
      <c r="G101" s="181"/>
      <c r="H101" s="181"/>
      <c r="I101" s="181"/>
      <c r="J101" s="182">
        <f>J212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114</v>
      </c>
      <c r="E102" s="181"/>
      <c r="F102" s="181"/>
      <c r="G102" s="181"/>
      <c r="H102" s="181"/>
      <c r="I102" s="181"/>
      <c r="J102" s="182">
        <f>J214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9" customFormat="1" ht="24.95" customHeight="1">
      <c r="A103" s="9"/>
      <c r="B103" s="178"/>
      <c r="C103" s="179"/>
      <c r="D103" s="180" t="s">
        <v>115</v>
      </c>
      <c r="E103" s="181"/>
      <c r="F103" s="181"/>
      <c r="G103" s="181"/>
      <c r="H103" s="181"/>
      <c r="I103" s="181"/>
      <c r="J103" s="182">
        <f>J217</f>
        <v>0</v>
      </c>
      <c r="K103" s="179"/>
      <c r="L103" s="183"/>
      <c r="S103" s="9"/>
      <c r="T103" s="9"/>
      <c r="U103" s="9"/>
      <c r="V103" s="9"/>
      <c r="W103" s="9"/>
      <c r="X103" s="9"/>
      <c r="Y103" s="9"/>
      <c r="Z103" s="9"/>
      <c r="AA103" s="9"/>
      <c r="AB103" s="9"/>
      <c r="AC103" s="9"/>
      <c r="AD103" s="9"/>
      <c r="AE103" s="9"/>
    </row>
    <row r="104" spans="1:31" s="9" customFormat="1" ht="24.95" customHeight="1">
      <c r="A104" s="9"/>
      <c r="B104" s="178"/>
      <c r="C104" s="179"/>
      <c r="D104" s="180" t="s">
        <v>116</v>
      </c>
      <c r="E104" s="181"/>
      <c r="F104" s="181"/>
      <c r="G104" s="181"/>
      <c r="H104" s="181"/>
      <c r="I104" s="181"/>
      <c r="J104" s="182">
        <f>J234</f>
        <v>0</v>
      </c>
      <c r="K104" s="179"/>
      <c r="L104" s="183"/>
      <c r="S104" s="9"/>
      <c r="T104" s="9"/>
      <c r="U104" s="9"/>
      <c r="V104" s="9"/>
      <c r="W104" s="9"/>
      <c r="X104" s="9"/>
      <c r="Y104" s="9"/>
      <c r="Z104" s="9"/>
      <c r="AA104" s="9"/>
      <c r="AB104" s="9"/>
      <c r="AC104" s="9"/>
      <c r="AD104" s="9"/>
      <c r="AE104" s="9"/>
    </row>
    <row r="105" spans="1:31" s="10" customFormat="1" ht="19.9" customHeight="1">
      <c r="A105" s="10"/>
      <c r="B105" s="184"/>
      <c r="C105" s="185"/>
      <c r="D105" s="186" t="s">
        <v>117</v>
      </c>
      <c r="E105" s="187"/>
      <c r="F105" s="187"/>
      <c r="G105" s="187"/>
      <c r="H105" s="187"/>
      <c r="I105" s="187"/>
      <c r="J105" s="188">
        <f>J235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118</v>
      </c>
      <c r="E106" s="181"/>
      <c r="F106" s="181"/>
      <c r="G106" s="181"/>
      <c r="H106" s="181"/>
      <c r="I106" s="181"/>
      <c r="J106" s="182">
        <f>J241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9" customFormat="1" ht="24.95" customHeight="1">
      <c r="A107" s="9"/>
      <c r="B107" s="178"/>
      <c r="C107" s="179"/>
      <c r="D107" s="180" t="s">
        <v>119</v>
      </c>
      <c r="E107" s="181"/>
      <c r="F107" s="181"/>
      <c r="G107" s="181"/>
      <c r="H107" s="181"/>
      <c r="I107" s="181"/>
      <c r="J107" s="182">
        <f>J248</f>
        <v>0</v>
      </c>
      <c r="K107" s="179"/>
      <c r="L107" s="183"/>
      <c r="S107" s="9"/>
      <c r="T107" s="9"/>
      <c r="U107" s="9"/>
      <c r="V107" s="9"/>
      <c r="W107" s="9"/>
      <c r="X107" s="9"/>
      <c r="Y107" s="9"/>
      <c r="Z107" s="9"/>
      <c r="AA107" s="9"/>
      <c r="AB107" s="9"/>
      <c r="AC107" s="9"/>
      <c r="AD107" s="9"/>
      <c r="AE107" s="9"/>
    </row>
    <row r="108" spans="1:31" s="9" customFormat="1" ht="24.95" customHeight="1">
      <c r="A108" s="9"/>
      <c r="B108" s="178"/>
      <c r="C108" s="179"/>
      <c r="D108" s="180" t="s">
        <v>120</v>
      </c>
      <c r="E108" s="181"/>
      <c r="F108" s="181"/>
      <c r="G108" s="181"/>
      <c r="H108" s="181"/>
      <c r="I108" s="181"/>
      <c r="J108" s="182">
        <f>J257</f>
        <v>0</v>
      </c>
      <c r="K108" s="179"/>
      <c r="L108" s="183"/>
      <c r="S108" s="9"/>
      <c r="T108" s="9"/>
      <c r="U108" s="9"/>
      <c r="V108" s="9"/>
      <c r="W108" s="9"/>
      <c r="X108" s="9"/>
      <c r="Y108" s="9"/>
      <c r="Z108" s="9"/>
      <c r="AA108" s="9"/>
      <c r="AB108" s="9"/>
      <c r="AC108" s="9"/>
      <c r="AD108" s="9"/>
      <c r="AE108" s="9"/>
    </row>
    <row r="109" spans="1:31" s="9" customFormat="1" ht="24.95" customHeight="1">
      <c r="A109" s="9"/>
      <c r="B109" s="178"/>
      <c r="C109" s="179"/>
      <c r="D109" s="180" t="s">
        <v>121</v>
      </c>
      <c r="E109" s="181"/>
      <c r="F109" s="181"/>
      <c r="G109" s="181"/>
      <c r="H109" s="181"/>
      <c r="I109" s="181"/>
      <c r="J109" s="182">
        <f>J276</f>
        <v>0</v>
      </c>
      <c r="K109" s="179"/>
      <c r="L109" s="183"/>
      <c r="S109" s="9"/>
      <c r="T109" s="9"/>
      <c r="U109" s="9"/>
      <c r="V109" s="9"/>
      <c r="W109" s="9"/>
      <c r="X109" s="9"/>
      <c r="Y109" s="9"/>
      <c r="Z109" s="9"/>
      <c r="AA109" s="9"/>
      <c r="AB109" s="9"/>
      <c r="AC109" s="9"/>
      <c r="AD109" s="9"/>
      <c r="AE109" s="9"/>
    </row>
    <row r="110" spans="1:31" s="9" customFormat="1" ht="24.95" customHeight="1">
      <c r="A110" s="9"/>
      <c r="B110" s="178"/>
      <c r="C110" s="179"/>
      <c r="D110" s="180" t="s">
        <v>122</v>
      </c>
      <c r="E110" s="181"/>
      <c r="F110" s="181"/>
      <c r="G110" s="181"/>
      <c r="H110" s="181"/>
      <c r="I110" s="181"/>
      <c r="J110" s="182">
        <f>J280</f>
        <v>0</v>
      </c>
      <c r="K110" s="179"/>
      <c r="L110" s="183"/>
      <c r="S110" s="9"/>
      <c r="T110" s="9"/>
      <c r="U110" s="9"/>
      <c r="V110" s="9"/>
      <c r="W110" s="9"/>
      <c r="X110" s="9"/>
      <c r="Y110" s="9"/>
      <c r="Z110" s="9"/>
      <c r="AA110" s="9"/>
      <c r="AB110" s="9"/>
      <c r="AC110" s="9"/>
      <c r="AD110" s="9"/>
      <c r="AE110" s="9"/>
    </row>
    <row r="111" spans="1:31" s="9" customFormat="1" ht="24.95" customHeight="1">
      <c r="A111" s="9"/>
      <c r="B111" s="178"/>
      <c r="C111" s="179"/>
      <c r="D111" s="180" t="s">
        <v>123</v>
      </c>
      <c r="E111" s="181"/>
      <c r="F111" s="181"/>
      <c r="G111" s="181"/>
      <c r="H111" s="181"/>
      <c r="I111" s="181"/>
      <c r="J111" s="182">
        <f>J328</f>
        <v>0</v>
      </c>
      <c r="K111" s="179"/>
      <c r="L111" s="183"/>
      <c r="S111" s="9"/>
      <c r="T111" s="9"/>
      <c r="U111" s="9"/>
      <c r="V111" s="9"/>
      <c r="W111" s="9"/>
      <c r="X111" s="9"/>
      <c r="Y111" s="9"/>
      <c r="Z111" s="9"/>
      <c r="AA111" s="9"/>
      <c r="AB111" s="9"/>
      <c r="AC111" s="9"/>
      <c r="AD111" s="9"/>
      <c r="AE111" s="9"/>
    </row>
    <row r="112" spans="1:31" s="9" customFormat="1" ht="24.95" customHeight="1">
      <c r="A112" s="9"/>
      <c r="B112" s="178"/>
      <c r="C112" s="179"/>
      <c r="D112" s="180" t="s">
        <v>124</v>
      </c>
      <c r="E112" s="181"/>
      <c r="F112" s="181"/>
      <c r="G112" s="181"/>
      <c r="H112" s="181"/>
      <c r="I112" s="181"/>
      <c r="J112" s="182">
        <f>J342</f>
        <v>0</v>
      </c>
      <c r="K112" s="179"/>
      <c r="L112" s="183"/>
      <c r="S112" s="9"/>
      <c r="T112" s="9"/>
      <c r="U112" s="9"/>
      <c r="V112" s="9"/>
      <c r="W112" s="9"/>
      <c r="X112" s="9"/>
      <c r="Y112" s="9"/>
      <c r="Z112" s="9"/>
      <c r="AA112" s="9"/>
      <c r="AB112" s="9"/>
      <c r="AC112" s="9"/>
      <c r="AD112" s="9"/>
      <c r="AE112" s="9"/>
    </row>
    <row r="113" spans="1:31" s="9" customFormat="1" ht="24.95" customHeight="1">
      <c r="A113" s="9"/>
      <c r="B113" s="178"/>
      <c r="C113" s="179"/>
      <c r="D113" s="180" t="s">
        <v>125</v>
      </c>
      <c r="E113" s="181"/>
      <c r="F113" s="181"/>
      <c r="G113" s="181"/>
      <c r="H113" s="181"/>
      <c r="I113" s="181"/>
      <c r="J113" s="182">
        <f>J345</f>
        <v>0</v>
      </c>
      <c r="K113" s="179"/>
      <c r="L113" s="183"/>
      <c r="S113" s="9"/>
      <c r="T113" s="9"/>
      <c r="U113" s="9"/>
      <c r="V113" s="9"/>
      <c r="W113" s="9"/>
      <c r="X113" s="9"/>
      <c r="Y113" s="9"/>
      <c r="Z113" s="9"/>
      <c r="AA113" s="9"/>
      <c r="AB113" s="9"/>
      <c r="AC113" s="9"/>
      <c r="AD113" s="9"/>
      <c r="AE113" s="9"/>
    </row>
    <row r="114" spans="1:31" s="9" customFormat="1" ht="24.95" customHeight="1">
      <c r="A114" s="9"/>
      <c r="B114" s="178"/>
      <c r="C114" s="179"/>
      <c r="D114" s="180" t="s">
        <v>126</v>
      </c>
      <c r="E114" s="181"/>
      <c r="F114" s="181"/>
      <c r="G114" s="181"/>
      <c r="H114" s="181"/>
      <c r="I114" s="181"/>
      <c r="J114" s="182">
        <f>J363</f>
        <v>0</v>
      </c>
      <c r="K114" s="179"/>
      <c r="L114" s="183"/>
      <c r="S114" s="9"/>
      <c r="T114" s="9"/>
      <c r="U114" s="9"/>
      <c r="V114" s="9"/>
      <c r="W114" s="9"/>
      <c r="X114" s="9"/>
      <c r="Y114" s="9"/>
      <c r="Z114" s="9"/>
      <c r="AA114" s="9"/>
      <c r="AB114" s="9"/>
      <c r="AC114" s="9"/>
      <c r="AD114" s="9"/>
      <c r="AE114" s="9"/>
    </row>
    <row r="115" spans="1:31" s="2" customFormat="1" ht="21.8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65"/>
      <c r="C116" s="66"/>
      <c r="D116" s="66"/>
      <c r="E116" s="66"/>
      <c r="F116" s="66"/>
      <c r="G116" s="66"/>
      <c r="H116" s="66"/>
      <c r="I116" s="66"/>
      <c r="J116" s="66"/>
      <c r="K116" s="66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20" spans="1:31" s="2" customFormat="1" ht="6.95" customHeight="1">
      <c r="A120" s="37"/>
      <c r="B120" s="67"/>
      <c r="C120" s="68"/>
      <c r="D120" s="68"/>
      <c r="E120" s="68"/>
      <c r="F120" s="68"/>
      <c r="G120" s="68"/>
      <c r="H120" s="68"/>
      <c r="I120" s="68"/>
      <c r="J120" s="68"/>
      <c r="K120" s="68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24.95" customHeight="1">
      <c r="A121" s="37"/>
      <c r="B121" s="38"/>
      <c r="C121" s="22" t="s">
        <v>127</v>
      </c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6.95" customHeight="1">
      <c r="A122" s="37"/>
      <c r="B122" s="38"/>
      <c r="C122" s="39"/>
      <c r="D122" s="39"/>
      <c r="E122" s="39"/>
      <c r="F122" s="39"/>
      <c r="G122" s="39"/>
      <c r="H122" s="39"/>
      <c r="I122" s="39"/>
      <c r="J122" s="39"/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12" customHeight="1">
      <c r="A123" s="37"/>
      <c r="B123" s="38"/>
      <c r="C123" s="31" t="s">
        <v>16</v>
      </c>
      <c r="D123" s="39"/>
      <c r="E123" s="39"/>
      <c r="F123" s="39"/>
      <c r="G123" s="39"/>
      <c r="H123" s="39"/>
      <c r="I123" s="39"/>
      <c r="J123" s="39"/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26.25" customHeight="1">
      <c r="A124" s="37"/>
      <c r="B124" s="38"/>
      <c r="C124" s="39"/>
      <c r="D124" s="39"/>
      <c r="E124" s="173" t="str">
        <f>E7</f>
        <v>Poliklinika Žďár nad Sázavou -změna užívání prostor v 3.NP na ordinace kardiologie</v>
      </c>
      <c r="F124" s="31"/>
      <c r="G124" s="31"/>
      <c r="H124" s="31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2" customFormat="1" ht="12" customHeight="1">
      <c r="A125" s="37"/>
      <c r="B125" s="38"/>
      <c r="C125" s="31" t="s">
        <v>102</v>
      </c>
      <c r="D125" s="39"/>
      <c r="E125" s="39"/>
      <c r="F125" s="39"/>
      <c r="G125" s="39"/>
      <c r="H125" s="39"/>
      <c r="I125" s="39"/>
      <c r="J125" s="39"/>
      <c r="K125" s="39"/>
      <c r="L125" s="62"/>
      <c r="S125" s="37"/>
      <c r="T125" s="37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</row>
    <row r="126" spans="1:31" s="2" customFormat="1" ht="16.5" customHeight="1">
      <c r="A126" s="37"/>
      <c r="B126" s="38"/>
      <c r="C126" s="39"/>
      <c r="D126" s="39"/>
      <c r="E126" s="75" t="str">
        <f>E9</f>
        <v>SO 01 - stavební úpravy</v>
      </c>
      <c r="F126" s="39"/>
      <c r="G126" s="39"/>
      <c r="H126" s="39"/>
      <c r="I126" s="39"/>
      <c r="J126" s="39"/>
      <c r="K126" s="39"/>
      <c r="L126" s="62"/>
      <c r="S126" s="37"/>
      <c r="T126" s="37"/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</row>
    <row r="127" spans="1:31" s="2" customFormat="1" ht="6.95" customHeight="1">
      <c r="A127" s="37"/>
      <c r="B127" s="38"/>
      <c r="C127" s="39"/>
      <c r="D127" s="39"/>
      <c r="E127" s="39"/>
      <c r="F127" s="39"/>
      <c r="G127" s="39"/>
      <c r="H127" s="39"/>
      <c r="I127" s="39"/>
      <c r="J127" s="39"/>
      <c r="K127" s="39"/>
      <c r="L127" s="62"/>
      <c r="S127" s="37"/>
      <c r="T127" s="37"/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</row>
    <row r="128" spans="1:31" s="2" customFormat="1" ht="12" customHeight="1">
      <c r="A128" s="37"/>
      <c r="B128" s="38"/>
      <c r="C128" s="31" t="s">
        <v>20</v>
      </c>
      <c r="D128" s="39"/>
      <c r="E128" s="39"/>
      <c r="F128" s="26" t="str">
        <f>F12</f>
        <v>Studentská 1699/4</v>
      </c>
      <c r="G128" s="39"/>
      <c r="H128" s="39"/>
      <c r="I128" s="31" t="s">
        <v>22</v>
      </c>
      <c r="J128" s="78" t="str">
        <f>IF(J12="","",J12)</f>
        <v>22. 3. 2024</v>
      </c>
      <c r="K128" s="39"/>
      <c r="L128" s="62"/>
      <c r="S128" s="37"/>
      <c r="T128" s="37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</row>
    <row r="129" spans="1:31" s="2" customFormat="1" ht="6.95" customHeight="1">
      <c r="A129" s="37"/>
      <c r="B129" s="38"/>
      <c r="C129" s="39"/>
      <c r="D129" s="39"/>
      <c r="E129" s="39"/>
      <c r="F129" s="39"/>
      <c r="G129" s="39"/>
      <c r="H129" s="39"/>
      <c r="I129" s="39"/>
      <c r="J129" s="39"/>
      <c r="K129" s="39"/>
      <c r="L129" s="62"/>
      <c r="S129" s="37"/>
      <c r="T129" s="37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</row>
    <row r="130" spans="1:31" s="2" customFormat="1" ht="40.05" customHeight="1">
      <c r="A130" s="37"/>
      <c r="B130" s="38"/>
      <c r="C130" s="31" t="s">
        <v>24</v>
      </c>
      <c r="D130" s="39"/>
      <c r="E130" s="39"/>
      <c r="F130" s="26" t="str">
        <f>E15</f>
        <v>Město Žďár nad Zázavou</v>
      </c>
      <c r="G130" s="39"/>
      <c r="H130" s="39"/>
      <c r="I130" s="31" t="s">
        <v>30</v>
      </c>
      <c r="J130" s="35" t="str">
        <f>E21</f>
        <v>Filip Marek, Brněnská 326/34, Žďár nad Sázavou</v>
      </c>
      <c r="K130" s="39"/>
      <c r="L130" s="62"/>
      <c r="S130" s="37"/>
      <c r="T130" s="37"/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</row>
    <row r="131" spans="1:31" s="2" customFormat="1" ht="40.05" customHeight="1">
      <c r="A131" s="37"/>
      <c r="B131" s="38"/>
      <c r="C131" s="31" t="s">
        <v>28</v>
      </c>
      <c r="D131" s="39"/>
      <c r="E131" s="39"/>
      <c r="F131" s="26" t="str">
        <f>IF(E18="","",E18)</f>
        <v>Vyplň údaj</v>
      </c>
      <c r="G131" s="39"/>
      <c r="H131" s="39"/>
      <c r="I131" s="31" t="s">
        <v>33</v>
      </c>
      <c r="J131" s="35" t="str">
        <f>E24</f>
        <v>Filip Marek, Brněnská 326/34, Žďár nad Sázavou</v>
      </c>
      <c r="K131" s="39"/>
      <c r="L131" s="62"/>
      <c r="S131" s="37"/>
      <c r="T131" s="37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</row>
    <row r="132" spans="1:31" s="2" customFormat="1" ht="10.3" customHeight="1">
      <c r="A132" s="37"/>
      <c r="B132" s="38"/>
      <c r="C132" s="39"/>
      <c r="D132" s="39"/>
      <c r="E132" s="39"/>
      <c r="F132" s="39"/>
      <c r="G132" s="39"/>
      <c r="H132" s="39"/>
      <c r="I132" s="39"/>
      <c r="J132" s="39"/>
      <c r="K132" s="39"/>
      <c r="L132" s="62"/>
      <c r="S132" s="37"/>
      <c r="T132" s="37"/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</row>
    <row r="133" spans="1:31" s="11" customFormat="1" ht="29.25" customHeight="1">
      <c r="A133" s="190"/>
      <c r="B133" s="191"/>
      <c r="C133" s="192" t="s">
        <v>128</v>
      </c>
      <c r="D133" s="193" t="s">
        <v>60</v>
      </c>
      <c r="E133" s="193" t="s">
        <v>56</v>
      </c>
      <c r="F133" s="193" t="s">
        <v>57</v>
      </c>
      <c r="G133" s="193" t="s">
        <v>129</v>
      </c>
      <c r="H133" s="193" t="s">
        <v>130</v>
      </c>
      <c r="I133" s="193" t="s">
        <v>131</v>
      </c>
      <c r="J133" s="194" t="s">
        <v>106</v>
      </c>
      <c r="K133" s="195" t="s">
        <v>132</v>
      </c>
      <c r="L133" s="196"/>
      <c r="M133" s="99" t="s">
        <v>1</v>
      </c>
      <c r="N133" s="100" t="s">
        <v>39</v>
      </c>
      <c r="O133" s="100" t="s">
        <v>133</v>
      </c>
      <c r="P133" s="100" t="s">
        <v>134</v>
      </c>
      <c r="Q133" s="100" t="s">
        <v>135</v>
      </c>
      <c r="R133" s="100" t="s">
        <v>136</v>
      </c>
      <c r="S133" s="100" t="s">
        <v>137</v>
      </c>
      <c r="T133" s="101" t="s">
        <v>138</v>
      </c>
      <c r="U133" s="190"/>
      <c r="V133" s="190"/>
      <c r="W133" s="190"/>
      <c r="X133" s="190"/>
      <c r="Y133" s="190"/>
      <c r="Z133" s="190"/>
      <c r="AA133" s="190"/>
      <c r="AB133" s="190"/>
      <c r="AC133" s="190"/>
      <c r="AD133" s="190"/>
      <c r="AE133" s="190"/>
    </row>
    <row r="134" spans="1:63" s="2" customFormat="1" ht="22.8" customHeight="1">
      <c r="A134" s="37"/>
      <c r="B134" s="38"/>
      <c r="C134" s="106" t="s">
        <v>139</v>
      </c>
      <c r="D134" s="39"/>
      <c r="E134" s="39"/>
      <c r="F134" s="39"/>
      <c r="G134" s="39"/>
      <c r="H134" s="39"/>
      <c r="I134" s="39"/>
      <c r="J134" s="197">
        <f>BK134</f>
        <v>0</v>
      </c>
      <c r="K134" s="39"/>
      <c r="L134" s="43"/>
      <c r="M134" s="102"/>
      <c r="N134" s="198"/>
      <c r="O134" s="103"/>
      <c r="P134" s="199">
        <f>P135+P151+P200+P209+P212+P214+P217+P234+P241+P248+P257+P276+P280+P328+P342+P345+P363</f>
        <v>0</v>
      </c>
      <c r="Q134" s="103"/>
      <c r="R134" s="199">
        <f>R135+R151+R200+R209+R212+R214+R217+R234+R241+R248+R257+R276+R280+R328+R342+R345+R363</f>
        <v>1.85431787</v>
      </c>
      <c r="S134" s="103"/>
      <c r="T134" s="200">
        <f>T135+T151+T200+T209+T212+T214+T217+T234+T241+T248+T257+T276+T280+T328+T342+T345+T363</f>
        <v>1.416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T134" s="16" t="s">
        <v>74</v>
      </c>
      <c r="AU134" s="16" t="s">
        <v>108</v>
      </c>
      <c r="BK134" s="201">
        <f>BK135+BK151+BK200+BK209+BK212+BK214+BK217+BK234+BK241+BK248+BK257+BK276+BK280+BK328+BK342+BK345+BK363</f>
        <v>0</v>
      </c>
    </row>
    <row r="135" spans="1:63" s="12" customFormat="1" ht="25.9" customHeight="1">
      <c r="A135" s="12"/>
      <c r="B135" s="202"/>
      <c r="C135" s="203"/>
      <c r="D135" s="204" t="s">
        <v>74</v>
      </c>
      <c r="E135" s="205" t="s">
        <v>140</v>
      </c>
      <c r="F135" s="205" t="s">
        <v>141</v>
      </c>
      <c r="G135" s="203"/>
      <c r="H135" s="203"/>
      <c r="I135" s="206"/>
      <c r="J135" s="207">
        <f>BK135</f>
        <v>0</v>
      </c>
      <c r="K135" s="203"/>
      <c r="L135" s="208"/>
      <c r="M135" s="209"/>
      <c r="N135" s="210"/>
      <c r="O135" s="210"/>
      <c r="P135" s="211">
        <f>SUM(P136:P150)</f>
        <v>0</v>
      </c>
      <c r="Q135" s="210"/>
      <c r="R135" s="211">
        <f>SUM(R136:R150)</f>
        <v>0.6084954300000001</v>
      </c>
      <c r="S135" s="210"/>
      <c r="T135" s="212">
        <f>SUM(T136:T150)</f>
        <v>0</v>
      </c>
      <c r="U135" s="12"/>
      <c r="V135" s="12"/>
      <c r="W135" s="12"/>
      <c r="X135" s="12"/>
      <c r="Y135" s="12"/>
      <c r="Z135" s="12"/>
      <c r="AA135" s="12"/>
      <c r="AB135" s="12"/>
      <c r="AC135" s="12"/>
      <c r="AD135" s="12"/>
      <c r="AE135" s="12"/>
      <c r="AR135" s="213" t="s">
        <v>83</v>
      </c>
      <c r="AT135" s="214" t="s">
        <v>74</v>
      </c>
      <c r="AU135" s="214" t="s">
        <v>75</v>
      </c>
      <c r="AY135" s="213" t="s">
        <v>142</v>
      </c>
      <c r="BK135" s="215">
        <f>SUM(BK136:BK150)</f>
        <v>0</v>
      </c>
    </row>
    <row r="136" spans="1:65" s="2" customFormat="1" ht="33" customHeight="1">
      <c r="A136" s="37"/>
      <c r="B136" s="38"/>
      <c r="C136" s="216" t="s">
        <v>83</v>
      </c>
      <c r="D136" s="216" t="s">
        <v>143</v>
      </c>
      <c r="E136" s="217" t="s">
        <v>144</v>
      </c>
      <c r="F136" s="218" t="s">
        <v>145</v>
      </c>
      <c r="G136" s="219" t="s">
        <v>146</v>
      </c>
      <c r="H136" s="220">
        <v>4.713</v>
      </c>
      <c r="I136" s="221"/>
      <c r="J136" s="222">
        <f>ROUND(I136*H136,2)</f>
        <v>0</v>
      </c>
      <c r="K136" s="223"/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0.12911</v>
      </c>
      <c r="R136" s="226">
        <f>Q136*H136</f>
        <v>0.6084954300000001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147</v>
      </c>
      <c r="AT136" s="228" t="s">
        <v>143</v>
      </c>
      <c r="AU136" s="228" t="s">
        <v>83</v>
      </c>
      <c r="AY136" s="16" t="s">
        <v>142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83</v>
      </c>
      <c r="BK136" s="229">
        <f>ROUND(I136*H136,2)</f>
        <v>0</v>
      </c>
      <c r="BL136" s="16" t="s">
        <v>147</v>
      </c>
      <c r="BM136" s="228" t="s">
        <v>148</v>
      </c>
    </row>
    <row r="137" spans="1:51" s="13" customFormat="1" ht="12">
      <c r="A137" s="13"/>
      <c r="B137" s="230"/>
      <c r="C137" s="231"/>
      <c r="D137" s="232" t="s">
        <v>149</v>
      </c>
      <c r="E137" s="233" t="s">
        <v>1</v>
      </c>
      <c r="F137" s="234" t="s">
        <v>150</v>
      </c>
      <c r="G137" s="231"/>
      <c r="H137" s="235">
        <v>4.713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149</v>
      </c>
      <c r="AU137" s="241" t="s">
        <v>83</v>
      </c>
      <c r="AV137" s="13" t="s">
        <v>85</v>
      </c>
      <c r="AW137" s="13" t="s">
        <v>32</v>
      </c>
      <c r="AX137" s="13" t="s">
        <v>83</v>
      </c>
      <c r="AY137" s="241" t="s">
        <v>142</v>
      </c>
    </row>
    <row r="138" spans="1:65" s="2" customFormat="1" ht="21.75" customHeight="1">
      <c r="A138" s="37"/>
      <c r="B138" s="38"/>
      <c r="C138" s="216" t="s">
        <v>85</v>
      </c>
      <c r="D138" s="216" t="s">
        <v>143</v>
      </c>
      <c r="E138" s="217" t="s">
        <v>151</v>
      </c>
      <c r="F138" s="218" t="s">
        <v>152</v>
      </c>
      <c r="G138" s="219" t="s">
        <v>146</v>
      </c>
      <c r="H138" s="220">
        <v>4.413</v>
      </c>
      <c r="I138" s="221"/>
      <c r="J138" s="222">
        <f>ROUND(I138*H138,2)</f>
        <v>0</v>
      </c>
      <c r="K138" s="223"/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147</v>
      </c>
      <c r="AT138" s="228" t="s">
        <v>143</v>
      </c>
      <c r="AU138" s="228" t="s">
        <v>83</v>
      </c>
      <c r="AY138" s="16" t="s">
        <v>142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83</v>
      </c>
      <c r="BK138" s="229">
        <f>ROUND(I138*H138,2)</f>
        <v>0</v>
      </c>
      <c r="BL138" s="16" t="s">
        <v>147</v>
      </c>
      <c r="BM138" s="228" t="s">
        <v>153</v>
      </c>
    </row>
    <row r="139" spans="1:51" s="13" customFormat="1" ht="12">
      <c r="A139" s="13"/>
      <c r="B139" s="230"/>
      <c r="C139" s="231"/>
      <c r="D139" s="232" t="s">
        <v>149</v>
      </c>
      <c r="E139" s="233" t="s">
        <v>1</v>
      </c>
      <c r="F139" s="234" t="s">
        <v>154</v>
      </c>
      <c r="G139" s="231"/>
      <c r="H139" s="235">
        <v>4.413</v>
      </c>
      <c r="I139" s="236"/>
      <c r="J139" s="231"/>
      <c r="K139" s="231"/>
      <c r="L139" s="237"/>
      <c r="M139" s="238"/>
      <c r="N139" s="239"/>
      <c r="O139" s="239"/>
      <c r="P139" s="239"/>
      <c r="Q139" s="239"/>
      <c r="R139" s="239"/>
      <c r="S139" s="239"/>
      <c r="T139" s="240"/>
      <c r="U139" s="13"/>
      <c r="V139" s="13"/>
      <c r="W139" s="13"/>
      <c r="X139" s="13"/>
      <c r="Y139" s="13"/>
      <c r="Z139" s="13"/>
      <c r="AA139" s="13"/>
      <c r="AB139" s="13"/>
      <c r="AC139" s="13"/>
      <c r="AD139" s="13"/>
      <c r="AE139" s="13"/>
      <c r="AT139" s="241" t="s">
        <v>149</v>
      </c>
      <c r="AU139" s="241" t="s">
        <v>83</v>
      </c>
      <c r="AV139" s="13" t="s">
        <v>85</v>
      </c>
      <c r="AW139" s="13" t="s">
        <v>32</v>
      </c>
      <c r="AX139" s="13" t="s">
        <v>83</v>
      </c>
      <c r="AY139" s="241" t="s">
        <v>142</v>
      </c>
    </row>
    <row r="140" spans="1:65" s="2" customFormat="1" ht="24.15" customHeight="1">
      <c r="A140" s="37"/>
      <c r="B140" s="38"/>
      <c r="C140" s="216" t="s">
        <v>155</v>
      </c>
      <c r="D140" s="216" t="s">
        <v>143</v>
      </c>
      <c r="E140" s="217" t="s">
        <v>156</v>
      </c>
      <c r="F140" s="218" t="s">
        <v>157</v>
      </c>
      <c r="G140" s="219" t="s">
        <v>158</v>
      </c>
      <c r="H140" s="220">
        <v>8</v>
      </c>
      <c r="I140" s="221"/>
      <c r="J140" s="222">
        <f>ROUND(I140*H140,2)</f>
        <v>0</v>
      </c>
      <c r="K140" s="223"/>
      <c r="L140" s="43"/>
      <c r="M140" s="224" t="s">
        <v>1</v>
      </c>
      <c r="N140" s="225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147</v>
      </c>
      <c r="AT140" s="228" t="s">
        <v>143</v>
      </c>
      <c r="AU140" s="228" t="s">
        <v>83</v>
      </c>
      <c r="AY140" s="16" t="s">
        <v>142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83</v>
      </c>
      <c r="BK140" s="229">
        <f>ROUND(I140*H140,2)</f>
        <v>0</v>
      </c>
      <c r="BL140" s="16" t="s">
        <v>147</v>
      </c>
      <c r="BM140" s="228" t="s">
        <v>159</v>
      </c>
    </row>
    <row r="141" spans="1:65" s="2" customFormat="1" ht="16.5" customHeight="1">
      <c r="A141" s="37"/>
      <c r="B141" s="38"/>
      <c r="C141" s="216" t="s">
        <v>147</v>
      </c>
      <c r="D141" s="216" t="s">
        <v>143</v>
      </c>
      <c r="E141" s="217" t="s">
        <v>160</v>
      </c>
      <c r="F141" s="218" t="s">
        <v>161</v>
      </c>
      <c r="G141" s="219" t="s">
        <v>158</v>
      </c>
      <c r="H141" s="220">
        <v>3.213</v>
      </c>
      <c r="I141" s="221"/>
      <c r="J141" s="222">
        <f>ROUND(I141*H141,2)</f>
        <v>0</v>
      </c>
      <c r="K141" s="223"/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147</v>
      </c>
      <c r="AT141" s="228" t="s">
        <v>143</v>
      </c>
      <c r="AU141" s="228" t="s">
        <v>83</v>
      </c>
      <c r="AY141" s="16" t="s">
        <v>142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83</v>
      </c>
      <c r="BK141" s="229">
        <f>ROUND(I141*H141,2)</f>
        <v>0</v>
      </c>
      <c r="BL141" s="16" t="s">
        <v>147</v>
      </c>
      <c r="BM141" s="228" t="s">
        <v>162</v>
      </c>
    </row>
    <row r="142" spans="1:51" s="13" customFormat="1" ht="12">
      <c r="A142" s="13"/>
      <c r="B142" s="230"/>
      <c r="C142" s="231"/>
      <c r="D142" s="232" t="s">
        <v>149</v>
      </c>
      <c r="E142" s="233" t="s">
        <v>1</v>
      </c>
      <c r="F142" s="234" t="s">
        <v>163</v>
      </c>
      <c r="G142" s="231"/>
      <c r="H142" s="235">
        <v>1.853</v>
      </c>
      <c r="I142" s="236"/>
      <c r="J142" s="231"/>
      <c r="K142" s="231"/>
      <c r="L142" s="237"/>
      <c r="M142" s="238"/>
      <c r="N142" s="239"/>
      <c r="O142" s="239"/>
      <c r="P142" s="239"/>
      <c r="Q142" s="239"/>
      <c r="R142" s="239"/>
      <c r="S142" s="239"/>
      <c r="T142" s="240"/>
      <c r="U142" s="13"/>
      <c r="V142" s="13"/>
      <c r="W142" s="13"/>
      <c r="X142" s="13"/>
      <c r="Y142" s="13"/>
      <c r="Z142" s="13"/>
      <c r="AA142" s="13"/>
      <c r="AB142" s="13"/>
      <c r="AC142" s="13"/>
      <c r="AD142" s="13"/>
      <c r="AE142" s="13"/>
      <c r="AT142" s="241" t="s">
        <v>149</v>
      </c>
      <c r="AU142" s="241" t="s">
        <v>83</v>
      </c>
      <c r="AV142" s="13" t="s">
        <v>85</v>
      </c>
      <c r="AW142" s="13" t="s">
        <v>32</v>
      </c>
      <c r="AX142" s="13" t="s">
        <v>75</v>
      </c>
      <c r="AY142" s="241" t="s">
        <v>142</v>
      </c>
    </row>
    <row r="143" spans="1:51" s="13" customFormat="1" ht="12">
      <c r="A143" s="13"/>
      <c r="B143" s="230"/>
      <c r="C143" s="231"/>
      <c r="D143" s="232" t="s">
        <v>149</v>
      </c>
      <c r="E143" s="233" t="s">
        <v>1</v>
      </c>
      <c r="F143" s="234" t="s">
        <v>164</v>
      </c>
      <c r="G143" s="231"/>
      <c r="H143" s="235">
        <v>1.36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149</v>
      </c>
      <c r="AU143" s="241" t="s">
        <v>83</v>
      </c>
      <c r="AV143" s="13" t="s">
        <v>85</v>
      </c>
      <c r="AW143" s="13" t="s">
        <v>32</v>
      </c>
      <c r="AX143" s="13" t="s">
        <v>75</v>
      </c>
      <c r="AY143" s="241" t="s">
        <v>142</v>
      </c>
    </row>
    <row r="144" spans="1:51" s="14" customFormat="1" ht="12">
      <c r="A144" s="14"/>
      <c r="B144" s="242"/>
      <c r="C144" s="243"/>
      <c r="D144" s="232" t="s">
        <v>149</v>
      </c>
      <c r="E144" s="244" t="s">
        <v>1</v>
      </c>
      <c r="F144" s="245" t="s">
        <v>165</v>
      </c>
      <c r="G144" s="243"/>
      <c r="H144" s="246">
        <v>3.213</v>
      </c>
      <c r="I144" s="247"/>
      <c r="J144" s="243"/>
      <c r="K144" s="243"/>
      <c r="L144" s="248"/>
      <c r="M144" s="249"/>
      <c r="N144" s="250"/>
      <c r="O144" s="250"/>
      <c r="P144" s="250"/>
      <c r="Q144" s="250"/>
      <c r="R144" s="250"/>
      <c r="S144" s="250"/>
      <c r="T144" s="251"/>
      <c r="U144" s="14"/>
      <c r="V144" s="14"/>
      <c r="W144" s="14"/>
      <c r="X144" s="14"/>
      <c r="Y144" s="14"/>
      <c r="Z144" s="14"/>
      <c r="AA144" s="14"/>
      <c r="AB144" s="14"/>
      <c r="AC144" s="14"/>
      <c r="AD144" s="14"/>
      <c r="AE144" s="14"/>
      <c r="AT144" s="252" t="s">
        <v>149</v>
      </c>
      <c r="AU144" s="252" t="s">
        <v>83</v>
      </c>
      <c r="AV144" s="14" t="s">
        <v>147</v>
      </c>
      <c r="AW144" s="14" t="s">
        <v>32</v>
      </c>
      <c r="AX144" s="14" t="s">
        <v>83</v>
      </c>
      <c r="AY144" s="252" t="s">
        <v>142</v>
      </c>
    </row>
    <row r="145" spans="1:65" s="2" customFormat="1" ht="21.75" customHeight="1">
      <c r="A145" s="37"/>
      <c r="B145" s="38"/>
      <c r="C145" s="216" t="s">
        <v>166</v>
      </c>
      <c r="D145" s="216" t="s">
        <v>143</v>
      </c>
      <c r="E145" s="217" t="s">
        <v>167</v>
      </c>
      <c r="F145" s="218" t="s">
        <v>168</v>
      </c>
      <c r="G145" s="219" t="s">
        <v>169</v>
      </c>
      <c r="H145" s="220">
        <v>2.2</v>
      </c>
      <c r="I145" s="221"/>
      <c r="J145" s="222">
        <f>ROUND(I145*H145,2)</f>
        <v>0</v>
      </c>
      <c r="K145" s="223"/>
      <c r="L145" s="43"/>
      <c r="M145" s="224" t="s">
        <v>1</v>
      </c>
      <c r="N145" s="225" t="s">
        <v>40</v>
      </c>
      <c r="O145" s="90"/>
      <c r="P145" s="226">
        <f>O145*H145</f>
        <v>0</v>
      </c>
      <c r="Q145" s="226">
        <v>0</v>
      </c>
      <c r="R145" s="226">
        <f>Q145*H145</f>
        <v>0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147</v>
      </c>
      <c r="AT145" s="228" t="s">
        <v>143</v>
      </c>
      <c r="AU145" s="228" t="s">
        <v>83</v>
      </c>
      <c r="AY145" s="16" t="s">
        <v>142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83</v>
      </c>
      <c r="BK145" s="229">
        <f>ROUND(I145*H145,2)</f>
        <v>0</v>
      </c>
      <c r="BL145" s="16" t="s">
        <v>147</v>
      </c>
      <c r="BM145" s="228" t="s">
        <v>170</v>
      </c>
    </row>
    <row r="146" spans="1:47" s="2" customFormat="1" ht="12">
      <c r="A146" s="37"/>
      <c r="B146" s="38"/>
      <c r="C146" s="39"/>
      <c r="D146" s="232" t="s">
        <v>171</v>
      </c>
      <c r="E146" s="39"/>
      <c r="F146" s="253" t="s">
        <v>172</v>
      </c>
      <c r="G146" s="39"/>
      <c r="H146" s="39"/>
      <c r="I146" s="254"/>
      <c r="J146" s="39"/>
      <c r="K146" s="39"/>
      <c r="L146" s="43"/>
      <c r="M146" s="255"/>
      <c r="N146" s="25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171</v>
      </c>
      <c r="AU146" s="16" t="s">
        <v>83</v>
      </c>
    </row>
    <row r="147" spans="1:65" s="2" customFormat="1" ht="21.75" customHeight="1">
      <c r="A147" s="37"/>
      <c r="B147" s="38"/>
      <c r="C147" s="216" t="s">
        <v>173</v>
      </c>
      <c r="D147" s="216" t="s">
        <v>143</v>
      </c>
      <c r="E147" s="217" t="s">
        <v>174</v>
      </c>
      <c r="F147" s="218" t="s">
        <v>175</v>
      </c>
      <c r="G147" s="219" t="s">
        <v>169</v>
      </c>
      <c r="H147" s="220">
        <v>3.3</v>
      </c>
      <c r="I147" s="221"/>
      <c r="J147" s="222">
        <f>ROUND(I147*H147,2)</f>
        <v>0</v>
      </c>
      <c r="K147" s="223"/>
      <c r="L147" s="43"/>
      <c r="M147" s="224" t="s">
        <v>1</v>
      </c>
      <c r="N147" s="225" t="s">
        <v>40</v>
      </c>
      <c r="O147" s="90"/>
      <c r="P147" s="226">
        <f>O147*H147</f>
        <v>0</v>
      </c>
      <c r="Q147" s="226">
        <v>0</v>
      </c>
      <c r="R147" s="226">
        <f>Q147*H147</f>
        <v>0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147</v>
      </c>
      <c r="AT147" s="228" t="s">
        <v>143</v>
      </c>
      <c r="AU147" s="228" t="s">
        <v>83</v>
      </c>
      <c r="AY147" s="16" t="s">
        <v>142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83</v>
      </c>
      <c r="BK147" s="229">
        <f>ROUND(I147*H147,2)</f>
        <v>0</v>
      </c>
      <c r="BL147" s="16" t="s">
        <v>147</v>
      </c>
      <c r="BM147" s="228" t="s">
        <v>176</v>
      </c>
    </row>
    <row r="148" spans="1:65" s="2" customFormat="1" ht="21.75" customHeight="1">
      <c r="A148" s="37"/>
      <c r="B148" s="38"/>
      <c r="C148" s="216" t="s">
        <v>177</v>
      </c>
      <c r="D148" s="216" t="s">
        <v>143</v>
      </c>
      <c r="E148" s="217" t="s">
        <v>178</v>
      </c>
      <c r="F148" s="218" t="s">
        <v>179</v>
      </c>
      <c r="G148" s="219" t="s">
        <v>169</v>
      </c>
      <c r="H148" s="220">
        <v>14.76</v>
      </c>
      <c r="I148" s="221"/>
      <c r="J148" s="222">
        <f>ROUND(I148*H148,2)</f>
        <v>0</v>
      </c>
      <c r="K148" s="223"/>
      <c r="L148" s="43"/>
      <c r="M148" s="224" t="s">
        <v>1</v>
      </c>
      <c r="N148" s="225" t="s">
        <v>40</v>
      </c>
      <c r="O148" s="90"/>
      <c r="P148" s="226">
        <f>O148*H148</f>
        <v>0</v>
      </c>
      <c r="Q148" s="226">
        <v>0</v>
      </c>
      <c r="R148" s="226">
        <f>Q148*H148</f>
        <v>0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147</v>
      </c>
      <c r="AT148" s="228" t="s">
        <v>143</v>
      </c>
      <c r="AU148" s="228" t="s">
        <v>83</v>
      </c>
      <c r="AY148" s="16" t="s">
        <v>142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83</v>
      </c>
      <c r="BK148" s="229">
        <f>ROUND(I148*H148,2)</f>
        <v>0</v>
      </c>
      <c r="BL148" s="16" t="s">
        <v>147</v>
      </c>
      <c r="BM148" s="228" t="s">
        <v>180</v>
      </c>
    </row>
    <row r="149" spans="1:47" s="2" customFormat="1" ht="12">
      <c r="A149" s="37"/>
      <c r="B149" s="38"/>
      <c r="C149" s="39"/>
      <c r="D149" s="232" t="s">
        <v>171</v>
      </c>
      <c r="E149" s="39"/>
      <c r="F149" s="253" t="s">
        <v>181</v>
      </c>
      <c r="G149" s="39"/>
      <c r="H149" s="39"/>
      <c r="I149" s="254"/>
      <c r="J149" s="39"/>
      <c r="K149" s="39"/>
      <c r="L149" s="43"/>
      <c r="M149" s="255"/>
      <c r="N149" s="256"/>
      <c r="O149" s="90"/>
      <c r="P149" s="90"/>
      <c r="Q149" s="90"/>
      <c r="R149" s="90"/>
      <c r="S149" s="90"/>
      <c r="T149" s="91"/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T149" s="16" t="s">
        <v>171</v>
      </c>
      <c r="AU149" s="16" t="s">
        <v>83</v>
      </c>
    </row>
    <row r="150" spans="1:51" s="13" customFormat="1" ht="12">
      <c r="A150" s="13"/>
      <c r="B150" s="230"/>
      <c r="C150" s="231"/>
      <c r="D150" s="232" t="s">
        <v>149</v>
      </c>
      <c r="E150" s="233" t="s">
        <v>1</v>
      </c>
      <c r="F150" s="234" t="s">
        <v>182</v>
      </c>
      <c r="G150" s="231"/>
      <c r="H150" s="235">
        <v>14.76</v>
      </c>
      <c r="I150" s="236"/>
      <c r="J150" s="231"/>
      <c r="K150" s="231"/>
      <c r="L150" s="237"/>
      <c r="M150" s="238"/>
      <c r="N150" s="239"/>
      <c r="O150" s="239"/>
      <c r="P150" s="239"/>
      <c r="Q150" s="239"/>
      <c r="R150" s="239"/>
      <c r="S150" s="239"/>
      <c r="T150" s="240"/>
      <c r="U150" s="13"/>
      <c r="V150" s="13"/>
      <c r="W150" s="13"/>
      <c r="X150" s="13"/>
      <c r="Y150" s="13"/>
      <c r="Z150" s="13"/>
      <c r="AA150" s="13"/>
      <c r="AB150" s="13"/>
      <c r="AC150" s="13"/>
      <c r="AD150" s="13"/>
      <c r="AE150" s="13"/>
      <c r="AT150" s="241" t="s">
        <v>149</v>
      </c>
      <c r="AU150" s="241" t="s">
        <v>83</v>
      </c>
      <c r="AV150" s="13" t="s">
        <v>85</v>
      </c>
      <c r="AW150" s="13" t="s">
        <v>32</v>
      </c>
      <c r="AX150" s="13" t="s">
        <v>83</v>
      </c>
      <c r="AY150" s="241" t="s">
        <v>142</v>
      </c>
    </row>
    <row r="151" spans="1:63" s="12" customFormat="1" ht="25.9" customHeight="1">
      <c r="A151" s="12"/>
      <c r="B151" s="202"/>
      <c r="C151" s="203"/>
      <c r="D151" s="204" t="s">
        <v>74</v>
      </c>
      <c r="E151" s="205" t="s">
        <v>183</v>
      </c>
      <c r="F151" s="205" t="s">
        <v>184</v>
      </c>
      <c r="G151" s="203"/>
      <c r="H151" s="203"/>
      <c r="I151" s="206"/>
      <c r="J151" s="207">
        <f>BK151</f>
        <v>0</v>
      </c>
      <c r="K151" s="203"/>
      <c r="L151" s="208"/>
      <c r="M151" s="209"/>
      <c r="N151" s="210"/>
      <c r="O151" s="210"/>
      <c r="P151" s="211">
        <f>SUM(P152:P199)</f>
        <v>0</v>
      </c>
      <c r="Q151" s="210"/>
      <c r="R151" s="211">
        <f>SUM(R152:R199)</f>
        <v>0.05740000000000001</v>
      </c>
      <c r="S151" s="210"/>
      <c r="T151" s="212">
        <f>SUM(T152:T199)</f>
        <v>0</v>
      </c>
      <c r="U151" s="12"/>
      <c r="V151" s="12"/>
      <c r="W151" s="12"/>
      <c r="X151" s="12"/>
      <c r="Y151" s="12"/>
      <c r="Z151" s="12"/>
      <c r="AA151" s="12"/>
      <c r="AB151" s="12"/>
      <c r="AC151" s="12"/>
      <c r="AD151" s="12"/>
      <c r="AE151" s="12"/>
      <c r="AR151" s="213" t="s">
        <v>83</v>
      </c>
      <c r="AT151" s="214" t="s">
        <v>74</v>
      </c>
      <c r="AU151" s="214" t="s">
        <v>75</v>
      </c>
      <c r="AY151" s="213" t="s">
        <v>142</v>
      </c>
      <c r="BK151" s="215">
        <f>SUM(BK152:BK199)</f>
        <v>0</v>
      </c>
    </row>
    <row r="152" spans="1:65" s="2" customFormat="1" ht="16.5" customHeight="1">
      <c r="A152" s="37"/>
      <c r="B152" s="38"/>
      <c r="C152" s="216" t="s">
        <v>185</v>
      </c>
      <c r="D152" s="216" t="s">
        <v>143</v>
      </c>
      <c r="E152" s="217" t="s">
        <v>186</v>
      </c>
      <c r="F152" s="218" t="s">
        <v>187</v>
      </c>
      <c r="G152" s="219" t="s">
        <v>146</v>
      </c>
      <c r="H152" s="220">
        <v>27.82</v>
      </c>
      <c r="I152" s="221"/>
      <c r="J152" s="222">
        <f>ROUND(I152*H152,2)</f>
        <v>0</v>
      </c>
      <c r="K152" s="223"/>
      <c r="L152" s="43"/>
      <c r="M152" s="224" t="s">
        <v>1</v>
      </c>
      <c r="N152" s="225" t="s">
        <v>40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147</v>
      </c>
      <c r="AT152" s="228" t="s">
        <v>143</v>
      </c>
      <c r="AU152" s="228" t="s">
        <v>83</v>
      </c>
      <c r="AY152" s="16" t="s">
        <v>142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83</v>
      </c>
      <c r="BK152" s="229">
        <f>ROUND(I152*H152,2)</f>
        <v>0</v>
      </c>
      <c r="BL152" s="16" t="s">
        <v>147</v>
      </c>
      <c r="BM152" s="228" t="s">
        <v>188</v>
      </c>
    </row>
    <row r="153" spans="1:51" s="13" customFormat="1" ht="12">
      <c r="A153" s="13"/>
      <c r="B153" s="230"/>
      <c r="C153" s="231"/>
      <c r="D153" s="232" t="s">
        <v>149</v>
      </c>
      <c r="E153" s="233" t="s">
        <v>1</v>
      </c>
      <c r="F153" s="234" t="s">
        <v>189</v>
      </c>
      <c r="G153" s="231"/>
      <c r="H153" s="235">
        <v>6.32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149</v>
      </c>
      <c r="AU153" s="241" t="s">
        <v>83</v>
      </c>
      <c r="AV153" s="13" t="s">
        <v>85</v>
      </c>
      <c r="AW153" s="13" t="s">
        <v>32</v>
      </c>
      <c r="AX153" s="13" t="s">
        <v>75</v>
      </c>
      <c r="AY153" s="241" t="s">
        <v>142</v>
      </c>
    </row>
    <row r="154" spans="1:51" s="13" customFormat="1" ht="12">
      <c r="A154" s="13"/>
      <c r="B154" s="230"/>
      <c r="C154" s="231"/>
      <c r="D154" s="232" t="s">
        <v>149</v>
      </c>
      <c r="E154" s="233" t="s">
        <v>1</v>
      </c>
      <c r="F154" s="234" t="s">
        <v>190</v>
      </c>
      <c r="G154" s="231"/>
      <c r="H154" s="235">
        <v>6.6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149</v>
      </c>
      <c r="AU154" s="241" t="s">
        <v>83</v>
      </c>
      <c r="AV154" s="13" t="s">
        <v>85</v>
      </c>
      <c r="AW154" s="13" t="s">
        <v>32</v>
      </c>
      <c r="AX154" s="13" t="s">
        <v>75</v>
      </c>
      <c r="AY154" s="241" t="s">
        <v>142</v>
      </c>
    </row>
    <row r="155" spans="1:51" s="13" customFormat="1" ht="12">
      <c r="A155" s="13"/>
      <c r="B155" s="230"/>
      <c r="C155" s="231"/>
      <c r="D155" s="232" t="s">
        <v>149</v>
      </c>
      <c r="E155" s="233" t="s">
        <v>1</v>
      </c>
      <c r="F155" s="234" t="s">
        <v>191</v>
      </c>
      <c r="G155" s="231"/>
      <c r="H155" s="235">
        <v>4.2</v>
      </c>
      <c r="I155" s="236"/>
      <c r="J155" s="231"/>
      <c r="K155" s="231"/>
      <c r="L155" s="237"/>
      <c r="M155" s="238"/>
      <c r="N155" s="239"/>
      <c r="O155" s="239"/>
      <c r="P155" s="239"/>
      <c r="Q155" s="239"/>
      <c r="R155" s="239"/>
      <c r="S155" s="239"/>
      <c r="T155" s="240"/>
      <c r="U155" s="13"/>
      <c r="V155" s="13"/>
      <c r="W155" s="13"/>
      <c r="X155" s="13"/>
      <c r="Y155" s="13"/>
      <c r="Z155" s="13"/>
      <c r="AA155" s="13"/>
      <c r="AB155" s="13"/>
      <c r="AC155" s="13"/>
      <c r="AD155" s="13"/>
      <c r="AE155" s="13"/>
      <c r="AT155" s="241" t="s">
        <v>149</v>
      </c>
      <c r="AU155" s="241" t="s">
        <v>83</v>
      </c>
      <c r="AV155" s="13" t="s">
        <v>85</v>
      </c>
      <c r="AW155" s="13" t="s">
        <v>32</v>
      </c>
      <c r="AX155" s="13" t="s">
        <v>75</v>
      </c>
      <c r="AY155" s="241" t="s">
        <v>142</v>
      </c>
    </row>
    <row r="156" spans="1:51" s="13" customFormat="1" ht="12">
      <c r="A156" s="13"/>
      <c r="B156" s="230"/>
      <c r="C156" s="231"/>
      <c r="D156" s="232" t="s">
        <v>149</v>
      </c>
      <c r="E156" s="233" t="s">
        <v>1</v>
      </c>
      <c r="F156" s="234" t="s">
        <v>192</v>
      </c>
      <c r="G156" s="231"/>
      <c r="H156" s="235">
        <v>6.5</v>
      </c>
      <c r="I156" s="236"/>
      <c r="J156" s="231"/>
      <c r="K156" s="231"/>
      <c r="L156" s="237"/>
      <c r="M156" s="238"/>
      <c r="N156" s="239"/>
      <c r="O156" s="239"/>
      <c r="P156" s="239"/>
      <c r="Q156" s="239"/>
      <c r="R156" s="239"/>
      <c r="S156" s="239"/>
      <c r="T156" s="240"/>
      <c r="U156" s="13"/>
      <c r="V156" s="13"/>
      <c r="W156" s="13"/>
      <c r="X156" s="13"/>
      <c r="Y156" s="13"/>
      <c r="Z156" s="13"/>
      <c r="AA156" s="13"/>
      <c r="AB156" s="13"/>
      <c r="AC156" s="13"/>
      <c r="AD156" s="13"/>
      <c r="AE156" s="13"/>
      <c r="AT156" s="241" t="s">
        <v>149</v>
      </c>
      <c r="AU156" s="241" t="s">
        <v>83</v>
      </c>
      <c r="AV156" s="13" t="s">
        <v>85</v>
      </c>
      <c r="AW156" s="13" t="s">
        <v>32</v>
      </c>
      <c r="AX156" s="13" t="s">
        <v>75</v>
      </c>
      <c r="AY156" s="241" t="s">
        <v>142</v>
      </c>
    </row>
    <row r="157" spans="1:51" s="13" customFormat="1" ht="12">
      <c r="A157" s="13"/>
      <c r="B157" s="230"/>
      <c r="C157" s="231"/>
      <c r="D157" s="232" t="s">
        <v>149</v>
      </c>
      <c r="E157" s="233" t="s">
        <v>1</v>
      </c>
      <c r="F157" s="234" t="s">
        <v>193</v>
      </c>
      <c r="G157" s="231"/>
      <c r="H157" s="235">
        <v>4.2</v>
      </c>
      <c r="I157" s="236"/>
      <c r="J157" s="231"/>
      <c r="K157" s="231"/>
      <c r="L157" s="237"/>
      <c r="M157" s="238"/>
      <c r="N157" s="239"/>
      <c r="O157" s="239"/>
      <c r="P157" s="239"/>
      <c r="Q157" s="239"/>
      <c r="R157" s="239"/>
      <c r="S157" s="239"/>
      <c r="T157" s="240"/>
      <c r="U157" s="13"/>
      <c r="V157" s="13"/>
      <c r="W157" s="13"/>
      <c r="X157" s="13"/>
      <c r="Y157" s="13"/>
      <c r="Z157" s="13"/>
      <c r="AA157" s="13"/>
      <c r="AB157" s="13"/>
      <c r="AC157" s="13"/>
      <c r="AD157" s="13"/>
      <c r="AE157" s="13"/>
      <c r="AT157" s="241" t="s">
        <v>149</v>
      </c>
      <c r="AU157" s="241" t="s">
        <v>83</v>
      </c>
      <c r="AV157" s="13" t="s">
        <v>85</v>
      </c>
      <c r="AW157" s="13" t="s">
        <v>32</v>
      </c>
      <c r="AX157" s="13" t="s">
        <v>75</v>
      </c>
      <c r="AY157" s="241" t="s">
        <v>142</v>
      </c>
    </row>
    <row r="158" spans="1:51" s="14" customFormat="1" ht="12">
      <c r="A158" s="14"/>
      <c r="B158" s="242"/>
      <c r="C158" s="243"/>
      <c r="D158" s="232" t="s">
        <v>149</v>
      </c>
      <c r="E158" s="244" t="s">
        <v>1</v>
      </c>
      <c r="F158" s="245" t="s">
        <v>165</v>
      </c>
      <c r="G158" s="243"/>
      <c r="H158" s="246">
        <v>27.82</v>
      </c>
      <c r="I158" s="247"/>
      <c r="J158" s="243"/>
      <c r="K158" s="243"/>
      <c r="L158" s="248"/>
      <c r="M158" s="249"/>
      <c r="N158" s="250"/>
      <c r="O158" s="250"/>
      <c r="P158" s="250"/>
      <c r="Q158" s="250"/>
      <c r="R158" s="250"/>
      <c r="S158" s="250"/>
      <c r="T158" s="251"/>
      <c r="U158" s="14"/>
      <c r="V158" s="14"/>
      <c r="W158" s="14"/>
      <c r="X158" s="14"/>
      <c r="Y158" s="14"/>
      <c r="Z158" s="14"/>
      <c r="AA158" s="14"/>
      <c r="AB158" s="14"/>
      <c r="AC158" s="14"/>
      <c r="AD158" s="14"/>
      <c r="AE158" s="14"/>
      <c r="AT158" s="252" t="s">
        <v>149</v>
      </c>
      <c r="AU158" s="252" t="s">
        <v>83</v>
      </c>
      <c r="AV158" s="14" t="s">
        <v>147</v>
      </c>
      <c r="AW158" s="14" t="s">
        <v>32</v>
      </c>
      <c r="AX158" s="14" t="s">
        <v>83</v>
      </c>
      <c r="AY158" s="252" t="s">
        <v>142</v>
      </c>
    </row>
    <row r="159" spans="1:65" s="2" customFormat="1" ht="16.5" customHeight="1">
      <c r="A159" s="37"/>
      <c r="B159" s="38"/>
      <c r="C159" s="216" t="s">
        <v>194</v>
      </c>
      <c r="D159" s="216" t="s">
        <v>143</v>
      </c>
      <c r="E159" s="217" t="s">
        <v>195</v>
      </c>
      <c r="F159" s="218" t="s">
        <v>196</v>
      </c>
      <c r="G159" s="219" t="s">
        <v>146</v>
      </c>
      <c r="H159" s="220">
        <v>14.6</v>
      </c>
      <c r="I159" s="221"/>
      <c r="J159" s="222">
        <f>ROUND(I159*H159,2)</f>
        <v>0</v>
      </c>
      <c r="K159" s="223"/>
      <c r="L159" s="43"/>
      <c r="M159" s="224" t="s">
        <v>1</v>
      </c>
      <c r="N159" s="225" t="s">
        <v>40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147</v>
      </c>
      <c r="AT159" s="228" t="s">
        <v>143</v>
      </c>
      <c r="AU159" s="228" t="s">
        <v>83</v>
      </c>
      <c r="AY159" s="16" t="s">
        <v>142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83</v>
      </c>
      <c r="BK159" s="229">
        <f>ROUND(I159*H159,2)</f>
        <v>0</v>
      </c>
      <c r="BL159" s="16" t="s">
        <v>147</v>
      </c>
      <c r="BM159" s="228" t="s">
        <v>197</v>
      </c>
    </row>
    <row r="160" spans="1:51" s="13" customFormat="1" ht="12">
      <c r="A160" s="13"/>
      <c r="B160" s="230"/>
      <c r="C160" s="231"/>
      <c r="D160" s="232" t="s">
        <v>149</v>
      </c>
      <c r="E160" s="233" t="s">
        <v>1</v>
      </c>
      <c r="F160" s="234" t="s">
        <v>198</v>
      </c>
      <c r="G160" s="231"/>
      <c r="H160" s="235">
        <v>14.6</v>
      </c>
      <c r="I160" s="236"/>
      <c r="J160" s="231"/>
      <c r="K160" s="231"/>
      <c r="L160" s="237"/>
      <c r="M160" s="238"/>
      <c r="N160" s="239"/>
      <c r="O160" s="239"/>
      <c r="P160" s="239"/>
      <c r="Q160" s="239"/>
      <c r="R160" s="239"/>
      <c r="S160" s="239"/>
      <c r="T160" s="240"/>
      <c r="U160" s="13"/>
      <c r="V160" s="13"/>
      <c r="W160" s="13"/>
      <c r="X160" s="13"/>
      <c r="Y160" s="13"/>
      <c r="Z160" s="13"/>
      <c r="AA160" s="13"/>
      <c r="AB160" s="13"/>
      <c r="AC160" s="13"/>
      <c r="AD160" s="13"/>
      <c r="AE160" s="13"/>
      <c r="AT160" s="241" t="s">
        <v>149</v>
      </c>
      <c r="AU160" s="241" t="s">
        <v>83</v>
      </c>
      <c r="AV160" s="13" t="s">
        <v>85</v>
      </c>
      <c r="AW160" s="13" t="s">
        <v>32</v>
      </c>
      <c r="AX160" s="13" t="s">
        <v>83</v>
      </c>
      <c r="AY160" s="241" t="s">
        <v>142</v>
      </c>
    </row>
    <row r="161" spans="1:65" s="2" customFormat="1" ht="16.5" customHeight="1">
      <c r="A161" s="37"/>
      <c r="B161" s="38"/>
      <c r="C161" s="216" t="s">
        <v>199</v>
      </c>
      <c r="D161" s="216" t="s">
        <v>143</v>
      </c>
      <c r="E161" s="217" t="s">
        <v>200</v>
      </c>
      <c r="F161" s="218" t="s">
        <v>201</v>
      </c>
      <c r="G161" s="219" t="s">
        <v>146</v>
      </c>
      <c r="H161" s="220">
        <v>278.765</v>
      </c>
      <c r="I161" s="221"/>
      <c r="J161" s="222">
        <f>ROUND(I161*H161,2)</f>
        <v>0</v>
      </c>
      <c r="K161" s="223"/>
      <c r="L161" s="43"/>
      <c r="M161" s="224" t="s">
        <v>1</v>
      </c>
      <c r="N161" s="225" t="s">
        <v>40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147</v>
      </c>
      <c r="AT161" s="228" t="s">
        <v>143</v>
      </c>
      <c r="AU161" s="228" t="s">
        <v>83</v>
      </c>
      <c r="AY161" s="16" t="s">
        <v>142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83</v>
      </c>
      <c r="BK161" s="229">
        <f>ROUND(I161*H161,2)</f>
        <v>0</v>
      </c>
      <c r="BL161" s="16" t="s">
        <v>147</v>
      </c>
      <c r="BM161" s="228" t="s">
        <v>202</v>
      </c>
    </row>
    <row r="162" spans="1:51" s="13" customFormat="1" ht="12">
      <c r="A162" s="13"/>
      <c r="B162" s="230"/>
      <c r="C162" s="231"/>
      <c r="D162" s="232" t="s">
        <v>149</v>
      </c>
      <c r="E162" s="233" t="s">
        <v>1</v>
      </c>
      <c r="F162" s="234" t="s">
        <v>203</v>
      </c>
      <c r="G162" s="231"/>
      <c r="H162" s="235">
        <v>55.795</v>
      </c>
      <c r="I162" s="236"/>
      <c r="J162" s="231"/>
      <c r="K162" s="231"/>
      <c r="L162" s="237"/>
      <c r="M162" s="238"/>
      <c r="N162" s="239"/>
      <c r="O162" s="239"/>
      <c r="P162" s="239"/>
      <c r="Q162" s="239"/>
      <c r="R162" s="239"/>
      <c r="S162" s="239"/>
      <c r="T162" s="240"/>
      <c r="U162" s="13"/>
      <c r="V162" s="13"/>
      <c r="W162" s="13"/>
      <c r="X162" s="13"/>
      <c r="Y162" s="13"/>
      <c r="Z162" s="13"/>
      <c r="AA162" s="13"/>
      <c r="AB162" s="13"/>
      <c r="AC162" s="13"/>
      <c r="AD162" s="13"/>
      <c r="AE162" s="13"/>
      <c r="AT162" s="241" t="s">
        <v>149</v>
      </c>
      <c r="AU162" s="241" t="s">
        <v>83</v>
      </c>
      <c r="AV162" s="13" t="s">
        <v>85</v>
      </c>
      <c r="AW162" s="13" t="s">
        <v>32</v>
      </c>
      <c r="AX162" s="13" t="s">
        <v>75</v>
      </c>
      <c r="AY162" s="241" t="s">
        <v>142</v>
      </c>
    </row>
    <row r="163" spans="1:51" s="13" customFormat="1" ht="12">
      <c r="A163" s="13"/>
      <c r="B163" s="230"/>
      <c r="C163" s="231"/>
      <c r="D163" s="232" t="s">
        <v>149</v>
      </c>
      <c r="E163" s="233" t="s">
        <v>1</v>
      </c>
      <c r="F163" s="234" t="s">
        <v>204</v>
      </c>
      <c r="G163" s="231"/>
      <c r="H163" s="235">
        <v>51.724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149</v>
      </c>
      <c r="AU163" s="241" t="s">
        <v>83</v>
      </c>
      <c r="AV163" s="13" t="s">
        <v>85</v>
      </c>
      <c r="AW163" s="13" t="s">
        <v>32</v>
      </c>
      <c r="AX163" s="13" t="s">
        <v>75</v>
      </c>
      <c r="AY163" s="241" t="s">
        <v>142</v>
      </c>
    </row>
    <row r="164" spans="1:51" s="13" customFormat="1" ht="12">
      <c r="A164" s="13"/>
      <c r="B164" s="230"/>
      <c r="C164" s="231"/>
      <c r="D164" s="232" t="s">
        <v>149</v>
      </c>
      <c r="E164" s="233" t="s">
        <v>1</v>
      </c>
      <c r="F164" s="234" t="s">
        <v>205</v>
      </c>
      <c r="G164" s="231"/>
      <c r="H164" s="235">
        <v>56.835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149</v>
      </c>
      <c r="AU164" s="241" t="s">
        <v>83</v>
      </c>
      <c r="AV164" s="13" t="s">
        <v>85</v>
      </c>
      <c r="AW164" s="13" t="s">
        <v>32</v>
      </c>
      <c r="AX164" s="13" t="s">
        <v>75</v>
      </c>
      <c r="AY164" s="241" t="s">
        <v>142</v>
      </c>
    </row>
    <row r="165" spans="1:51" s="13" customFormat="1" ht="12">
      <c r="A165" s="13"/>
      <c r="B165" s="230"/>
      <c r="C165" s="231"/>
      <c r="D165" s="232" t="s">
        <v>149</v>
      </c>
      <c r="E165" s="233" t="s">
        <v>1</v>
      </c>
      <c r="F165" s="234" t="s">
        <v>206</v>
      </c>
      <c r="G165" s="231"/>
      <c r="H165" s="235">
        <v>53.447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149</v>
      </c>
      <c r="AU165" s="241" t="s">
        <v>83</v>
      </c>
      <c r="AV165" s="13" t="s">
        <v>85</v>
      </c>
      <c r="AW165" s="13" t="s">
        <v>32</v>
      </c>
      <c r="AX165" s="13" t="s">
        <v>75</v>
      </c>
      <c r="AY165" s="241" t="s">
        <v>142</v>
      </c>
    </row>
    <row r="166" spans="1:51" s="13" customFormat="1" ht="12">
      <c r="A166" s="13"/>
      <c r="B166" s="230"/>
      <c r="C166" s="231"/>
      <c r="D166" s="232" t="s">
        <v>149</v>
      </c>
      <c r="E166" s="233" t="s">
        <v>1</v>
      </c>
      <c r="F166" s="234" t="s">
        <v>207</v>
      </c>
      <c r="G166" s="231"/>
      <c r="H166" s="235">
        <v>9.24</v>
      </c>
      <c r="I166" s="236"/>
      <c r="J166" s="231"/>
      <c r="K166" s="231"/>
      <c r="L166" s="237"/>
      <c r="M166" s="238"/>
      <c r="N166" s="239"/>
      <c r="O166" s="239"/>
      <c r="P166" s="239"/>
      <c r="Q166" s="239"/>
      <c r="R166" s="239"/>
      <c r="S166" s="239"/>
      <c r="T166" s="240"/>
      <c r="U166" s="13"/>
      <c r="V166" s="13"/>
      <c r="W166" s="13"/>
      <c r="X166" s="13"/>
      <c r="Y166" s="13"/>
      <c r="Z166" s="13"/>
      <c r="AA166" s="13"/>
      <c r="AB166" s="13"/>
      <c r="AC166" s="13"/>
      <c r="AD166" s="13"/>
      <c r="AE166" s="13"/>
      <c r="AT166" s="241" t="s">
        <v>149</v>
      </c>
      <c r="AU166" s="241" t="s">
        <v>83</v>
      </c>
      <c r="AV166" s="13" t="s">
        <v>85</v>
      </c>
      <c r="AW166" s="13" t="s">
        <v>32</v>
      </c>
      <c r="AX166" s="13" t="s">
        <v>75</v>
      </c>
      <c r="AY166" s="241" t="s">
        <v>142</v>
      </c>
    </row>
    <row r="167" spans="1:51" s="13" customFormat="1" ht="12">
      <c r="A167" s="13"/>
      <c r="B167" s="230"/>
      <c r="C167" s="231"/>
      <c r="D167" s="232" t="s">
        <v>149</v>
      </c>
      <c r="E167" s="233" t="s">
        <v>1</v>
      </c>
      <c r="F167" s="234" t="s">
        <v>208</v>
      </c>
      <c r="G167" s="231"/>
      <c r="H167" s="235">
        <v>51.724</v>
      </c>
      <c r="I167" s="236"/>
      <c r="J167" s="231"/>
      <c r="K167" s="231"/>
      <c r="L167" s="237"/>
      <c r="M167" s="238"/>
      <c r="N167" s="239"/>
      <c r="O167" s="239"/>
      <c r="P167" s="239"/>
      <c r="Q167" s="239"/>
      <c r="R167" s="239"/>
      <c r="S167" s="239"/>
      <c r="T167" s="240"/>
      <c r="U167" s="13"/>
      <c r="V167" s="13"/>
      <c r="W167" s="13"/>
      <c r="X167" s="13"/>
      <c r="Y167" s="13"/>
      <c r="Z167" s="13"/>
      <c r="AA167" s="13"/>
      <c r="AB167" s="13"/>
      <c r="AC167" s="13"/>
      <c r="AD167" s="13"/>
      <c r="AE167" s="13"/>
      <c r="AT167" s="241" t="s">
        <v>149</v>
      </c>
      <c r="AU167" s="241" t="s">
        <v>83</v>
      </c>
      <c r="AV167" s="13" t="s">
        <v>85</v>
      </c>
      <c r="AW167" s="13" t="s">
        <v>32</v>
      </c>
      <c r="AX167" s="13" t="s">
        <v>75</v>
      </c>
      <c r="AY167" s="241" t="s">
        <v>142</v>
      </c>
    </row>
    <row r="168" spans="1:51" s="14" customFormat="1" ht="12">
      <c r="A168" s="14"/>
      <c r="B168" s="242"/>
      <c r="C168" s="243"/>
      <c r="D168" s="232" t="s">
        <v>149</v>
      </c>
      <c r="E168" s="244" t="s">
        <v>1</v>
      </c>
      <c r="F168" s="245" t="s">
        <v>165</v>
      </c>
      <c r="G168" s="243"/>
      <c r="H168" s="246">
        <v>278.76500000000004</v>
      </c>
      <c r="I168" s="247"/>
      <c r="J168" s="243"/>
      <c r="K168" s="243"/>
      <c r="L168" s="248"/>
      <c r="M168" s="249"/>
      <c r="N168" s="250"/>
      <c r="O168" s="250"/>
      <c r="P168" s="250"/>
      <c r="Q168" s="250"/>
      <c r="R168" s="250"/>
      <c r="S168" s="250"/>
      <c r="T168" s="251"/>
      <c r="U168" s="14"/>
      <c r="V168" s="14"/>
      <c r="W168" s="14"/>
      <c r="X168" s="14"/>
      <c r="Y168" s="14"/>
      <c r="Z168" s="14"/>
      <c r="AA168" s="14"/>
      <c r="AB168" s="14"/>
      <c r="AC168" s="14"/>
      <c r="AD168" s="14"/>
      <c r="AE168" s="14"/>
      <c r="AT168" s="252" t="s">
        <v>149</v>
      </c>
      <c r="AU168" s="252" t="s">
        <v>83</v>
      </c>
      <c r="AV168" s="14" t="s">
        <v>147</v>
      </c>
      <c r="AW168" s="14" t="s">
        <v>32</v>
      </c>
      <c r="AX168" s="14" t="s">
        <v>83</v>
      </c>
      <c r="AY168" s="252" t="s">
        <v>142</v>
      </c>
    </row>
    <row r="169" spans="1:65" s="2" customFormat="1" ht="16.5" customHeight="1">
      <c r="A169" s="37"/>
      <c r="B169" s="38"/>
      <c r="C169" s="216" t="s">
        <v>209</v>
      </c>
      <c r="D169" s="216" t="s">
        <v>143</v>
      </c>
      <c r="E169" s="217" t="s">
        <v>210</v>
      </c>
      <c r="F169" s="218" t="s">
        <v>211</v>
      </c>
      <c r="G169" s="219" t="s">
        <v>146</v>
      </c>
      <c r="H169" s="220">
        <v>0.217</v>
      </c>
      <c r="I169" s="221"/>
      <c r="J169" s="222">
        <f>ROUND(I169*H169,2)</f>
        <v>0</v>
      </c>
      <c r="K169" s="223"/>
      <c r="L169" s="43"/>
      <c r="M169" s="224" t="s">
        <v>1</v>
      </c>
      <c r="N169" s="225" t="s">
        <v>40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147</v>
      </c>
      <c r="AT169" s="228" t="s">
        <v>143</v>
      </c>
      <c r="AU169" s="228" t="s">
        <v>83</v>
      </c>
      <c r="AY169" s="16" t="s">
        <v>142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83</v>
      </c>
      <c r="BK169" s="229">
        <f>ROUND(I169*H169,2)</f>
        <v>0</v>
      </c>
      <c r="BL169" s="16" t="s">
        <v>147</v>
      </c>
      <c r="BM169" s="228" t="s">
        <v>212</v>
      </c>
    </row>
    <row r="170" spans="1:47" s="2" customFormat="1" ht="12">
      <c r="A170" s="37"/>
      <c r="B170" s="38"/>
      <c r="C170" s="39"/>
      <c r="D170" s="232" t="s">
        <v>171</v>
      </c>
      <c r="E170" s="39"/>
      <c r="F170" s="253" t="s">
        <v>213</v>
      </c>
      <c r="G170" s="39"/>
      <c r="H170" s="39"/>
      <c r="I170" s="254"/>
      <c r="J170" s="39"/>
      <c r="K170" s="39"/>
      <c r="L170" s="43"/>
      <c r="M170" s="255"/>
      <c r="N170" s="256"/>
      <c r="O170" s="90"/>
      <c r="P170" s="90"/>
      <c r="Q170" s="90"/>
      <c r="R170" s="90"/>
      <c r="S170" s="90"/>
      <c r="T170" s="91"/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T170" s="16" t="s">
        <v>171</v>
      </c>
      <c r="AU170" s="16" t="s">
        <v>83</v>
      </c>
    </row>
    <row r="171" spans="1:51" s="13" customFormat="1" ht="12">
      <c r="A171" s="13"/>
      <c r="B171" s="230"/>
      <c r="C171" s="231"/>
      <c r="D171" s="232" t="s">
        <v>149</v>
      </c>
      <c r="E171" s="233" t="s">
        <v>1</v>
      </c>
      <c r="F171" s="234" t="s">
        <v>214</v>
      </c>
      <c r="G171" s="231"/>
      <c r="H171" s="235">
        <v>0.181</v>
      </c>
      <c r="I171" s="236"/>
      <c r="J171" s="231"/>
      <c r="K171" s="231"/>
      <c r="L171" s="237"/>
      <c r="M171" s="238"/>
      <c r="N171" s="239"/>
      <c r="O171" s="239"/>
      <c r="P171" s="239"/>
      <c r="Q171" s="239"/>
      <c r="R171" s="239"/>
      <c r="S171" s="239"/>
      <c r="T171" s="240"/>
      <c r="U171" s="13"/>
      <c r="V171" s="13"/>
      <c r="W171" s="13"/>
      <c r="X171" s="13"/>
      <c r="Y171" s="13"/>
      <c r="Z171" s="13"/>
      <c r="AA171" s="13"/>
      <c r="AB171" s="13"/>
      <c r="AC171" s="13"/>
      <c r="AD171" s="13"/>
      <c r="AE171" s="13"/>
      <c r="AT171" s="241" t="s">
        <v>149</v>
      </c>
      <c r="AU171" s="241" t="s">
        <v>83</v>
      </c>
      <c r="AV171" s="13" t="s">
        <v>85</v>
      </c>
      <c r="AW171" s="13" t="s">
        <v>32</v>
      </c>
      <c r="AX171" s="13" t="s">
        <v>75</v>
      </c>
      <c r="AY171" s="241" t="s">
        <v>142</v>
      </c>
    </row>
    <row r="172" spans="1:51" s="13" customFormat="1" ht="12">
      <c r="A172" s="13"/>
      <c r="B172" s="230"/>
      <c r="C172" s="231"/>
      <c r="D172" s="232" t="s">
        <v>149</v>
      </c>
      <c r="E172" s="233" t="s">
        <v>1</v>
      </c>
      <c r="F172" s="234" t="s">
        <v>215</v>
      </c>
      <c r="G172" s="231"/>
      <c r="H172" s="235">
        <v>0.036</v>
      </c>
      <c r="I172" s="236"/>
      <c r="J172" s="231"/>
      <c r="K172" s="231"/>
      <c r="L172" s="237"/>
      <c r="M172" s="238"/>
      <c r="N172" s="239"/>
      <c r="O172" s="239"/>
      <c r="P172" s="239"/>
      <c r="Q172" s="239"/>
      <c r="R172" s="239"/>
      <c r="S172" s="239"/>
      <c r="T172" s="240"/>
      <c r="U172" s="13"/>
      <c r="V172" s="13"/>
      <c r="W172" s="13"/>
      <c r="X172" s="13"/>
      <c r="Y172" s="13"/>
      <c r="Z172" s="13"/>
      <c r="AA172" s="13"/>
      <c r="AB172" s="13"/>
      <c r="AC172" s="13"/>
      <c r="AD172" s="13"/>
      <c r="AE172" s="13"/>
      <c r="AT172" s="241" t="s">
        <v>149</v>
      </c>
      <c r="AU172" s="241" t="s">
        <v>83</v>
      </c>
      <c r="AV172" s="13" t="s">
        <v>85</v>
      </c>
      <c r="AW172" s="13" t="s">
        <v>32</v>
      </c>
      <c r="AX172" s="13" t="s">
        <v>75</v>
      </c>
      <c r="AY172" s="241" t="s">
        <v>142</v>
      </c>
    </row>
    <row r="173" spans="1:51" s="14" customFormat="1" ht="12">
      <c r="A173" s="14"/>
      <c r="B173" s="242"/>
      <c r="C173" s="243"/>
      <c r="D173" s="232" t="s">
        <v>149</v>
      </c>
      <c r="E173" s="244" t="s">
        <v>1</v>
      </c>
      <c r="F173" s="245" t="s">
        <v>165</v>
      </c>
      <c r="G173" s="243"/>
      <c r="H173" s="246">
        <v>0.217</v>
      </c>
      <c r="I173" s="247"/>
      <c r="J173" s="243"/>
      <c r="K173" s="243"/>
      <c r="L173" s="248"/>
      <c r="M173" s="249"/>
      <c r="N173" s="250"/>
      <c r="O173" s="250"/>
      <c r="P173" s="250"/>
      <c r="Q173" s="250"/>
      <c r="R173" s="250"/>
      <c r="S173" s="250"/>
      <c r="T173" s="251"/>
      <c r="U173" s="14"/>
      <c r="V173" s="14"/>
      <c r="W173" s="14"/>
      <c r="X173" s="14"/>
      <c r="Y173" s="14"/>
      <c r="Z173" s="14"/>
      <c r="AA173" s="14"/>
      <c r="AB173" s="14"/>
      <c r="AC173" s="14"/>
      <c r="AD173" s="14"/>
      <c r="AE173" s="14"/>
      <c r="AT173" s="252" t="s">
        <v>149</v>
      </c>
      <c r="AU173" s="252" t="s">
        <v>83</v>
      </c>
      <c r="AV173" s="14" t="s">
        <v>147</v>
      </c>
      <c r="AW173" s="14" t="s">
        <v>32</v>
      </c>
      <c r="AX173" s="14" t="s">
        <v>83</v>
      </c>
      <c r="AY173" s="252" t="s">
        <v>142</v>
      </c>
    </row>
    <row r="174" spans="1:65" s="2" customFormat="1" ht="16.5" customHeight="1">
      <c r="A174" s="37"/>
      <c r="B174" s="38"/>
      <c r="C174" s="216" t="s">
        <v>8</v>
      </c>
      <c r="D174" s="216" t="s">
        <v>143</v>
      </c>
      <c r="E174" s="217" t="s">
        <v>216</v>
      </c>
      <c r="F174" s="218" t="s">
        <v>217</v>
      </c>
      <c r="G174" s="219" t="s">
        <v>146</v>
      </c>
      <c r="H174" s="220">
        <v>10.725</v>
      </c>
      <c r="I174" s="221"/>
      <c r="J174" s="222">
        <f>ROUND(I174*H174,2)</f>
        <v>0</v>
      </c>
      <c r="K174" s="223"/>
      <c r="L174" s="43"/>
      <c r="M174" s="224" t="s">
        <v>1</v>
      </c>
      <c r="N174" s="225" t="s">
        <v>40</v>
      </c>
      <c r="O174" s="90"/>
      <c r="P174" s="226">
        <f>O174*H174</f>
        <v>0</v>
      </c>
      <c r="Q174" s="226">
        <v>0</v>
      </c>
      <c r="R174" s="226">
        <f>Q174*H174</f>
        <v>0</v>
      </c>
      <c r="S174" s="226">
        <v>0</v>
      </c>
      <c r="T174" s="227">
        <f>S174*H174</f>
        <v>0</v>
      </c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  <c r="AR174" s="228" t="s">
        <v>147</v>
      </c>
      <c r="AT174" s="228" t="s">
        <v>143</v>
      </c>
      <c r="AU174" s="228" t="s">
        <v>83</v>
      </c>
      <c r="AY174" s="16" t="s">
        <v>142</v>
      </c>
      <c r="BE174" s="229">
        <f>IF(N174="základní",J174,0)</f>
        <v>0</v>
      </c>
      <c r="BF174" s="229">
        <f>IF(N174="snížená",J174,0)</f>
        <v>0</v>
      </c>
      <c r="BG174" s="229">
        <f>IF(N174="zákl. přenesená",J174,0)</f>
        <v>0</v>
      </c>
      <c r="BH174" s="229">
        <f>IF(N174="sníž. přenesená",J174,0)</f>
        <v>0</v>
      </c>
      <c r="BI174" s="229">
        <f>IF(N174="nulová",J174,0)</f>
        <v>0</v>
      </c>
      <c r="BJ174" s="16" t="s">
        <v>83</v>
      </c>
      <c r="BK174" s="229">
        <f>ROUND(I174*H174,2)</f>
        <v>0</v>
      </c>
      <c r="BL174" s="16" t="s">
        <v>147</v>
      </c>
      <c r="BM174" s="228" t="s">
        <v>218</v>
      </c>
    </row>
    <row r="175" spans="1:51" s="13" customFormat="1" ht="12">
      <c r="A175" s="13"/>
      <c r="B175" s="230"/>
      <c r="C175" s="231"/>
      <c r="D175" s="232" t="s">
        <v>149</v>
      </c>
      <c r="E175" s="233" t="s">
        <v>1</v>
      </c>
      <c r="F175" s="234" t="s">
        <v>219</v>
      </c>
      <c r="G175" s="231"/>
      <c r="H175" s="235">
        <v>9.57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149</v>
      </c>
      <c r="AU175" s="241" t="s">
        <v>83</v>
      </c>
      <c r="AV175" s="13" t="s">
        <v>85</v>
      </c>
      <c r="AW175" s="13" t="s">
        <v>32</v>
      </c>
      <c r="AX175" s="13" t="s">
        <v>75</v>
      </c>
      <c r="AY175" s="241" t="s">
        <v>142</v>
      </c>
    </row>
    <row r="176" spans="1:51" s="13" customFormat="1" ht="12">
      <c r="A176" s="13"/>
      <c r="B176" s="230"/>
      <c r="C176" s="231"/>
      <c r="D176" s="232" t="s">
        <v>149</v>
      </c>
      <c r="E176" s="233" t="s">
        <v>1</v>
      </c>
      <c r="F176" s="234" t="s">
        <v>220</v>
      </c>
      <c r="G176" s="231"/>
      <c r="H176" s="235">
        <v>10.725</v>
      </c>
      <c r="I176" s="236"/>
      <c r="J176" s="231"/>
      <c r="K176" s="231"/>
      <c r="L176" s="237"/>
      <c r="M176" s="238"/>
      <c r="N176" s="239"/>
      <c r="O176" s="239"/>
      <c r="P176" s="239"/>
      <c r="Q176" s="239"/>
      <c r="R176" s="239"/>
      <c r="S176" s="239"/>
      <c r="T176" s="240"/>
      <c r="U176" s="13"/>
      <c r="V176" s="13"/>
      <c r="W176" s="13"/>
      <c r="X176" s="13"/>
      <c r="Y176" s="13"/>
      <c r="Z176" s="13"/>
      <c r="AA176" s="13"/>
      <c r="AB176" s="13"/>
      <c r="AC176" s="13"/>
      <c r="AD176" s="13"/>
      <c r="AE176" s="13"/>
      <c r="AT176" s="241" t="s">
        <v>149</v>
      </c>
      <c r="AU176" s="241" t="s">
        <v>83</v>
      </c>
      <c r="AV176" s="13" t="s">
        <v>85</v>
      </c>
      <c r="AW176" s="13" t="s">
        <v>32</v>
      </c>
      <c r="AX176" s="13" t="s">
        <v>83</v>
      </c>
      <c r="AY176" s="241" t="s">
        <v>142</v>
      </c>
    </row>
    <row r="177" spans="1:65" s="2" customFormat="1" ht="16.5" customHeight="1">
      <c r="A177" s="37"/>
      <c r="B177" s="38"/>
      <c r="C177" s="216" t="s">
        <v>221</v>
      </c>
      <c r="D177" s="216" t="s">
        <v>143</v>
      </c>
      <c r="E177" s="217" t="s">
        <v>222</v>
      </c>
      <c r="F177" s="218" t="s">
        <v>223</v>
      </c>
      <c r="G177" s="219" t="s">
        <v>146</v>
      </c>
      <c r="H177" s="220">
        <v>214.396</v>
      </c>
      <c r="I177" s="221"/>
      <c r="J177" s="222">
        <f>ROUND(I177*H177,2)</f>
        <v>0</v>
      </c>
      <c r="K177" s="223"/>
      <c r="L177" s="43"/>
      <c r="M177" s="224" t="s">
        <v>1</v>
      </c>
      <c r="N177" s="225" t="s">
        <v>40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147</v>
      </c>
      <c r="AT177" s="228" t="s">
        <v>143</v>
      </c>
      <c r="AU177" s="228" t="s">
        <v>83</v>
      </c>
      <c r="AY177" s="16" t="s">
        <v>142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83</v>
      </c>
      <c r="BK177" s="229">
        <f>ROUND(I177*H177,2)</f>
        <v>0</v>
      </c>
      <c r="BL177" s="16" t="s">
        <v>147</v>
      </c>
      <c r="BM177" s="228" t="s">
        <v>224</v>
      </c>
    </row>
    <row r="178" spans="1:51" s="13" customFormat="1" ht="12">
      <c r="A178" s="13"/>
      <c r="B178" s="230"/>
      <c r="C178" s="231"/>
      <c r="D178" s="232" t="s">
        <v>149</v>
      </c>
      <c r="E178" s="233" t="s">
        <v>1</v>
      </c>
      <c r="F178" s="234" t="s">
        <v>225</v>
      </c>
      <c r="G178" s="231"/>
      <c r="H178" s="235">
        <v>45.07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149</v>
      </c>
      <c r="AU178" s="241" t="s">
        <v>83</v>
      </c>
      <c r="AV178" s="13" t="s">
        <v>85</v>
      </c>
      <c r="AW178" s="13" t="s">
        <v>32</v>
      </c>
      <c r="AX178" s="13" t="s">
        <v>75</v>
      </c>
      <c r="AY178" s="241" t="s">
        <v>142</v>
      </c>
    </row>
    <row r="179" spans="1:51" s="13" customFormat="1" ht="12">
      <c r="A179" s="13"/>
      <c r="B179" s="230"/>
      <c r="C179" s="231"/>
      <c r="D179" s="232" t="s">
        <v>149</v>
      </c>
      <c r="E179" s="233" t="s">
        <v>1</v>
      </c>
      <c r="F179" s="234" t="s">
        <v>204</v>
      </c>
      <c r="G179" s="231"/>
      <c r="H179" s="235">
        <v>51.724</v>
      </c>
      <c r="I179" s="236"/>
      <c r="J179" s="231"/>
      <c r="K179" s="231"/>
      <c r="L179" s="237"/>
      <c r="M179" s="238"/>
      <c r="N179" s="239"/>
      <c r="O179" s="239"/>
      <c r="P179" s="239"/>
      <c r="Q179" s="239"/>
      <c r="R179" s="239"/>
      <c r="S179" s="239"/>
      <c r="T179" s="240"/>
      <c r="U179" s="13"/>
      <c r="V179" s="13"/>
      <c r="W179" s="13"/>
      <c r="X179" s="13"/>
      <c r="Y179" s="13"/>
      <c r="Z179" s="13"/>
      <c r="AA179" s="13"/>
      <c r="AB179" s="13"/>
      <c r="AC179" s="13"/>
      <c r="AD179" s="13"/>
      <c r="AE179" s="13"/>
      <c r="AT179" s="241" t="s">
        <v>149</v>
      </c>
      <c r="AU179" s="241" t="s">
        <v>83</v>
      </c>
      <c r="AV179" s="13" t="s">
        <v>85</v>
      </c>
      <c r="AW179" s="13" t="s">
        <v>32</v>
      </c>
      <c r="AX179" s="13" t="s">
        <v>75</v>
      </c>
      <c r="AY179" s="241" t="s">
        <v>142</v>
      </c>
    </row>
    <row r="180" spans="1:51" s="13" customFormat="1" ht="12">
      <c r="A180" s="13"/>
      <c r="B180" s="230"/>
      <c r="C180" s="231"/>
      <c r="D180" s="232" t="s">
        <v>149</v>
      </c>
      <c r="E180" s="233" t="s">
        <v>1</v>
      </c>
      <c r="F180" s="234" t="s">
        <v>205</v>
      </c>
      <c r="G180" s="231"/>
      <c r="H180" s="235">
        <v>56.835</v>
      </c>
      <c r="I180" s="236"/>
      <c r="J180" s="231"/>
      <c r="K180" s="231"/>
      <c r="L180" s="237"/>
      <c r="M180" s="238"/>
      <c r="N180" s="239"/>
      <c r="O180" s="239"/>
      <c r="P180" s="239"/>
      <c r="Q180" s="239"/>
      <c r="R180" s="239"/>
      <c r="S180" s="239"/>
      <c r="T180" s="240"/>
      <c r="U180" s="13"/>
      <c r="V180" s="13"/>
      <c r="W180" s="13"/>
      <c r="X180" s="13"/>
      <c r="Y180" s="13"/>
      <c r="Z180" s="13"/>
      <c r="AA180" s="13"/>
      <c r="AB180" s="13"/>
      <c r="AC180" s="13"/>
      <c r="AD180" s="13"/>
      <c r="AE180" s="13"/>
      <c r="AT180" s="241" t="s">
        <v>149</v>
      </c>
      <c r="AU180" s="241" t="s">
        <v>83</v>
      </c>
      <c r="AV180" s="13" t="s">
        <v>85</v>
      </c>
      <c r="AW180" s="13" t="s">
        <v>32</v>
      </c>
      <c r="AX180" s="13" t="s">
        <v>75</v>
      </c>
      <c r="AY180" s="241" t="s">
        <v>142</v>
      </c>
    </row>
    <row r="181" spans="1:51" s="13" customFormat="1" ht="12">
      <c r="A181" s="13"/>
      <c r="B181" s="230"/>
      <c r="C181" s="231"/>
      <c r="D181" s="232" t="s">
        <v>149</v>
      </c>
      <c r="E181" s="233" t="s">
        <v>1</v>
      </c>
      <c r="F181" s="234" t="s">
        <v>206</v>
      </c>
      <c r="G181" s="231"/>
      <c r="H181" s="235">
        <v>53.447</v>
      </c>
      <c r="I181" s="236"/>
      <c r="J181" s="231"/>
      <c r="K181" s="231"/>
      <c r="L181" s="237"/>
      <c r="M181" s="238"/>
      <c r="N181" s="239"/>
      <c r="O181" s="239"/>
      <c r="P181" s="239"/>
      <c r="Q181" s="239"/>
      <c r="R181" s="239"/>
      <c r="S181" s="239"/>
      <c r="T181" s="240"/>
      <c r="U181" s="13"/>
      <c r="V181" s="13"/>
      <c r="W181" s="13"/>
      <c r="X181" s="13"/>
      <c r="Y181" s="13"/>
      <c r="Z181" s="13"/>
      <c r="AA181" s="13"/>
      <c r="AB181" s="13"/>
      <c r="AC181" s="13"/>
      <c r="AD181" s="13"/>
      <c r="AE181" s="13"/>
      <c r="AT181" s="241" t="s">
        <v>149</v>
      </c>
      <c r="AU181" s="241" t="s">
        <v>83</v>
      </c>
      <c r="AV181" s="13" t="s">
        <v>85</v>
      </c>
      <c r="AW181" s="13" t="s">
        <v>32</v>
      </c>
      <c r="AX181" s="13" t="s">
        <v>75</v>
      </c>
      <c r="AY181" s="241" t="s">
        <v>142</v>
      </c>
    </row>
    <row r="182" spans="1:51" s="13" customFormat="1" ht="12">
      <c r="A182" s="13"/>
      <c r="B182" s="230"/>
      <c r="C182" s="231"/>
      <c r="D182" s="232" t="s">
        <v>149</v>
      </c>
      <c r="E182" s="233" t="s">
        <v>1</v>
      </c>
      <c r="F182" s="234" t="s">
        <v>226</v>
      </c>
      <c r="G182" s="231"/>
      <c r="H182" s="235">
        <v>3.36</v>
      </c>
      <c r="I182" s="236"/>
      <c r="J182" s="231"/>
      <c r="K182" s="231"/>
      <c r="L182" s="237"/>
      <c r="M182" s="238"/>
      <c r="N182" s="239"/>
      <c r="O182" s="239"/>
      <c r="P182" s="239"/>
      <c r="Q182" s="239"/>
      <c r="R182" s="239"/>
      <c r="S182" s="239"/>
      <c r="T182" s="240"/>
      <c r="U182" s="13"/>
      <c r="V182" s="13"/>
      <c r="W182" s="13"/>
      <c r="X182" s="13"/>
      <c r="Y182" s="13"/>
      <c r="Z182" s="13"/>
      <c r="AA182" s="13"/>
      <c r="AB182" s="13"/>
      <c r="AC182" s="13"/>
      <c r="AD182" s="13"/>
      <c r="AE182" s="13"/>
      <c r="AT182" s="241" t="s">
        <v>149</v>
      </c>
      <c r="AU182" s="241" t="s">
        <v>83</v>
      </c>
      <c r="AV182" s="13" t="s">
        <v>85</v>
      </c>
      <c r="AW182" s="13" t="s">
        <v>32</v>
      </c>
      <c r="AX182" s="13" t="s">
        <v>75</v>
      </c>
      <c r="AY182" s="241" t="s">
        <v>142</v>
      </c>
    </row>
    <row r="183" spans="1:51" s="13" customFormat="1" ht="12">
      <c r="A183" s="13"/>
      <c r="B183" s="230"/>
      <c r="C183" s="231"/>
      <c r="D183" s="232" t="s">
        <v>149</v>
      </c>
      <c r="E183" s="233" t="s">
        <v>1</v>
      </c>
      <c r="F183" s="234" t="s">
        <v>227</v>
      </c>
      <c r="G183" s="231"/>
      <c r="H183" s="235">
        <v>3.96</v>
      </c>
      <c r="I183" s="236"/>
      <c r="J183" s="231"/>
      <c r="K183" s="231"/>
      <c r="L183" s="237"/>
      <c r="M183" s="238"/>
      <c r="N183" s="239"/>
      <c r="O183" s="239"/>
      <c r="P183" s="239"/>
      <c r="Q183" s="239"/>
      <c r="R183" s="239"/>
      <c r="S183" s="239"/>
      <c r="T183" s="240"/>
      <c r="U183" s="13"/>
      <c r="V183" s="13"/>
      <c r="W183" s="13"/>
      <c r="X183" s="13"/>
      <c r="Y183" s="13"/>
      <c r="Z183" s="13"/>
      <c r="AA183" s="13"/>
      <c r="AB183" s="13"/>
      <c r="AC183" s="13"/>
      <c r="AD183" s="13"/>
      <c r="AE183" s="13"/>
      <c r="AT183" s="241" t="s">
        <v>149</v>
      </c>
      <c r="AU183" s="241" t="s">
        <v>83</v>
      </c>
      <c r="AV183" s="13" t="s">
        <v>85</v>
      </c>
      <c r="AW183" s="13" t="s">
        <v>32</v>
      </c>
      <c r="AX183" s="13" t="s">
        <v>75</v>
      </c>
      <c r="AY183" s="241" t="s">
        <v>142</v>
      </c>
    </row>
    <row r="184" spans="1:51" s="14" customFormat="1" ht="12">
      <c r="A184" s="14"/>
      <c r="B184" s="242"/>
      <c r="C184" s="243"/>
      <c r="D184" s="232" t="s">
        <v>149</v>
      </c>
      <c r="E184" s="244" t="s">
        <v>1</v>
      </c>
      <c r="F184" s="245" t="s">
        <v>165</v>
      </c>
      <c r="G184" s="243"/>
      <c r="H184" s="246">
        <v>214.39600000000002</v>
      </c>
      <c r="I184" s="247"/>
      <c r="J184" s="243"/>
      <c r="K184" s="243"/>
      <c r="L184" s="248"/>
      <c r="M184" s="249"/>
      <c r="N184" s="250"/>
      <c r="O184" s="250"/>
      <c r="P184" s="250"/>
      <c r="Q184" s="250"/>
      <c r="R184" s="250"/>
      <c r="S184" s="250"/>
      <c r="T184" s="251"/>
      <c r="U184" s="14"/>
      <c r="V184" s="14"/>
      <c r="W184" s="14"/>
      <c r="X184" s="14"/>
      <c r="Y184" s="14"/>
      <c r="Z184" s="14"/>
      <c r="AA184" s="14"/>
      <c r="AB184" s="14"/>
      <c r="AC184" s="14"/>
      <c r="AD184" s="14"/>
      <c r="AE184" s="14"/>
      <c r="AT184" s="252" t="s">
        <v>149</v>
      </c>
      <c r="AU184" s="252" t="s">
        <v>83</v>
      </c>
      <c r="AV184" s="14" t="s">
        <v>147</v>
      </c>
      <c r="AW184" s="14" t="s">
        <v>32</v>
      </c>
      <c r="AX184" s="14" t="s">
        <v>83</v>
      </c>
      <c r="AY184" s="252" t="s">
        <v>142</v>
      </c>
    </row>
    <row r="185" spans="1:65" s="2" customFormat="1" ht="16.5" customHeight="1">
      <c r="A185" s="37"/>
      <c r="B185" s="38"/>
      <c r="C185" s="216" t="s">
        <v>228</v>
      </c>
      <c r="D185" s="216" t="s">
        <v>143</v>
      </c>
      <c r="E185" s="217" t="s">
        <v>229</v>
      </c>
      <c r="F185" s="218" t="s">
        <v>230</v>
      </c>
      <c r="G185" s="219" t="s">
        <v>146</v>
      </c>
      <c r="H185" s="220">
        <v>214.396</v>
      </c>
      <c r="I185" s="221"/>
      <c r="J185" s="222">
        <f>ROUND(I185*H185,2)</f>
        <v>0</v>
      </c>
      <c r="K185" s="223"/>
      <c r="L185" s="43"/>
      <c r="M185" s="224" t="s">
        <v>1</v>
      </c>
      <c r="N185" s="225" t="s">
        <v>40</v>
      </c>
      <c r="O185" s="90"/>
      <c r="P185" s="226">
        <f>O185*H185</f>
        <v>0</v>
      </c>
      <c r="Q185" s="226">
        <v>0</v>
      </c>
      <c r="R185" s="226">
        <f>Q185*H185</f>
        <v>0</v>
      </c>
      <c r="S185" s="226">
        <v>0</v>
      </c>
      <c r="T185" s="227">
        <f>S185*H185</f>
        <v>0</v>
      </c>
      <c r="U185" s="37"/>
      <c r="V185" s="37"/>
      <c r="W185" s="37"/>
      <c r="X185" s="37"/>
      <c r="Y185" s="37"/>
      <c r="Z185" s="37"/>
      <c r="AA185" s="37"/>
      <c r="AB185" s="37"/>
      <c r="AC185" s="37"/>
      <c r="AD185" s="37"/>
      <c r="AE185" s="37"/>
      <c r="AR185" s="228" t="s">
        <v>147</v>
      </c>
      <c r="AT185" s="228" t="s">
        <v>143</v>
      </c>
      <c r="AU185" s="228" t="s">
        <v>83</v>
      </c>
      <c r="AY185" s="16" t="s">
        <v>142</v>
      </c>
      <c r="BE185" s="229">
        <f>IF(N185="základní",J185,0)</f>
        <v>0</v>
      </c>
      <c r="BF185" s="229">
        <f>IF(N185="snížená",J185,0)</f>
        <v>0</v>
      </c>
      <c r="BG185" s="229">
        <f>IF(N185="zákl. přenesená",J185,0)</f>
        <v>0</v>
      </c>
      <c r="BH185" s="229">
        <f>IF(N185="sníž. přenesená",J185,0)</f>
        <v>0</v>
      </c>
      <c r="BI185" s="229">
        <f>IF(N185="nulová",J185,0)</f>
        <v>0</v>
      </c>
      <c r="BJ185" s="16" t="s">
        <v>83</v>
      </c>
      <c r="BK185" s="229">
        <f>ROUND(I185*H185,2)</f>
        <v>0</v>
      </c>
      <c r="BL185" s="16" t="s">
        <v>147</v>
      </c>
      <c r="BM185" s="228" t="s">
        <v>231</v>
      </c>
    </row>
    <row r="186" spans="1:47" s="2" customFormat="1" ht="12">
      <c r="A186" s="37"/>
      <c r="B186" s="38"/>
      <c r="C186" s="39"/>
      <c r="D186" s="232" t="s">
        <v>171</v>
      </c>
      <c r="E186" s="39"/>
      <c r="F186" s="253" t="s">
        <v>232</v>
      </c>
      <c r="G186" s="39"/>
      <c r="H186" s="39"/>
      <c r="I186" s="254"/>
      <c r="J186" s="39"/>
      <c r="K186" s="39"/>
      <c r="L186" s="43"/>
      <c r="M186" s="255"/>
      <c r="N186" s="256"/>
      <c r="O186" s="90"/>
      <c r="P186" s="90"/>
      <c r="Q186" s="90"/>
      <c r="R186" s="90"/>
      <c r="S186" s="90"/>
      <c r="T186" s="91"/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T186" s="16" t="s">
        <v>171</v>
      </c>
      <c r="AU186" s="16" t="s">
        <v>83</v>
      </c>
    </row>
    <row r="187" spans="1:51" s="13" customFormat="1" ht="12">
      <c r="A187" s="13"/>
      <c r="B187" s="230"/>
      <c r="C187" s="231"/>
      <c r="D187" s="232" t="s">
        <v>149</v>
      </c>
      <c r="E187" s="233" t="s">
        <v>1</v>
      </c>
      <c r="F187" s="234" t="s">
        <v>225</v>
      </c>
      <c r="G187" s="231"/>
      <c r="H187" s="235">
        <v>45.07</v>
      </c>
      <c r="I187" s="236"/>
      <c r="J187" s="231"/>
      <c r="K187" s="231"/>
      <c r="L187" s="237"/>
      <c r="M187" s="238"/>
      <c r="N187" s="239"/>
      <c r="O187" s="239"/>
      <c r="P187" s="239"/>
      <c r="Q187" s="239"/>
      <c r="R187" s="239"/>
      <c r="S187" s="239"/>
      <c r="T187" s="240"/>
      <c r="U187" s="13"/>
      <c r="V187" s="13"/>
      <c r="W187" s="13"/>
      <c r="X187" s="13"/>
      <c r="Y187" s="13"/>
      <c r="Z187" s="13"/>
      <c r="AA187" s="13"/>
      <c r="AB187" s="13"/>
      <c r="AC187" s="13"/>
      <c r="AD187" s="13"/>
      <c r="AE187" s="13"/>
      <c r="AT187" s="241" t="s">
        <v>149</v>
      </c>
      <c r="AU187" s="241" t="s">
        <v>83</v>
      </c>
      <c r="AV187" s="13" t="s">
        <v>85</v>
      </c>
      <c r="AW187" s="13" t="s">
        <v>32</v>
      </c>
      <c r="AX187" s="13" t="s">
        <v>75</v>
      </c>
      <c r="AY187" s="241" t="s">
        <v>142</v>
      </c>
    </row>
    <row r="188" spans="1:51" s="13" customFormat="1" ht="12">
      <c r="A188" s="13"/>
      <c r="B188" s="230"/>
      <c r="C188" s="231"/>
      <c r="D188" s="232" t="s">
        <v>149</v>
      </c>
      <c r="E188" s="233" t="s">
        <v>1</v>
      </c>
      <c r="F188" s="234" t="s">
        <v>204</v>
      </c>
      <c r="G188" s="231"/>
      <c r="H188" s="235">
        <v>51.724</v>
      </c>
      <c r="I188" s="236"/>
      <c r="J188" s="231"/>
      <c r="K188" s="231"/>
      <c r="L188" s="237"/>
      <c r="M188" s="238"/>
      <c r="N188" s="239"/>
      <c r="O188" s="239"/>
      <c r="P188" s="239"/>
      <c r="Q188" s="239"/>
      <c r="R188" s="239"/>
      <c r="S188" s="239"/>
      <c r="T188" s="240"/>
      <c r="U188" s="13"/>
      <c r="V188" s="13"/>
      <c r="W188" s="13"/>
      <c r="X188" s="13"/>
      <c r="Y188" s="13"/>
      <c r="Z188" s="13"/>
      <c r="AA188" s="13"/>
      <c r="AB188" s="13"/>
      <c r="AC188" s="13"/>
      <c r="AD188" s="13"/>
      <c r="AE188" s="13"/>
      <c r="AT188" s="241" t="s">
        <v>149</v>
      </c>
      <c r="AU188" s="241" t="s">
        <v>83</v>
      </c>
      <c r="AV188" s="13" t="s">
        <v>85</v>
      </c>
      <c r="AW188" s="13" t="s">
        <v>32</v>
      </c>
      <c r="AX188" s="13" t="s">
        <v>75</v>
      </c>
      <c r="AY188" s="241" t="s">
        <v>142</v>
      </c>
    </row>
    <row r="189" spans="1:51" s="13" customFormat="1" ht="12">
      <c r="A189" s="13"/>
      <c r="B189" s="230"/>
      <c r="C189" s="231"/>
      <c r="D189" s="232" t="s">
        <v>149</v>
      </c>
      <c r="E189" s="233" t="s">
        <v>1</v>
      </c>
      <c r="F189" s="234" t="s">
        <v>205</v>
      </c>
      <c r="G189" s="231"/>
      <c r="H189" s="235">
        <v>56.835</v>
      </c>
      <c r="I189" s="236"/>
      <c r="J189" s="231"/>
      <c r="K189" s="231"/>
      <c r="L189" s="237"/>
      <c r="M189" s="238"/>
      <c r="N189" s="239"/>
      <c r="O189" s="239"/>
      <c r="P189" s="239"/>
      <c r="Q189" s="239"/>
      <c r="R189" s="239"/>
      <c r="S189" s="239"/>
      <c r="T189" s="240"/>
      <c r="U189" s="13"/>
      <c r="V189" s="13"/>
      <c r="W189" s="13"/>
      <c r="X189" s="13"/>
      <c r="Y189" s="13"/>
      <c r="Z189" s="13"/>
      <c r="AA189" s="13"/>
      <c r="AB189" s="13"/>
      <c r="AC189" s="13"/>
      <c r="AD189" s="13"/>
      <c r="AE189" s="13"/>
      <c r="AT189" s="241" t="s">
        <v>149</v>
      </c>
      <c r="AU189" s="241" t="s">
        <v>83</v>
      </c>
      <c r="AV189" s="13" t="s">
        <v>85</v>
      </c>
      <c r="AW189" s="13" t="s">
        <v>32</v>
      </c>
      <c r="AX189" s="13" t="s">
        <v>75</v>
      </c>
      <c r="AY189" s="241" t="s">
        <v>142</v>
      </c>
    </row>
    <row r="190" spans="1:51" s="13" customFormat="1" ht="12">
      <c r="A190" s="13"/>
      <c r="B190" s="230"/>
      <c r="C190" s="231"/>
      <c r="D190" s="232" t="s">
        <v>149</v>
      </c>
      <c r="E190" s="233" t="s">
        <v>1</v>
      </c>
      <c r="F190" s="234" t="s">
        <v>206</v>
      </c>
      <c r="G190" s="231"/>
      <c r="H190" s="235">
        <v>53.447</v>
      </c>
      <c r="I190" s="236"/>
      <c r="J190" s="231"/>
      <c r="K190" s="231"/>
      <c r="L190" s="237"/>
      <c r="M190" s="238"/>
      <c r="N190" s="239"/>
      <c r="O190" s="239"/>
      <c r="P190" s="239"/>
      <c r="Q190" s="239"/>
      <c r="R190" s="239"/>
      <c r="S190" s="239"/>
      <c r="T190" s="240"/>
      <c r="U190" s="13"/>
      <c r="V190" s="13"/>
      <c r="W190" s="13"/>
      <c r="X190" s="13"/>
      <c r="Y190" s="13"/>
      <c r="Z190" s="13"/>
      <c r="AA190" s="13"/>
      <c r="AB190" s="13"/>
      <c r="AC190" s="13"/>
      <c r="AD190" s="13"/>
      <c r="AE190" s="13"/>
      <c r="AT190" s="241" t="s">
        <v>149</v>
      </c>
      <c r="AU190" s="241" t="s">
        <v>83</v>
      </c>
      <c r="AV190" s="13" t="s">
        <v>85</v>
      </c>
      <c r="AW190" s="13" t="s">
        <v>32</v>
      </c>
      <c r="AX190" s="13" t="s">
        <v>75</v>
      </c>
      <c r="AY190" s="241" t="s">
        <v>142</v>
      </c>
    </row>
    <row r="191" spans="1:51" s="13" customFormat="1" ht="12">
      <c r="A191" s="13"/>
      <c r="B191" s="230"/>
      <c r="C191" s="231"/>
      <c r="D191" s="232" t="s">
        <v>149</v>
      </c>
      <c r="E191" s="233" t="s">
        <v>1</v>
      </c>
      <c r="F191" s="234" t="s">
        <v>226</v>
      </c>
      <c r="G191" s="231"/>
      <c r="H191" s="235">
        <v>3.36</v>
      </c>
      <c r="I191" s="236"/>
      <c r="J191" s="231"/>
      <c r="K191" s="231"/>
      <c r="L191" s="237"/>
      <c r="M191" s="238"/>
      <c r="N191" s="239"/>
      <c r="O191" s="239"/>
      <c r="P191" s="239"/>
      <c r="Q191" s="239"/>
      <c r="R191" s="239"/>
      <c r="S191" s="239"/>
      <c r="T191" s="240"/>
      <c r="U191" s="13"/>
      <c r="V191" s="13"/>
      <c r="W191" s="13"/>
      <c r="X191" s="13"/>
      <c r="Y191" s="13"/>
      <c r="Z191" s="13"/>
      <c r="AA191" s="13"/>
      <c r="AB191" s="13"/>
      <c r="AC191" s="13"/>
      <c r="AD191" s="13"/>
      <c r="AE191" s="13"/>
      <c r="AT191" s="241" t="s">
        <v>149</v>
      </c>
      <c r="AU191" s="241" t="s">
        <v>83</v>
      </c>
      <c r="AV191" s="13" t="s">
        <v>85</v>
      </c>
      <c r="AW191" s="13" t="s">
        <v>32</v>
      </c>
      <c r="AX191" s="13" t="s">
        <v>75</v>
      </c>
      <c r="AY191" s="241" t="s">
        <v>142</v>
      </c>
    </row>
    <row r="192" spans="1:51" s="13" customFormat="1" ht="12">
      <c r="A192" s="13"/>
      <c r="B192" s="230"/>
      <c r="C192" s="231"/>
      <c r="D192" s="232" t="s">
        <v>149</v>
      </c>
      <c r="E192" s="233" t="s">
        <v>1</v>
      </c>
      <c r="F192" s="234" t="s">
        <v>227</v>
      </c>
      <c r="G192" s="231"/>
      <c r="H192" s="235">
        <v>3.96</v>
      </c>
      <c r="I192" s="236"/>
      <c r="J192" s="231"/>
      <c r="K192" s="231"/>
      <c r="L192" s="237"/>
      <c r="M192" s="238"/>
      <c r="N192" s="239"/>
      <c r="O192" s="239"/>
      <c r="P192" s="239"/>
      <c r="Q192" s="239"/>
      <c r="R192" s="239"/>
      <c r="S192" s="239"/>
      <c r="T192" s="240"/>
      <c r="U192" s="13"/>
      <c r="V192" s="13"/>
      <c r="W192" s="13"/>
      <c r="X192" s="13"/>
      <c r="Y192" s="13"/>
      <c r="Z192" s="13"/>
      <c r="AA192" s="13"/>
      <c r="AB192" s="13"/>
      <c r="AC192" s="13"/>
      <c r="AD192" s="13"/>
      <c r="AE192" s="13"/>
      <c r="AT192" s="241" t="s">
        <v>149</v>
      </c>
      <c r="AU192" s="241" t="s">
        <v>83</v>
      </c>
      <c r="AV192" s="13" t="s">
        <v>85</v>
      </c>
      <c r="AW192" s="13" t="s">
        <v>32</v>
      </c>
      <c r="AX192" s="13" t="s">
        <v>75</v>
      </c>
      <c r="AY192" s="241" t="s">
        <v>142</v>
      </c>
    </row>
    <row r="193" spans="1:51" s="14" customFormat="1" ht="12">
      <c r="A193" s="14"/>
      <c r="B193" s="242"/>
      <c r="C193" s="243"/>
      <c r="D193" s="232" t="s">
        <v>149</v>
      </c>
      <c r="E193" s="244" t="s">
        <v>1</v>
      </c>
      <c r="F193" s="245" t="s">
        <v>165</v>
      </c>
      <c r="G193" s="243"/>
      <c r="H193" s="246">
        <v>214.39600000000002</v>
      </c>
      <c r="I193" s="247"/>
      <c r="J193" s="243"/>
      <c r="K193" s="243"/>
      <c r="L193" s="248"/>
      <c r="M193" s="249"/>
      <c r="N193" s="250"/>
      <c r="O193" s="250"/>
      <c r="P193" s="250"/>
      <c r="Q193" s="250"/>
      <c r="R193" s="250"/>
      <c r="S193" s="250"/>
      <c r="T193" s="251"/>
      <c r="U193" s="14"/>
      <c r="V193" s="14"/>
      <c r="W193" s="14"/>
      <c r="X193" s="14"/>
      <c r="Y193" s="14"/>
      <c r="Z193" s="14"/>
      <c r="AA193" s="14"/>
      <c r="AB193" s="14"/>
      <c r="AC193" s="14"/>
      <c r="AD193" s="14"/>
      <c r="AE193" s="14"/>
      <c r="AT193" s="252" t="s">
        <v>149</v>
      </c>
      <c r="AU193" s="252" t="s">
        <v>83</v>
      </c>
      <c r="AV193" s="14" t="s">
        <v>147</v>
      </c>
      <c r="AW193" s="14" t="s">
        <v>32</v>
      </c>
      <c r="AX193" s="14" t="s">
        <v>83</v>
      </c>
      <c r="AY193" s="252" t="s">
        <v>142</v>
      </c>
    </row>
    <row r="194" spans="1:65" s="2" customFormat="1" ht="21.75" customHeight="1">
      <c r="A194" s="37"/>
      <c r="B194" s="38"/>
      <c r="C194" s="216" t="s">
        <v>233</v>
      </c>
      <c r="D194" s="216" t="s">
        <v>143</v>
      </c>
      <c r="E194" s="217" t="s">
        <v>234</v>
      </c>
      <c r="F194" s="218" t="s">
        <v>235</v>
      </c>
      <c r="G194" s="219" t="s">
        <v>169</v>
      </c>
      <c r="H194" s="220">
        <v>11.32</v>
      </c>
      <c r="I194" s="221"/>
      <c r="J194" s="222">
        <f>ROUND(I194*H194,2)</f>
        <v>0</v>
      </c>
      <c r="K194" s="223"/>
      <c r="L194" s="43"/>
      <c r="M194" s="224" t="s">
        <v>1</v>
      </c>
      <c r="N194" s="225" t="s">
        <v>40</v>
      </c>
      <c r="O194" s="90"/>
      <c r="P194" s="226">
        <f>O194*H194</f>
        <v>0</v>
      </c>
      <c r="Q194" s="226">
        <v>0</v>
      </c>
      <c r="R194" s="226">
        <f>Q194*H194</f>
        <v>0</v>
      </c>
      <c r="S194" s="226">
        <v>0</v>
      </c>
      <c r="T194" s="227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236</v>
      </c>
      <c r="AT194" s="228" t="s">
        <v>143</v>
      </c>
      <c r="AU194" s="228" t="s">
        <v>83</v>
      </c>
      <c r="AY194" s="16" t="s">
        <v>142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83</v>
      </c>
      <c r="BK194" s="229">
        <f>ROUND(I194*H194,2)</f>
        <v>0</v>
      </c>
      <c r="BL194" s="16" t="s">
        <v>236</v>
      </c>
      <c r="BM194" s="228" t="s">
        <v>237</v>
      </c>
    </row>
    <row r="195" spans="1:51" s="13" customFormat="1" ht="12">
      <c r="A195" s="13"/>
      <c r="B195" s="230"/>
      <c r="C195" s="231"/>
      <c r="D195" s="232" t="s">
        <v>149</v>
      </c>
      <c r="E195" s="233" t="s">
        <v>1</v>
      </c>
      <c r="F195" s="234" t="s">
        <v>238</v>
      </c>
      <c r="G195" s="231"/>
      <c r="H195" s="235">
        <v>11.32</v>
      </c>
      <c r="I195" s="236"/>
      <c r="J195" s="231"/>
      <c r="K195" s="231"/>
      <c r="L195" s="237"/>
      <c r="M195" s="238"/>
      <c r="N195" s="239"/>
      <c r="O195" s="239"/>
      <c r="P195" s="239"/>
      <c r="Q195" s="239"/>
      <c r="R195" s="239"/>
      <c r="S195" s="239"/>
      <c r="T195" s="240"/>
      <c r="U195" s="13"/>
      <c r="V195" s="13"/>
      <c r="W195" s="13"/>
      <c r="X195" s="13"/>
      <c r="Y195" s="13"/>
      <c r="Z195" s="13"/>
      <c r="AA195" s="13"/>
      <c r="AB195" s="13"/>
      <c r="AC195" s="13"/>
      <c r="AD195" s="13"/>
      <c r="AE195" s="13"/>
      <c r="AT195" s="241" t="s">
        <v>149</v>
      </c>
      <c r="AU195" s="241" t="s">
        <v>83</v>
      </c>
      <c r="AV195" s="13" t="s">
        <v>85</v>
      </c>
      <c r="AW195" s="13" t="s">
        <v>32</v>
      </c>
      <c r="AX195" s="13" t="s">
        <v>83</v>
      </c>
      <c r="AY195" s="241" t="s">
        <v>142</v>
      </c>
    </row>
    <row r="196" spans="1:65" s="2" customFormat="1" ht="24.15" customHeight="1">
      <c r="A196" s="37"/>
      <c r="B196" s="38"/>
      <c r="C196" s="257" t="s">
        <v>236</v>
      </c>
      <c r="D196" s="257" t="s">
        <v>239</v>
      </c>
      <c r="E196" s="258" t="s">
        <v>240</v>
      </c>
      <c r="F196" s="259" t="s">
        <v>241</v>
      </c>
      <c r="G196" s="260" t="s">
        <v>169</v>
      </c>
      <c r="H196" s="261">
        <v>11.32</v>
      </c>
      <c r="I196" s="262"/>
      <c r="J196" s="263">
        <f>ROUND(I196*H196,2)</f>
        <v>0</v>
      </c>
      <c r="K196" s="264"/>
      <c r="L196" s="265"/>
      <c r="M196" s="266" t="s">
        <v>1</v>
      </c>
      <c r="N196" s="267" t="s">
        <v>40</v>
      </c>
      <c r="O196" s="90"/>
      <c r="P196" s="226">
        <f>O196*H196</f>
        <v>0</v>
      </c>
      <c r="Q196" s="226">
        <v>0.005</v>
      </c>
      <c r="R196" s="226">
        <f>Q196*H196</f>
        <v>0.056600000000000004</v>
      </c>
      <c r="S196" s="226">
        <v>0</v>
      </c>
      <c r="T196" s="227">
        <f>S196*H196</f>
        <v>0</v>
      </c>
      <c r="U196" s="37"/>
      <c r="V196" s="37"/>
      <c r="W196" s="37"/>
      <c r="X196" s="37"/>
      <c r="Y196" s="37"/>
      <c r="Z196" s="37"/>
      <c r="AA196" s="37"/>
      <c r="AB196" s="37"/>
      <c r="AC196" s="37"/>
      <c r="AD196" s="37"/>
      <c r="AE196" s="37"/>
      <c r="AR196" s="228" t="s">
        <v>242</v>
      </c>
      <c r="AT196" s="228" t="s">
        <v>239</v>
      </c>
      <c r="AU196" s="228" t="s">
        <v>83</v>
      </c>
      <c r="AY196" s="16" t="s">
        <v>142</v>
      </c>
      <c r="BE196" s="229">
        <f>IF(N196="základní",J196,0)</f>
        <v>0</v>
      </c>
      <c r="BF196" s="229">
        <f>IF(N196="snížená",J196,0)</f>
        <v>0</v>
      </c>
      <c r="BG196" s="229">
        <f>IF(N196="zákl. přenesená",J196,0)</f>
        <v>0</v>
      </c>
      <c r="BH196" s="229">
        <f>IF(N196="sníž. přenesená",J196,0)</f>
        <v>0</v>
      </c>
      <c r="BI196" s="229">
        <f>IF(N196="nulová",J196,0)</f>
        <v>0</v>
      </c>
      <c r="BJ196" s="16" t="s">
        <v>83</v>
      </c>
      <c r="BK196" s="229">
        <f>ROUND(I196*H196,2)</f>
        <v>0</v>
      </c>
      <c r="BL196" s="16" t="s">
        <v>236</v>
      </c>
      <c r="BM196" s="228" t="s">
        <v>243</v>
      </c>
    </row>
    <row r="197" spans="1:47" s="2" customFormat="1" ht="12">
      <c r="A197" s="37"/>
      <c r="B197" s="38"/>
      <c r="C197" s="39"/>
      <c r="D197" s="232" t="s">
        <v>171</v>
      </c>
      <c r="E197" s="39"/>
      <c r="F197" s="253" t="s">
        <v>244</v>
      </c>
      <c r="G197" s="39"/>
      <c r="H197" s="39"/>
      <c r="I197" s="254"/>
      <c r="J197" s="39"/>
      <c r="K197" s="39"/>
      <c r="L197" s="43"/>
      <c r="M197" s="255"/>
      <c r="N197" s="256"/>
      <c r="O197" s="90"/>
      <c r="P197" s="90"/>
      <c r="Q197" s="90"/>
      <c r="R197" s="90"/>
      <c r="S197" s="90"/>
      <c r="T197" s="91"/>
      <c r="U197" s="37"/>
      <c r="V197" s="37"/>
      <c r="W197" s="37"/>
      <c r="X197" s="37"/>
      <c r="Y197" s="37"/>
      <c r="Z197" s="37"/>
      <c r="AA197" s="37"/>
      <c r="AB197" s="37"/>
      <c r="AC197" s="37"/>
      <c r="AD197" s="37"/>
      <c r="AE197" s="37"/>
      <c r="AT197" s="16" t="s">
        <v>171</v>
      </c>
      <c r="AU197" s="16" t="s">
        <v>83</v>
      </c>
    </row>
    <row r="198" spans="1:65" s="2" customFormat="1" ht="16.5" customHeight="1">
      <c r="A198" s="37"/>
      <c r="B198" s="38"/>
      <c r="C198" s="257" t="s">
        <v>245</v>
      </c>
      <c r="D198" s="257" t="s">
        <v>239</v>
      </c>
      <c r="E198" s="258" t="s">
        <v>246</v>
      </c>
      <c r="F198" s="259" t="s">
        <v>247</v>
      </c>
      <c r="G198" s="260" t="s">
        <v>248</v>
      </c>
      <c r="H198" s="261">
        <v>4</v>
      </c>
      <c r="I198" s="262"/>
      <c r="J198" s="263">
        <f>ROUND(I198*H198,2)</f>
        <v>0</v>
      </c>
      <c r="K198" s="264"/>
      <c r="L198" s="265"/>
      <c r="M198" s="266" t="s">
        <v>1</v>
      </c>
      <c r="N198" s="267" t="s">
        <v>40</v>
      </c>
      <c r="O198" s="90"/>
      <c r="P198" s="226">
        <f>O198*H198</f>
        <v>0</v>
      </c>
      <c r="Q198" s="226">
        <v>0.0002</v>
      </c>
      <c r="R198" s="226">
        <f>Q198*H198</f>
        <v>0.0008</v>
      </c>
      <c r="S198" s="226">
        <v>0</v>
      </c>
      <c r="T198" s="227">
        <f>S198*H198</f>
        <v>0</v>
      </c>
      <c r="U198" s="37"/>
      <c r="V198" s="37"/>
      <c r="W198" s="37"/>
      <c r="X198" s="37"/>
      <c r="Y198" s="37"/>
      <c r="Z198" s="37"/>
      <c r="AA198" s="37"/>
      <c r="AB198" s="37"/>
      <c r="AC198" s="37"/>
      <c r="AD198" s="37"/>
      <c r="AE198" s="37"/>
      <c r="AR198" s="228" t="s">
        <v>242</v>
      </c>
      <c r="AT198" s="228" t="s">
        <v>239</v>
      </c>
      <c r="AU198" s="228" t="s">
        <v>83</v>
      </c>
      <c r="AY198" s="16" t="s">
        <v>142</v>
      </c>
      <c r="BE198" s="229">
        <f>IF(N198="základní",J198,0)</f>
        <v>0</v>
      </c>
      <c r="BF198" s="229">
        <f>IF(N198="snížená",J198,0)</f>
        <v>0</v>
      </c>
      <c r="BG198" s="229">
        <f>IF(N198="zákl. přenesená",J198,0)</f>
        <v>0</v>
      </c>
      <c r="BH198" s="229">
        <f>IF(N198="sníž. přenesená",J198,0)</f>
        <v>0</v>
      </c>
      <c r="BI198" s="229">
        <f>IF(N198="nulová",J198,0)</f>
        <v>0</v>
      </c>
      <c r="BJ198" s="16" t="s">
        <v>83</v>
      </c>
      <c r="BK198" s="229">
        <f>ROUND(I198*H198,2)</f>
        <v>0</v>
      </c>
      <c r="BL198" s="16" t="s">
        <v>236</v>
      </c>
      <c r="BM198" s="228" t="s">
        <v>249</v>
      </c>
    </row>
    <row r="199" spans="1:47" s="2" customFormat="1" ht="12">
      <c r="A199" s="37"/>
      <c r="B199" s="38"/>
      <c r="C199" s="39"/>
      <c r="D199" s="232" t="s">
        <v>171</v>
      </c>
      <c r="E199" s="39"/>
      <c r="F199" s="253" t="s">
        <v>250</v>
      </c>
      <c r="G199" s="39"/>
      <c r="H199" s="39"/>
      <c r="I199" s="254"/>
      <c r="J199" s="39"/>
      <c r="K199" s="39"/>
      <c r="L199" s="43"/>
      <c r="M199" s="255"/>
      <c r="N199" s="256"/>
      <c r="O199" s="90"/>
      <c r="P199" s="90"/>
      <c r="Q199" s="90"/>
      <c r="R199" s="90"/>
      <c r="S199" s="90"/>
      <c r="T199" s="91"/>
      <c r="U199" s="37"/>
      <c r="V199" s="37"/>
      <c r="W199" s="37"/>
      <c r="X199" s="37"/>
      <c r="Y199" s="37"/>
      <c r="Z199" s="37"/>
      <c r="AA199" s="37"/>
      <c r="AB199" s="37"/>
      <c r="AC199" s="37"/>
      <c r="AD199" s="37"/>
      <c r="AE199" s="37"/>
      <c r="AT199" s="16" t="s">
        <v>171</v>
      </c>
      <c r="AU199" s="16" t="s">
        <v>83</v>
      </c>
    </row>
    <row r="200" spans="1:63" s="12" customFormat="1" ht="25.9" customHeight="1">
      <c r="A200" s="12"/>
      <c r="B200" s="202"/>
      <c r="C200" s="203"/>
      <c r="D200" s="204" t="s">
        <v>74</v>
      </c>
      <c r="E200" s="205" t="s">
        <v>251</v>
      </c>
      <c r="F200" s="205" t="s">
        <v>252</v>
      </c>
      <c r="G200" s="203"/>
      <c r="H200" s="203"/>
      <c r="I200" s="206"/>
      <c r="J200" s="207">
        <f>BK200</f>
        <v>0</v>
      </c>
      <c r="K200" s="203"/>
      <c r="L200" s="208"/>
      <c r="M200" s="209"/>
      <c r="N200" s="210"/>
      <c r="O200" s="210"/>
      <c r="P200" s="211">
        <f>SUM(P201:P208)</f>
        <v>0</v>
      </c>
      <c r="Q200" s="210"/>
      <c r="R200" s="211">
        <f>SUM(R201:R208)</f>
        <v>0.05062243999999999</v>
      </c>
      <c r="S200" s="210"/>
      <c r="T200" s="212">
        <f>SUM(T201:T208)</f>
        <v>0</v>
      </c>
      <c r="U200" s="12"/>
      <c r="V200" s="12"/>
      <c r="W200" s="12"/>
      <c r="X200" s="12"/>
      <c r="Y200" s="12"/>
      <c r="Z200" s="12"/>
      <c r="AA200" s="12"/>
      <c r="AB200" s="12"/>
      <c r="AC200" s="12"/>
      <c r="AD200" s="12"/>
      <c r="AE200" s="12"/>
      <c r="AR200" s="213" t="s">
        <v>83</v>
      </c>
      <c r="AT200" s="214" t="s">
        <v>74</v>
      </c>
      <c r="AU200" s="214" t="s">
        <v>75</v>
      </c>
      <c r="AY200" s="213" t="s">
        <v>142</v>
      </c>
      <c r="BK200" s="215">
        <f>SUM(BK201:BK208)</f>
        <v>0</v>
      </c>
    </row>
    <row r="201" spans="1:65" s="2" customFormat="1" ht="24.15" customHeight="1">
      <c r="A201" s="37"/>
      <c r="B201" s="38"/>
      <c r="C201" s="216" t="s">
        <v>253</v>
      </c>
      <c r="D201" s="216" t="s">
        <v>143</v>
      </c>
      <c r="E201" s="217" t="s">
        <v>254</v>
      </c>
      <c r="F201" s="218" t="s">
        <v>255</v>
      </c>
      <c r="G201" s="219" t="s">
        <v>256</v>
      </c>
      <c r="H201" s="220">
        <v>0.022</v>
      </c>
      <c r="I201" s="221"/>
      <c r="J201" s="222">
        <f>ROUND(I201*H201,2)</f>
        <v>0</v>
      </c>
      <c r="K201" s="223"/>
      <c r="L201" s="43"/>
      <c r="M201" s="224" t="s">
        <v>1</v>
      </c>
      <c r="N201" s="225" t="s">
        <v>40</v>
      </c>
      <c r="O201" s="90"/>
      <c r="P201" s="226">
        <f>O201*H201</f>
        <v>0</v>
      </c>
      <c r="Q201" s="226">
        <v>2.30102</v>
      </c>
      <c r="R201" s="226">
        <f>Q201*H201</f>
        <v>0.05062243999999999</v>
      </c>
      <c r="S201" s="226">
        <v>0</v>
      </c>
      <c r="T201" s="227">
        <f>S201*H201</f>
        <v>0</v>
      </c>
      <c r="U201" s="37"/>
      <c r="V201" s="37"/>
      <c r="W201" s="37"/>
      <c r="X201" s="37"/>
      <c r="Y201" s="37"/>
      <c r="Z201" s="37"/>
      <c r="AA201" s="37"/>
      <c r="AB201" s="37"/>
      <c r="AC201" s="37"/>
      <c r="AD201" s="37"/>
      <c r="AE201" s="37"/>
      <c r="AR201" s="228" t="s">
        <v>147</v>
      </c>
      <c r="AT201" s="228" t="s">
        <v>143</v>
      </c>
      <c r="AU201" s="228" t="s">
        <v>83</v>
      </c>
      <c r="AY201" s="16" t="s">
        <v>142</v>
      </c>
      <c r="BE201" s="229">
        <f>IF(N201="základní",J201,0)</f>
        <v>0</v>
      </c>
      <c r="BF201" s="229">
        <f>IF(N201="snížená",J201,0)</f>
        <v>0</v>
      </c>
      <c r="BG201" s="229">
        <f>IF(N201="zákl. přenesená",J201,0)</f>
        <v>0</v>
      </c>
      <c r="BH201" s="229">
        <f>IF(N201="sníž. přenesená",J201,0)</f>
        <v>0</v>
      </c>
      <c r="BI201" s="229">
        <f>IF(N201="nulová",J201,0)</f>
        <v>0</v>
      </c>
      <c r="BJ201" s="16" t="s">
        <v>83</v>
      </c>
      <c r="BK201" s="229">
        <f>ROUND(I201*H201,2)</f>
        <v>0</v>
      </c>
      <c r="BL201" s="16" t="s">
        <v>147</v>
      </c>
      <c r="BM201" s="228" t="s">
        <v>257</v>
      </c>
    </row>
    <row r="202" spans="1:51" s="13" customFormat="1" ht="12">
      <c r="A202" s="13"/>
      <c r="B202" s="230"/>
      <c r="C202" s="231"/>
      <c r="D202" s="232" t="s">
        <v>149</v>
      </c>
      <c r="E202" s="233" t="s">
        <v>1</v>
      </c>
      <c r="F202" s="234" t="s">
        <v>258</v>
      </c>
      <c r="G202" s="231"/>
      <c r="H202" s="235">
        <v>0.007</v>
      </c>
      <c r="I202" s="236"/>
      <c r="J202" s="231"/>
      <c r="K202" s="231"/>
      <c r="L202" s="237"/>
      <c r="M202" s="238"/>
      <c r="N202" s="239"/>
      <c r="O202" s="239"/>
      <c r="P202" s="239"/>
      <c r="Q202" s="239"/>
      <c r="R202" s="239"/>
      <c r="S202" s="239"/>
      <c r="T202" s="240"/>
      <c r="U202" s="13"/>
      <c r="V202" s="13"/>
      <c r="W202" s="13"/>
      <c r="X202" s="13"/>
      <c r="Y202" s="13"/>
      <c r="Z202" s="13"/>
      <c r="AA202" s="13"/>
      <c r="AB202" s="13"/>
      <c r="AC202" s="13"/>
      <c r="AD202" s="13"/>
      <c r="AE202" s="13"/>
      <c r="AT202" s="241" t="s">
        <v>149</v>
      </c>
      <c r="AU202" s="241" t="s">
        <v>83</v>
      </c>
      <c r="AV202" s="13" t="s">
        <v>85</v>
      </c>
      <c r="AW202" s="13" t="s">
        <v>32</v>
      </c>
      <c r="AX202" s="13" t="s">
        <v>75</v>
      </c>
      <c r="AY202" s="241" t="s">
        <v>142</v>
      </c>
    </row>
    <row r="203" spans="1:51" s="13" customFormat="1" ht="12">
      <c r="A203" s="13"/>
      <c r="B203" s="230"/>
      <c r="C203" s="231"/>
      <c r="D203" s="232" t="s">
        <v>149</v>
      </c>
      <c r="E203" s="233" t="s">
        <v>1</v>
      </c>
      <c r="F203" s="234" t="s">
        <v>259</v>
      </c>
      <c r="G203" s="231"/>
      <c r="H203" s="235">
        <v>0.008</v>
      </c>
      <c r="I203" s="236"/>
      <c r="J203" s="231"/>
      <c r="K203" s="231"/>
      <c r="L203" s="237"/>
      <c r="M203" s="238"/>
      <c r="N203" s="239"/>
      <c r="O203" s="239"/>
      <c r="P203" s="239"/>
      <c r="Q203" s="239"/>
      <c r="R203" s="239"/>
      <c r="S203" s="239"/>
      <c r="T203" s="240"/>
      <c r="U203" s="13"/>
      <c r="V203" s="13"/>
      <c r="W203" s="13"/>
      <c r="X203" s="13"/>
      <c r="Y203" s="13"/>
      <c r="Z203" s="13"/>
      <c r="AA203" s="13"/>
      <c r="AB203" s="13"/>
      <c r="AC203" s="13"/>
      <c r="AD203" s="13"/>
      <c r="AE203" s="13"/>
      <c r="AT203" s="241" t="s">
        <v>149</v>
      </c>
      <c r="AU203" s="241" t="s">
        <v>83</v>
      </c>
      <c r="AV203" s="13" t="s">
        <v>85</v>
      </c>
      <c r="AW203" s="13" t="s">
        <v>32</v>
      </c>
      <c r="AX203" s="13" t="s">
        <v>75</v>
      </c>
      <c r="AY203" s="241" t="s">
        <v>142</v>
      </c>
    </row>
    <row r="204" spans="1:51" s="13" customFormat="1" ht="12">
      <c r="A204" s="13"/>
      <c r="B204" s="230"/>
      <c r="C204" s="231"/>
      <c r="D204" s="232" t="s">
        <v>149</v>
      </c>
      <c r="E204" s="233" t="s">
        <v>1</v>
      </c>
      <c r="F204" s="234" t="s">
        <v>260</v>
      </c>
      <c r="G204" s="231"/>
      <c r="H204" s="235">
        <v>0.007</v>
      </c>
      <c r="I204" s="236"/>
      <c r="J204" s="231"/>
      <c r="K204" s="231"/>
      <c r="L204" s="237"/>
      <c r="M204" s="238"/>
      <c r="N204" s="239"/>
      <c r="O204" s="239"/>
      <c r="P204" s="239"/>
      <c r="Q204" s="239"/>
      <c r="R204" s="239"/>
      <c r="S204" s="239"/>
      <c r="T204" s="240"/>
      <c r="U204" s="13"/>
      <c r="V204" s="13"/>
      <c r="W204" s="13"/>
      <c r="X204" s="13"/>
      <c r="Y204" s="13"/>
      <c r="Z204" s="13"/>
      <c r="AA204" s="13"/>
      <c r="AB204" s="13"/>
      <c r="AC204" s="13"/>
      <c r="AD204" s="13"/>
      <c r="AE204" s="13"/>
      <c r="AT204" s="241" t="s">
        <v>149</v>
      </c>
      <c r="AU204" s="241" t="s">
        <v>83</v>
      </c>
      <c r="AV204" s="13" t="s">
        <v>85</v>
      </c>
      <c r="AW204" s="13" t="s">
        <v>32</v>
      </c>
      <c r="AX204" s="13" t="s">
        <v>75</v>
      </c>
      <c r="AY204" s="241" t="s">
        <v>142</v>
      </c>
    </row>
    <row r="205" spans="1:51" s="14" customFormat="1" ht="12">
      <c r="A205" s="14"/>
      <c r="B205" s="242"/>
      <c r="C205" s="243"/>
      <c r="D205" s="232" t="s">
        <v>149</v>
      </c>
      <c r="E205" s="244" t="s">
        <v>1</v>
      </c>
      <c r="F205" s="245" t="s">
        <v>165</v>
      </c>
      <c r="G205" s="243"/>
      <c r="H205" s="246">
        <v>0.022</v>
      </c>
      <c r="I205" s="247"/>
      <c r="J205" s="243"/>
      <c r="K205" s="243"/>
      <c r="L205" s="248"/>
      <c r="M205" s="249"/>
      <c r="N205" s="250"/>
      <c r="O205" s="250"/>
      <c r="P205" s="250"/>
      <c r="Q205" s="250"/>
      <c r="R205" s="250"/>
      <c r="S205" s="250"/>
      <c r="T205" s="251"/>
      <c r="U205" s="14"/>
      <c r="V205" s="14"/>
      <c r="W205" s="14"/>
      <c r="X205" s="14"/>
      <c r="Y205" s="14"/>
      <c r="Z205" s="14"/>
      <c r="AA205" s="14"/>
      <c r="AB205" s="14"/>
      <c r="AC205" s="14"/>
      <c r="AD205" s="14"/>
      <c r="AE205" s="14"/>
      <c r="AT205" s="252" t="s">
        <v>149</v>
      </c>
      <c r="AU205" s="252" t="s">
        <v>83</v>
      </c>
      <c r="AV205" s="14" t="s">
        <v>147</v>
      </c>
      <c r="AW205" s="14" t="s">
        <v>32</v>
      </c>
      <c r="AX205" s="14" t="s">
        <v>83</v>
      </c>
      <c r="AY205" s="252" t="s">
        <v>142</v>
      </c>
    </row>
    <row r="206" spans="1:65" s="2" customFormat="1" ht="21.75" customHeight="1">
      <c r="A206" s="37"/>
      <c r="B206" s="38"/>
      <c r="C206" s="216" t="s">
        <v>261</v>
      </c>
      <c r="D206" s="216" t="s">
        <v>143</v>
      </c>
      <c r="E206" s="217" t="s">
        <v>262</v>
      </c>
      <c r="F206" s="218" t="s">
        <v>263</v>
      </c>
      <c r="G206" s="219" t="s">
        <v>256</v>
      </c>
      <c r="H206" s="220">
        <v>0.015</v>
      </c>
      <c r="I206" s="221"/>
      <c r="J206" s="222">
        <f>ROUND(I206*H206,2)</f>
        <v>0</v>
      </c>
      <c r="K206" s="223"/>
      <c r="L206" s="43"/>
      <c r="M206" s="224" t="s">
        <v>1</v>
      </c>
      <c r="N206" s="225" t="s">
        <v>40</v>
      </c>
      <c r="O206" s="90"/>
      <c r="P206" s="226">
        <f>O206*H206</f>
        <v>0</v>
      </c>
      <c r="Q206" s="226">
        <v>0</v>
      </c>
      <c r="R206" s="226">
        <f>Q206*H206</f>
        <v>0</v>
      </c>
      <c r="S206" s="226">
        <v>0</v>
      </c>
      <c r="T206" s="227">
        <f>S206*H206</f>
        <v>0</v>
      </c>
      <c r="U206" s="37"/>
      <c r="V206" s="37"/>
      <c r="W206" s="37"/>
      <c r="X206" s="37"/>
      <c r="Y206" s="37"/>
      <c r="Z206" s="37"/>
      <c r="AA206" s="37"/>
      <c r="AB206" s="37"/>
      <c r="AC206" s="37"/>
      <c r="AD206" s="37"/>
      <c r="AE206" s="37"/>
      <c r="AR206" s="228" t="s">
        <v>147</v>
      </c>
      <c r="AT206" s="228" t="s">
        <v>143</v>
      </c>
      <c r="AU206" s="228" t="s">
        <v>83</v>
      </c>
      <c r="AY206" s="16" t="s">
        <v>142</v>
      </c>
      <c r="BE206" s="229">
        <f>IF(N206="základní",J206,0)</f>
        <v>0</v>
      </c>
      <c r="BF206" s="229">
        <f>IF(N206="snížená",J206,0)</f>
        <v>0</v>
      </c>
      <c r="BG206" s="229">
        <f>IF(N206="zákl. přenesená",J206,0)</f>
        <v>0</v>
      </c>
      <c r="BH206" s="229">
        <f>IF(N206="sníž. přenesená",J206,0)</f>
        <v>0</v>
      </c>
      <c r="BI206" s="229">
        <f>IF(N206="nulová",J206,0)</f>
        <v>0</v>
      </c>
      <c r="BJ206" s="16" t="s">
        <v>83</v>
      </c>
      <c r="BK206" s="229">
        <f>ROUND(I206*H206,2)</f>
        <v>0</v>
      </c>
      <c r="BL206" s="16" t="s">
        <v>147</v>
      </c>
      <c r="BM206" s="228" t="s">
        <v>264</v>
      </c>
    </row>
    <row r="207" spans="1:65" s="2" customFormat="1" ht="16.5" customHeight="1">
      <c r="A207" s="37"/>
      <c r="B207" s="38"/>
      <c r="C207" s="216" t="s">
        <v>265</v>
      </c>
      <c r="D207" s="216" t="s">
        <v>143</v>
      </c>
      <c r="E207" s="217" t="s">
        <v>266</v>
      </c>
      <c r="F207" s="218" t="s">
        <v>267</v>
      </c>
      <c r="G207" s="219" t="s">
        <v>146</v>
      </c>
      <c r="H207" s="220">
        <v>0.22</v>
      </c>
      <c r="I207" s="221"/>
      <c r="J207" s="222">
        <f>ROUND(I207*H207,2)</f>
        <v>0</v>
      </c>
      <c r="K207" s="223"/>
      <c r="L207" s="43"/>
      <c r="M207" s="224" t="s">
        <v>1</v>
      </c>
      <c r="N207" s="225" t="s">
        <v>40</v>
      </c>
      <c r="O207" s="90"/>
      <c r="P207" s="226">
        <f>O207*H207</f>
        <v>0</v>
      </c>
      <c r="Q207" s="226">
        <v>0</v>
      </c>
      <c r="R207" s="226">
        <f>Q207*H207</f>
        <v>0</v>
      </c>
      <c r="S207" s="226">
        <v>0</v>
      </c>
      <c r="T207" s="227">
        <f>S207*H207</f>
        <v>0</v>
      </c>
      <c r="U207" s="37"/>
      <c r="V207" s="37"/>
      <c r="W207" s="37"/>
      <c r="X207" s="37"/>
      <c r="Y207" s="37"/>
      <c r="Z207" s="37"/>
      <c r="AA207" s="37"/>
      <c r="AB207" s="37"/>
      <c r="AC207" s="37"/>
      <c r="AD207" s="37"/>
      <c r="AE207" s="37"/>
      <c r="AR207" s="228" t="s">
        <v>147</v>
      </c>
      <c r="AT207" s="228" t="s">
        <v>143</v>
      </c>
      <c r="AU207" s="228" t="s">
        <v>83</v>
      </c>
      <c r="AY207" s="16" t="s">
        <v>142</v>
      </c>
      <c r="BE207" s="229">
        <f>IF(N207="základní",J207,0)</f>
        <v>0</v>
      </c>
      <c r="BF207" s="229">
        <f>IF(N207="snížená",J207,0)</f>
        <v>0</v>
      </c>
      <c r="BG207" s="229">
        <f>IF(N207="zákl. přenesená",J207,0)</f>
        <v>0</v>
      </c>
      <c r="BH207" s="229">
        <f>IF(N207="sníž. přenesená",J207,0)</f>
        <v>0</v>
      </c>
      <c r="BI207" s="229">
        <f>IF(N207="nulová",J207,0)</f>
        <v>0</v>
      </c>
      <c r="BJ207" s="16" t="s">
        <v>83</v>
      </c>
      <c r="BK207" s="229">
        <f>ROUND(I207*H207,2)</f>
        <v>0</v>
      </c>
      <c r="BL207" s="16" t="s">
        <v>147</v>
      </c>
      <c r="BM207" s="228" t="s">
        <v>268</v>
      </c>
    </row>
    <row r="208" spans="1:51" s="13" customFormat="1" ht="12">
      <c r="A208" s="13"/>
      <c r="B208" s="230"/>
      <c r="C208" s="231"/>
      <c r="D208" s="232" t="s">
        <v>149</v>
      </c>
      <c r="E208" s="233" t="s">
        <v>1</v>
      </c>
      <c r="F208" s="234" t="s">
        <v>269</v>
      </c>
      <c r="G208" s="231"/>
      <c r="H208" s="235">
        <v>0.22</v>
      </c>
      <c r="I208" s="236"/>
      <c r="J208" s="231"/>
      <c r="K208" s="231"/>
      <c r="L208" s="237"/>
      <c r="M208" s="238"/>
      <c r="N208" s="239"/>
      <c r="O208" s="239"/>
      <c r="P208" s="239"/>
      <c r="Q208" s="239"/>
      <c r="R208" s="239"/>
      <c r="S208" s="239"/>
      <c r="T208" s="240"/>
      <c r="U208" s="13"/>
      <c r="V208" s="13"/>
      <c r="W208" s="13"/>
      <c r="X208" s="13"/>
      <c r="Y208" s="13"/>
      <c r="Z208" s="13"/>
      <c r="AA208" s="13"/>
      <c r="AB208" s="13"/>
      <c r="AC208" s="13"/>
      <c r="AD208" s="13"/>
      <c r="AE208" s="13"/>
      <c r="AT208" s="241" t="s">
        <v>149</v>
      </c>
      <c r="AU208" s="241" t="s">
        <v>83</v>
      </c>
      <c r="AV208" s="13" t="s">
        <v>85</v>
      </c>
      <c r="AW208" s="13" t="s">
        <v>32</v>
      </c>
      <c r="AX208" s="13" t="s">
        <v>83</v>
      </c>
      <c r="AY208" s="241" t="s">
        <v>142</v>
      </c>
    </row>
    <row r="209" spans="1:63" s="12" customFormat="1" ht="25.9" customHeight="1">
      <c r="A209" s="12"/>
      <c r="B209" s="202"/>
      <c r="C209" s="203"/>
      <c r="D209" s="204" t="s">
        <v>74</v>
      </c>
      <c r="E209" s="205" t="s">
        <v>270</v>
      </c>
      <c r="F209" s="205" t="s">
        <v>271</v>
      </c>
      <c r="G209" s="203"/>
      <c r="H209" s="203"/>
      <c r="I209" s="206"/>
      <c r="J209" s="207">
        <f>BK209</f>
        <v>0</v>
      </c>
      <c r="K209" s="203"/>
      <c r="L209" s="208"/>
      <c r="M209" s="209"/>
      <c r="N209" s="210"/>
      <c r="O209" s="210"/>
      <c r="P209" s="211">
        <f>SUM(P210:P211)</f>
        <v>0</v>
      </c>
      <c r="Q209" s="210"/>
      <c r="R209" s="211">
        <f>SUM(R210:R211)</f>
        <v>0</v>
      </c>
      <c r="S209" s="210"/>
      <c r="T209" s="212">
        <f>SUM(T210:T211)</f>
        <v>0</v>
      </c>
      <c r="U209" s="12"/>
      <c r="V209" s="12"/>
      <c r="W209" s="12"/>
      <c r="X209" s="12"/>
      <c r="Y209" s="12"/>
      <c r="Z209" s="12"/>
      <c r="AA209" s="12"/>
      <c r="AB209" s="12"/>
      <c r="AC209" s="12"/>
      <c r="AD209" s="12"/>
      <c r="AE209" s="12"/>
      <c r="AR209" s="213" t="s">
        <v>83</v>
      </c>
      <c r="AT209" s="214" t="s">
        <v>74</v>
      </c>
      <c r="AU209" s="214" t="s">
        <v>75</v>
      </c>
      <c r="AY209" s="213" t="s">
        <v>142</v>
      </c>
      <c r="BK209" s="215">
        <f>SUM(BK210:BK211)</f>
        <v>0</v>
      </c>
    </row>
    <row r="210" spans="1:65" s="2" customFormat="1" ht="16.5" customHeight="1">
      <c r="A210" s="37"/>
      <c r="B210" s="38"/>
      <c r="C210" s="216" t="s">
        <v>7</v>
      </c>
      <c r="D210" s="216" t="s">
        <v>143</v>
      </c>
      <c r="E210" s="217" t="s">
        <v>272</v>
      </c>
      <c r="F210" s="218" t="s">
        <v>273</v>
      </c>
      <c r="G210" s="219" t="s">
        <v>158</v>
      </c>
      <c r="H210" s="220">
        <v>4</v>
      </c>
      <c r="I210" s="221"/>
      <c r="J210" s="222">
        <f>ROUND(I210*H210,2)</f>
        <v>0</v>
      </c>
      <c r="K210" s="223"/>
      <c r="L210" s="43"/>
      <c r="M210" s="224" t="s">
        <v>1</v>
      </c>
      <c r="N210" s="225" t="s">
        <v>40</v>
      </c>
      <c r="O210" s="90"/>
      <c r="P210" s="226">
        <f>O210*H210</f>
        <v>0</v>
      </c>
      <c r="Q210" s="226">
        <v>0</v>
      </c>
      <c r="R210" s="226">
        <f>Q210*H210</f>
        <v>0</v>
      </c>
      <c r="S210" s="226">
        <v>0</v>
      </c>
      <c r="T210" s="227">
        <f>S210*H210</f>
        <v>0</v>
      </c>
      <c r="U210" s="37"/>
      <c r="V210" s="37"/>
      <c r="W210" s="37"/>
      <c r="X210" s="37"/>
      <c r="Y210" s="37"/>
      <c r="Z210" s="37"/>
      <c r="AA210" s="37"/>
      <c r="AB210" s="37"/>
      <c r="AC210" s="37"/>
      <c r="AD210" s="37"/>
      <c r="AE210" s="37"/>
      <c r="AR210" s="228" t="s">
        <v>147</v>
      </c>
      <c r="AT210" s="228" t="s">
        <v>143</v>
      </c>
      <c r="AU210" s="228" t="s">
        <v>83</v>
      </c>
      <c r="AY210" s="16" t="s">
        <v>142</v>
      </c>
      <c r="BE210" s="229">
        <f>IF(N210="základní",J210,0)</f>
        <v>0</v>
      </c>
      <c r="BF210" s="229">
        <f>IF(N210="snížená",J210,0)</f>
        <v>0</v>
      </c>
      <c r="BG210" s="229">
        <f>IF(N210="zákl. přenesená",J210,0)</f>
        <v>0</v>
      </c>
      <c r="BH210" s="229">
        <f>IF(N210="sníž. přenesená",J210,0)</f>
        <v>0</v>
      </c>
      <c r="BI210" s="229">
        <f>IF(N210="nulová",J210,0)</f>
        <v>0</v>
      </c>
      <c r="BJ210" s="16" t="s">
        <v>83</v>
      </c>
      <c r="BK210" s="229">
        <f>ROUND(I210*H210,2)</f>
        <v>0</v>
      </c>
      <c r="BL210" s="16" t="s">
        <v>147</v>
      </c>
      <c r="BM210" s="228" t="s">
        <v>274</v>
      </c>
    </row>
    <row r="211" spans="1:65" s="2" customFormat="1" ht="21.75" customHeight="1">
      <c r="A211" s="37"/>
      <c r="B211" s="38"/>
      <c r="C211" s="257" t="s">
        <v>275</v>
      </c>
      <c r="D211" s="257" t="s">
        <v>239</v>
      </c>
      <c r="E211" s="258" t="s">
        <v>276</v>
      </c>
      <c r="F211" s="259" t="s">
        <v>277</v>
      </c>
      <c r="G211" s="260" t="s">
        <v>158</v>
      </c>
      <c r="H211" s="261">
        <v>4</v>
      </c>
      <c r="I211" s="262"/>
      <c r="J211" s="263">
        <f>ROUND(I211*H211,2)</f>
        <v>0</v>
      </c>
      <c r="K211" s="264"/>
      <c r="L211" s="265"/>
      <c r="M211" s="266" t="s">
        <v>1</v>
      </c>
      <c r="N211" s="267" t="s">
        <v>40</v>
      </c>
      <c r="O211" s="90"/>
      <c r="P211" s="226">
        <f>O211*H211</f>
        <v>0</v>
      </c>
      <c r="Q211" s="226">
        <v>0</v>
      </c>
      <c r="R211" s="226">
        <f>Q211*H211</f>
        <v>0</v>
      </c>
      <c r="S211" s="226">
        <v>0</v>
      </c>
      <c r="T211" s="227">
        <f>S211*H211</f>
        <v>0</v>
      </c>
      <c r="U211" s="37"/>
      <c r="V211" s="37"/>
      <c r="W211" s="37"/>
      <c r="X211" s="37"/>
      <c r="Y211" s="37"/>
      <c r="Z211" s="37"/>
      <c r="AA211" s="37"/>
      <c r="AB211" s="37"/>
      <c r="AC211" s="37"/>
      <c r="AD211" s="37"/>
      <c r="AE211" s="37"/>
      <c r="AR211" s="228" t="s">
        <v>185</v>
      </c>
      <c r="AT211" s="228" t="s">
        <v>239</v>
      </c>
      <c r="AU211" s="228" t="s">
        <v>83</v>
      </c>
      <c r="AY211" s="16" t="s">
        <v>142</v>
      </c>
      <c r="BE211" s="229">
        <f>IF(N211="základní",J211,0)</f>
        <v>0</v>
      </c>
      <c r="BF211" s="229">
        <f>IF(N211="snížená",J211,0)</f>
        <v>0</v>
      </c>
      <c r="BG211" s="229">
        <f>IF(N211="zákl. přenesená",J211,0)</f>
        <v>0</v>
      </c>
      <c r="BH211" s="229">
        <f>IF(N211="sníž. přenesená",J211,0)</f>
        <v>0</v>
      </c>
      <c r="BI211" s="229">
        <f>IF(N211="nulová",J211,0)</f>
        <v>0</v>
      </c>
      <c r="BJ211" s="16" t="s">
        <v>83</v>
      </c>
      <c r="BK211" s="229">
        <f>ROUND(I211*H211,2)</f>
        <v>0</v>
      </c>
      <c r="BL211" s="16" t="s">
        <v>147</v>
      </c>
      <c r="BM211" s="228" t="s">
        <v>278</v>
      </c>
    </row>
    <row r="212" spans="1:63" s="12" customFormat="1" ht="25.9" customHeight="1">
      <c r="A212" s="12"/>
      <c r="B212" s="202"/>
      <c r="C212" s="203"/>
      <c r="D212" s="204" t="s">
        <v>74</v>
      </c>
      <c r="E212" s="205" t="s">
        <v>279</v>
      </c>
      <c r="F212" s="205" t="s">
        <v>280</v>
      </c>
      <c r="G212" s="203"/>
      <c r="H212" s="203"/>
      <c r="I212" s="206"/>
      <c r="J212" s="207">
        <f>BK212</f>
        <v>0</v>
      </c>
      <c r="K212" s="203"/>
      <c r="L212" s="208"/>
      <c r="M212" s="209"/>
      <c r="N212" s="210"/>
      <c r="O212" s="210"/>
      <c r="P212" s="211">
        <f>P213</f>
        <v>0</v>
      </c>
      <c r="Q212" s="210"/>
      <c r="R212" s="211">
        <f>R213</f>
        <v>0</v>
      </c>
      <c r="S212" s="210"/>
      <c r="T212" s="212">
        <f>T213</f>
        <v>0</v>
      </c>
      <c r="U212" s="12"/>
      <c r="V212" s="12"/>
      <c r="W212" s="12"/>
      <c r="X212" s="12"/>
      <c r="Y212" s="12"/>
      <c r="Z212" s="12"/>
      <c r="AA212" s="12"/>
      <c r="AB212" s="12"/>
      <c r="AC212" s="12"/>
      <c r="AD212" s="12"/>
      <c r="AE212" s="12"/>
      <c r="AR212" s="213" t="s">
        <v>83</v>
      </c>
      <c r="AT212" s="214" t="s">
        <v>74</v>
      </c>
      <c r="AU212" s="214" t="s">
        <v>75</v>
      </c>
      <c r="AY212" s="213" t="s">
        <v>142</v>
      </c>
      <c r="BK212" s="215">
        <f>BK213</f>
        <v>0</v>
      </c>
    </row>
    <row r="213" spans="1:65" s="2" customFormat="1" ht="16.5" customHeight="1">
      <c r="A213" s="37"/>
      <c r="B213" s="38"/>
      <c r="C213" s="216" t="s">
        <v>281</v>
      </c>
      <c r="D213" s="216" t="s">
        <v>143</v>
      </c>
      <c r="E213" s="217" t="s">
        <v>282</v>
      </c>
      <c r="F213" s="218" t="s">
        <v>283</v>
      </c>
      <c r="G213" s="219" t="s">
        <v>146</v>
      </c>
      <c r="H213" s="220">
        <v>71.1</v>
      </c>
      <c r="I213" s="221"/>
      <c r="J213" s="222">
        <f>ROUND(I213*H213,2)</f>
        <v>0</v>
      </c>
      <c r="K213" s="223"/>
      <c r="L213" s="43"/>
      <c r="M213" s="224" t="s">
        <v>1</v>
      </c>
      <c r="N213" s="225" t="s">
        <v>40</v>
      </c>
      <c r="O213" s="90"/>
      <c r="P213" s="226">
        <f>O213*H213</f>
        <v>0</v>
      </c>
      <c r="Q213" s="226">
        <v>0</v>
      </c>
      <c r="R213" s="226">
        <f>Q213*H213</f>
        <v>0</v>
      </c>
      <c r="S213" s="226">
        <v>0</v>
      </c>
      <c r="T213" s="227">
        <f>S213*H213</f>
        <v>0</v>
      </c>
      <c r="U213" s="37"/>
      <c r="V213" s="37"/>
      <c r="W213" s="37"/>
      <c r="X213" s="37"/>
      <c r="Y213" s="37"/>
      <c r="Z213" s="37"/>
      <c r="AA213" s="37"/>
      <c r="AB213" s="37"/>
      <c r="AC213" s="37"/>
      <c r="AD213" s="37"/>
      <c r="AE213" s="37"/>
      <c r="AR213" s="228" t="s">
        <v>147</v>
      </c>
      <c r="AT213" s="228" t="s">
        <v>143</v>
      </c>
      <c r="AU213" s="228" t="s">
        <v>83</v>
      </c>
      <c r="AY213" s="16" t="s">
        <v>142</v>
      </c>
      <c r="BE213" s="229">
        <f>IF(N213="základní",J213,0)</f>
        <v>0</v>
      </c>
      <c r="BF213" s="229">
        <f>IF(N213="snížená",J213,0)</f>
        <v>0</v>
      </c>
      <c r="BG213" s="229">
        <f>IF(N213="zákl. přenesená",J213,0)</f>
        <v>0</v>
      </c>
      <c r="BH213" s="229">
        <f>IF(N213="sníž. přenesená",J213,0)</f>
        <v>0</v>
      </c>
      <c r="BI213" s="229">
        <f>IF(N213="nulová",J213,0)</f>
        <v>0</v>
      </c>
      <c r="BJ213" s="16" t="s">
        <v>83</v>
      </c>
      <c r="BK213" s="229">
        <f>ROUND(I213*H213,2)</f>
        <v>0</v>
      </c>
      <c r="BL213" s="16" t="s">
        <v>147</v>
      </c>
      <c r="BM213" s="228" t="s">
        <v>284</v>
      </c>
    </row>
    <row r="214" spans="1:63" s="12" customFormat="1" ht="25.9" customHeight="1">
      <c r="A214" s="12"/>
      <c r="B214" s="202"/>
      <c r="C214" s="203"/>
      <c r="D214" s="204" t="s">
        <v>74</v>
      </c>
      <c r="E214" s="205" t="s">
        <v>285</v>
      </c>
      <c r="F214" s="205" t="s">
        <v>286</v>
      </c>
      <c r="G214" s="203"/>
      <c r="H214" s="203"/>
      <c r="I214" s="206"/>
      <c r="J214" s="207">
        <f>BK214</f>
        <v>0</v>
      </c>
      <c r="K214" s="203"/>
      <c r="L214" s="208"/>
      <c r="M214" s="209"/>
      <c r="N214" s="210"/>
      <c r="O214" s="210"/>
      <c r="P214" s="211">
        <f>SUM(P215:P216)</f>
        <v>0</v>
      </c>
      <c r="Q214" s="210"/>
      <c r="R214" s="211">
        <f>SUM(R215:R216)</f>
        <v>0</v>
      </c>
      <c r="S214" s="210"/>
      <c r="T214" s="212">
        <f>SUM(T215:T216)</f>
        <v>0</v>
      </c>
      <c r="U214" s="12"/>
      <c r="V214" s="12"/>
      <c r="W214" s="12"/>
      <c r="X214" s="12"/>
      <c r="Y214" s="12"/>
      <c r="Z214" s="12"/>
      <c r="AA214" s="12"/>
      <c r="AB214" s="12"/>
      <c r="AC214" s="12"/>
      <c r="AD214" s="12"/>
      <c r="AE214" s="12"/>
      <c r="AR214" s="213" t="s">
        <v>83</v>
      </c>
      <c r="AT214" s="214" t="s">
        <v>74</v>
      </c>
      <c r="AU214" s="214" t="s">
        <v>75</v>
      </c>
      <c r="AY214" s="213" t="s">
        <v>142</v>
      </c>
      <c r="BK214" s="215">
        <f>SUM(BK215:BK216)</f>
        <v>0</v>
      </c>
    </row>
    <row r="215" spans="1:65" s="2" customFormat="1" ht="16.5" customHeight="1">
      <c r="A215" s="37"/>
      <c r="B215" s="38"/>
      <c r="C215" s="216" t="s">
        <v>287</v>
      </c>
      <c r="D215" s="216" t="s">
        <v>143</v>
      </c>
      <c r="E215" s="217" t="s">
        <v>288</v>
      </c>
      <c r="F215" s="218" t="s">
        <v>289</v>
      </c>
      <c r="G215" s="219" t="s">
        <v>146</v>
      </c>
      <c r="H215" s="220">
        <v>90</v>
      </c>
      <c r="I215" s="221"/>
      <c r="J215" s="222">
        <f>ROUND(I215*H215,2)</f>
        <v>0</v>
      </c>
      <c r="K215" s="223"/>
      <c r="L215" s="43"/>
      <c r="M215" s="224" t="s">
        <v>1</v>
      </c>
      <c r="N215" s="225" t="s">
        <v>40</v>
      </c>
      <c r="O215" s="90"/>
      <c r="P215" s="226">
        <f>O215*H215</f>
        <v>0</v>
      </c>
      <c r="Q215" s="226">
        <v>0</v>
      </c>
      <c r="R215" s="226">
        <f>Q215*H215</f>
        <v>0</v>
      </c>
      <c r="S215" s="226">
        <v>0</v>
      </c>
      <c r="T215" s="227">
        <f>S215*H215</f>
        <v>0</v>
      </c>
      <c r="U215" s="37"/>
      <c r="V215" s="37"/>
      <c r="W215" s="37"/>
      <c r="X215" s="37"/>
      <c r="Y215" s="37"/>
      <c r="Z215" s="37"/>
      <c r="AA215" s="37"/>
      <c r="AB215" s="37"/>
      <c r="AC215" s="37"/>
      <c r="AD215" s="37"/>
      <c r="AE215" s="37"/>
      <c r="AR215" s="228" t="s">
        <v>147</v>
      </c>
      <c r="AT215" s="228" t="s">
        <v>143</v>
      </c>
      <c r="AU215" s="228" t="s">
        <v>83</v>
      </c>
      <c r="AY215" s="16" t="s">
        <v>142</v>
      </c>
      <c r="BE215" s="229">
        <f>IF(N215="základní",J215,0)</f>
        <v>0</v>
      </c>
      <c r="BF215" s="229">
        <f>IF(N215="snížená",J215,0)</f>
        <v>0</v>
      </c>
      <c r="BG215" s="229">
        <f>IF(N215="zákl. přenesená",J215,0)</f>
        <v>0</v>
      </c>
      <c r="BH215" s="229">
        <f>IF(N215="sníž. přenesená",J215,0)</f>
        <v>0</v>
      </c>
      <c r="BI215" s="229">
        <f>IF(N215="nulová",J215,0)</f>
        <v>0</v>
      </c>
      <c r="BJ215" s="16" t="s">
        <v>83</v>
      </c>
      <c r="BK215" s="229">
        <f>ROUND(I215*H215,2)</f>
        <v>0</v>
      </c>
      <c r="BL215" s="16" t="s">
        <v>147</v>
      </c>
      <c r="BM215" s="228" t="s">
        <v>290</v>
      </c>
    </row>
    <row r="216" spans="1:65" s="2" customFormat="1" ht="16.5" customHeight="1">
      <c r="A216" s="37"/>
      <c r="B216" s="38"/>
      <c r="C216" s="216" t="s">
        <v>291</v>
      </c>
      <c r="D216" s="216" t="s">
        <v>143</v>
      </c>
      <c r="E216" s="217" t="s">
        <v>292</v>
      </c>
      <c r="F216" s="218" t="s">
        <v>293</v>
      </c>
      <c r="G216" s="219" t="s">
        <v>146</v>
      </c>
      <c r="H216" s="220">
        <v>104</v>
      </c>
      <c r="I216" s="221"/>
      <c r="J216" s="222">
        <f>ROUND(I216*H216,2)</f>
        <v>0</v>
      </c>
      <c r="K216" s="223"/>
      <c r="L216" s="43"/>
      <c r="M216" s="224" t="s">
        <v>1</v>
      </c>
      <c r="N216" s="225" t="s">
        <v>40</v>
      </c>
      <c r="O216" s="90"/>
      <c r="P216" s="226">
        <f>O216*H216</f>
        <v>0</v>
      </c>
      <c r="Q216" s="226">
        <v>0</v>
      </c>
      <c r="R216" s="226">
        <f>Q216*H216</f>
        <v>0</v>
      </c>
      <c r="S216" s="226">
        <v>0</v>
      </c>
      <c r="T216" s="227">
        <f>S216*H216</f>
        <v>0</v>
      </c>
      <c r="U216" s="37"/>
      <c r="V216" s="37"/>
      <c r="W216" s="37"/>
      <c r="X216" s="37"/>
      <c r="Y216" s="37"/>
      <c r="Z216" s="37"/>
      <c r="AA216" s="37"/>
      <c r="AB216" s="37"/>
      <c r="AC216" s="37"/>
      <c r="AD216" s="37"/>
      <c r="AE216" s="37"/>
      <c r="AR216" s="228" t="s">
        <v>147</v>
      </c>
      <c r="AT216" s="228" t="s">
        <v>143</v>
      </c>
      <c r="AU216" s="228" t="s">
        <v>83</v>
      </c>
      <c r="AY216" s="16" t="s">
        <v>142</v>
      </c>
      <c r="BE216" s="229">
        <f>IF(N216="základní",J216,0)</f>
        <v>0</v>
      </c>
      <c r="BF216" s="229">
        <f>IF(N216="snížená",J216,0)</f>
        <v>0</v>
      </c>
      <c r="BG216" s="229">
        <f>IF(N216="zákl. přenesená",J216,0)</f>
        <v>0</v>
      </c>
      <c r="BH216" s="229">
        <f>IF(N216="sníž. přenesená",J216,0)</f>
        <v>0</v>
      </c>
      <c r="BI216" s="229">
        <f>IF(N216="nulová",J216,0)</f>
        <v>0</v>
      </c>
      <c r="BJ216" s="16" t="s">
        <v>83</v>
      </c>
      <c r="BK216" s="229">
        <f>ROUND(I216*H216,2)</f>
        <v>0</v>
      </c>
      <c r="BL216" s="16" t="s">
        <v>147</v>
      </c>
      <c r="BM216" s="228" t="s">
        <v>294</v>
      </c>
    </row>
    <row r="217" spans="1:63" s="12" customFormat="1" ht="25.9" customHeight="1">
      <c r="A217" s="12"/>
      <c r="B217" s="202"/>
      <c r="C217" s="203"/>
      <c r="D217" s="204" t="s">
        <v>74</v>
      </c>
      <c r="E217" s="205" t="s">
        <v>295</v>
      </c>
      <c r="F217" s="205" t="s">
        <v>296</v>
      </c>
      <c r="G217" s="203"/>
      <c r="H217" s="203"/>
      <c r="I217" s="206"/>
      <c r="J217" s="207">
        <f>BK217</f>
        <v>0</v>
      </c>
      <c r="K217" s="203"/>
      <c r="L217" s="208"/>
      <c r="M217" s="209"/>
      <c r="N217" s="210"/>
      <c r="O217" s="210"/>
      <c r="P217" s="211">
        <f>SUM(P218:P233)</f>
        <v>0</v>
      </c>
      <c r="Q217" s="210"/>
      <c r="R217" s="211">
        <f>SUM(R218:R233)</f>
        <v>0</v>
      </c>
      <c r="S217" s="210"/>
      <c r="T217" s="212">
        <f>SUM(T218:T233)</f>
        <v>0.525</v>
      </c>
      <c r="U217" s="12"/>
      <c r="V217" s="12"/>
      <c r="W217" s="12"/>
      <c r="X217" s="12"/>
      <c r="Y217" s="12"/>
      <c r="Z217" s="12"/>
      <c r="AA217" s="12"/>
      <c r="AB217" s="12"/>
      <c r="AC217" s="12"/>
      <c r="AD217" s="12"/>
      <c r="AE217" s="12"/>
      <c r="AR217" s="213" t="s">
        <v>83</v>
      </c>
      <c r="AT217" s="214" t="s">
        <v>74</v>
      </c>
      <c r="AU217" s="214" t="s">
        <v>75</v>
      </c>
      <c r="AY217" s="213" t="s">
        <v>142</v>
      </c>
      <c r="BK217" s="215">
        <f>SUM(BK218:BK233)</f>
        <v>0</v>
      </c>
    </row>
    <row r="218" spans="1:65" s="2" customFormat="1" ht="21.75" customHeight="1">
      <c r="A218" s="37"/>
      <c r="B218" s="38"/>
      <c r="C218" s="216" t="s">
        <v>297</v>
      </c>
      <c r="D218" s="216" t="s">
        <v>143</v>
      </c>
      <c r="E218" s="217" t="s">
        <v>298</v>
      </c>
      <c r="F218" s="218" t="s">
        <v>299</v>
      </c>
      <c r="G218" s="219" t="s">
        <v>146</v>
      </c>
      <c r="H218" s="220">
        <v>3.902</v>
      </c>
      <c r="I218" s="221"/>
      <c r="J218" s="222">
        <f>ROUND(I218*H218,2)</f>
        <v>0</v>
      </c>
      <c r="K218" s="223"/>
      <c r="L218" s="43"/>
      <c r="M218" s="224" t="s">
        <v>1</v>
      </c>
      <c r="N218" s="225" t="s">
        <v>40</v>
      </c>
      <c r="O218" s="90"/>
      <c r="P218" s="226">
        <f>O218*H218</f>
        <v>0</v>
      </c>
      <c r="Q218" s="226">
        <v>0</v>
      </c>
      <c r="R218" s="226">
        <f>Q218*H218</f>
        <v>0</v>
      </c>
      <c r="S218" s="226">
        <v>0</v>
      </c>
      <c r="T218" s="227">
        <f>S218*H218</f>
        <v>0</v>
      </c>
      <c r="U218" s="37"/>
      <c r="V218" s="37"/>
      <c r="W218" s="37"/>
      <c r="X218" s="37"/>
      <c r="Y218" s="37"/>
      <c r="Z218" s="37"/>
      <c r="AA218" s="37"/>
      <c r="AB218" s="37"/>
      <c r="AC218" s="37"/>
      <c r="AD218" s="37"/>
      <c r="AE218" s="37"/>
      <c r="AR218" s="228" t="s">
        <v>147</v>
      </c>
      <c r="AT218" s="228" t="s">
        <v>143</v>
      </c>
      <c r="AU218" s="228" t="s">
        <v>83</v>
      </c>
      <c r="AY218" s="16" t="s">
        <v>142</v>
      </c>
      <c r="BE218" s="229">
        <f>IF(N218="základní",J218,0)</f>
        <v>0</v>
      </c>
      <c r="BF218" s="229">
        <f>IF(N218="snížená",J218,0)</f>
        <v>0</v>
      </c>
      <c r="BG218" s="229">
        <f>IF(N218="zákl. přenesená",J218,0)</f>
        <v>0</v>
      </c>
      <c r="BH218" s="229">
        <f>IF(N218="sníž. přenesená",J218,0)</f>
        <v>0</v>
      </c>
      <c r="BI218" s="229">
        <f>IF(N218="nulová",J218,0)</f>
        <v>0</v>
      </c>
      <c r="BJ218" s="16" t="s">
        <v>83</v>
      </c>
      <c r="BK218" s="229">
        <f>ROUND(I218*H218,2)</f>
        <v>0</v>
      </c>
      <c r="BL218" s="16" t="s">
        <v>147</v>
      </c>
      <c r="BM218" s="228" t="s">
        <v>300</v>
      </c>
    </row>
    <row r="219" spans="1:51" s="13" customFormat="1" ht="12">
      <c r="A219" s="13"/>
      <c r="B219" s="230"/>
      <c r="C219" s="231"/>
      <c r="D219" s="232" t="s">
        <v>149</v>
      </c>
      <c r="E219" s="233" t="s">
        <v>1</v>
      </c>
      <c r="F219" s="234" t="s">
        <v>301</v>
      </c>
      <c r="G219" s="231"/>
      <c r="H219" s="235">
        <v>0.74</v>
      </c>
      <c r="I219" s="236"/>
      <c r="J219" s="231"/>
      <c r="K219" s="231"/>
      <c r="L219" s="237"/>
      <c r="M219" s="238"/>
      <c r="N219" s="239"/>
      <c r="O219" s="239"/>
      <c r="P219" s="239"/>
      <c r="Q219" s="239"/>
      <c r="R219" s="239"/>
      <c r="S219" s="239"/>
      <c r="T219" s="240"/>
      <c r="U219" s="13"/>
      <c r="V219" s="13"/>
      <c r="W219" s="13"/>
      <c r="X219" s="13"/>
      <c r="Y219" s="13"/>
      <c r="Z219" s="13"/>
      <c r="AA219" s="13"/>
      <c r="AB219" s="13"/>
      <c r="AC219" s="13"/>
      <c r="AD219" s="13"/>
      <c r="AE219" s="13"/>
      <c r="AT219" s="241" t="s">
        <v>149</v>
      </c>
      <c r="AU219" s="241" t="s">
        <v>83</v>
      </c>
      <c r="AV219" s="13" t="s">
        <v>85</v>
      </c>
      <c r="AW219" s="13" t="s">
        <v>32</v>
      </c>
      <c r="AX219" s="13" t="s">
        <v>75</v>
      </c>
      <c r="AY219" s="241" t="s">
        <v>142</v>
      </c>
    </row>
    <row r="220" spans="1:51" s="13" customFormat="1" ht="12">
      <c r="A220" s="13"/>
      <c r="B220" s="230"/>
      <c r="C220" s="231"/>
      <c r="D220" s="232" t="s">
        <v>149</v>
      </c>
      <c r="E220" s="233" t="s">
        <v>1</v>
      </c>
      <c r="F220" s="234" t="s">
        <v>302</v>
      </c>
      <c r="G220" s="231"/>
      <c r="H220" s="235">
        <v>1.362</v>
      </c>
      <c r="I220" s="236"/>
      <c r="J220" s="231"/>
      <c r="K220" s="231"/>
      <c r="L220" s="237"/>
      <c r="M220" s="238"/>
      <c r="N220" s="239"/>
      <c r="O220" s="239"/>
      <c r="P220" s="239"/>
      <c r="Q220" s="239"/>
      <c r="R220" s="239"/>
      <c r="S220" s="239"/>
      <c r="T220" s="240"/>
      <c r="U220" s="13"/>
      <c r="V220" s="13"/>
      <c r="W220" s="13"/>
      <c r="X220" s="13"/>
      <c r="Y220" s="13"/>
      <c r="Z220" s="13"/>
      <c r="AA220" s="13"/>
      <c r="AB220" s="13"/>
      <c r="AC220" s="13"/>
      <c r="AD220" s="13"/>
      <c r="AE220" s="13"/>
      <c r="AT220" s="241" t="s">
        <v>149</v>
      </c>
      <c r="AU220" s="241" t="s">
        <v>83</v>
      </c>
      <c r="AV220" s="13" t="s">
        <v>85</v>
      </c>
      <c r="AW220" s="13" t="s">
        <v>32</v>
      </c>
      <c r="AX220" s="13" t="s">
        <v>75</v>
      </c>
      <c r="AY220" s="241" t="s">
        <v>142</v>
      </c>
    </row>
    <row r="221" spans="1:51" s="13" customFormat="1" ht="12">
      <c r="A221" s="13"/>
      <c r="B221" s="230"/>
      <c r="C221" s="231"/>
      <c r="D221" s="232" t="s">
        <v>149</v>
      </c>
      <c r="E221" s="233" t="s">
        <v>1</v>
      </c>
      <c r="F221" s="234" t="s">
        <v>303</v>
      </c>
      <c r="G221" s="231"/>
      <c r="H221" s="235">
        <v>1.8</v>
      </c>
      <c r="I221" s="236"/>
      <c r="J221" s="231"/>
      <c r="K221" s="231"/>
      <c r="L221" s="237"/>
      <c r="M221" s="238"/>
      <c r="N221" s="239"/>
      <c r="O221" s="239"/>
      <c r="P221" s="239"/>
      <c r="Q221" s="239"/>
      <c r="R221" s="239"/>
      <c r="S221" s="239"/>
      <c r="T221" s="240"/>
      <c r="U221" s="13"/>
      <c r="V221" s="13"/>
      <c r="W221" s="13"/>
      <c r="X221" s="13"/>
      <c r="Y221" s="13"/>
      <c r="Z221" s="13"/>
      <c r="AA221" s="13"/>
      <c r="AB221" s="13"/>
      <c r="AC221" s="13"/>
      <c r="AD221" s="13"/>
      <c r="AE221" s="13"/>
      <c r="AT221" s="241" t="s">
        <v>149</v>
      </c>
      <c r="AU221" s="241" t="s">
        <v>83</v>
      </c>
      <c r="AV221" s="13" t="s">
        <v>85</v>
      </c>
      <c r="AW221" s="13" t="s">
        <v>32</v>
      </c>
      <c r="AX221" s="13" t="s">
        <v>75</v>
      </c>
      <c r="AY221" s="241" t="s">
        <v>142</v>
      </c>
    </row>
    <row r="222" spans="1:51" s="14" customFormat="1" ht="12">
      <c r="A222" s="14"/>
      <c r="B222" s="242"/>
      <c r="C222" s="243"/>
      <c r="D222" s="232" t="s">
        <v>149</v>
      </c>
      <c r="E222" s="244" t="s">
        <v>1</v>
      </c>
      <c r="F222" s="245" t="s">
        <v>165</v>
      </c>
      <c r="G222" s="243"/>
      <c r="H222" s="246">
        <v>3.902</v>
      </c>
      <c r="I222" s="247"/>
      <c r="J222" s="243"/>
      <c r="K222" s="243"/>
      <c r="L222" s="248"/>
      <c r="M222" s="249"/>
      <c r="N222" s="250"/>
      <c r="O222" s="250"/>
      <c r="P222" s="250"/>
      <c r="Q222" s="250"/>
      <c r="R222" s="250"/>
      <c r="S222" s="250"/>
      <c r="T222" s="251"/>
      <c r="U222" s="14"/>
      <c r="V222" s="14"/>
      <c r="W222" s="14"/>
      <c r="X222" s="14"/>
      <c r="Y222" s="14"/>
      <c r="Z222" s="14"/>
      <c r="AA222" s="14"/>
      <c r="AB222" s="14"/>
      <c r="AC222" s="14"/>
      <c r="AD222" s="14"/>
      <c r="AE222" s="14"/>
      <c r="AT222" s="252" t="s">
        <v>149</v>
      </c>
      <c r="AU222" s="252" t="s">
        <v>83</v>
      </c>
      <c r="AV222" s="14" t="s">
        <v>147</v>
      </c>
      <c r="AW222" s="14" t="s">
        <v>32</v>
      </c>
      <c r="AX222" s="14" t="s">
        <v>83</v>
      </c>
      <c r="AY222" s="252" t="s">
        <v>142</v>
      </c>
    </row>
    <row r="223" spans="1:65" s="2" customFormat="1" ht="16.5" customHeight="1">
      <c r="A223" s="37"/>
      <c r="B223" s="38"/>
      <c r="C223" s="216" t="s">
        <v>304</v>
      </c>
      <c r="D223" s="216" t="s">
        <v>143</v>
      </c>
      <c r="E223" s="217" t="s">
        <v>305</v>
      </c>
      <c r="F223" s="218" t="s">
        <v>306</v>
      </c>
      <c r="G223" s="219" t="s">
        <v>169</v>
      </c>
      <c r="H223" s="220">
        <v>21.8</v>
      </c>
      <c r="I223" s="221"/>
      <c r="J223" s="222">
        <f>ROUND(I223*H223,2)</f>
        <v>0</v>
      </c>
      <c r="K223" s="223"/>
      <c r="L223" s="43"/>
      <c r="M223" s="224" t="s">
        <v>1</v>
      </c>
      <c r="N223" s="225" t="s">
        <v>40</v>
      </c>
      <c r="O223" s="90"/>
      <c r="P223" s="226">
        <f>O223*H223</f>
        <v>0</v>
      </c>
      <c r="Q223" s="226">
        <v>0</v>
      </c>
      <c r="R223" s="226">
        <f>Q223*H223</f>
        <v>0</v>
      </c>
      <c r="S223" s="226">
        <v>0</v>
      </c>
      <c r="T223" s="227">
        <f>S223*H223</f>
        <v>0</v>
      </c>
      <c r="U223" s="37"/>
      <c r="V223" s="37"/>
      <c r="W223" s="37"/>
      <c r="X223" s="37"/>
      <c r="Y223" s="37"/>
      <c r="Z223" s="37"/>
      <c r="AA223" s="37"/>
      <c r="AB223" s="37"/>
      <c r="AC223" s="37"/>
      <c r="AD223" s="37"/>
      <c r="AE223" s="37"/>
      <c r="AR223" s="228" t="s">
        <v>147</v>
      </c>
      <c r="AT223" s="228" t="s">
        <v>143</v>
      </c>
      <c r="AU223" s="228" t="s">
        <v>83</v>
      </c>
      <c r="AY223" s="16" t="s">
        <v>142</v>
      </c>
      <c r="BE223" s="229">
        <f>IF(N223="základní",J223,0)</f>
        <v>0</v>
      </c>
      <c r="BF223" s="229">
        <f>IF(N223="snížená",J223,0)</f>
        <v>0</v>
      </c>
      <c r="BG223" s="229">
        <f>IF(N223="zákl. přenesená",J223,0)</f>
        <v>0</v>
      </c>
      <c r="BH223" s="229">
        <f>IF(N223="sníž. přenesená",J223,0)</f>
        <v>0</v>
      </c>
      <c r="BI223" s="229">
        <f>IF(N223="nulová",J223,0)</f>
        <v>0</v>
      </c>
      <c r="BJ223" s="16" t="s">
        <v>83</v>
      </c>
      <c r="BK223" s="229">
        <f>ROUND(I223*H223,2)</f>
        <v>0</v>
      </c>
      <c r="BL223" s="16" t="s">
        <v>147</v>
      </c>
      <c r="BM223" s="228" t="s">
        <v>307</v>
      </c>
    </row>
    <row r="224" spans="1:51" s="13" customFormat="1" ht="12">
      <c r="A224" s="13"/>
      <c r="B224" s="230"/>
      <c r="C224" s="231"/>
      <c r="D224" s="232" t="s">
        <v>149</v>
      </c>
      <c r="E224" s="233" t="s">
        <v>1</v>
      </c>
      <c r="F224" s="234" t="s">
        <v>308</v>
      </c>
      <c r="G224" s="231"/>
      <c r="H224" s="235">
        <v>21.8</v>
      </c>
      <c r="I224" s="236"/>
      <c r="J224" s="231"/>
      <c r="K224" s="231"/>
      <c r="L224" s="237"/>
      <c r="M224" s="238"/>
      <c r="N224" s="239"/>
      <c r="O224" s="239"/>
      <c r="P224" s="239"/>
      <c r="Q224" s="239"/>
      <c r="R224" s="239"/>
      <c r="S224" s="239"/>
      <c r="T224" s="240"/>
      <c r="U224" s="13"/>
      <c r="V224" s="13"/>
      <c r="W224" s="13"/>
      <c r="X224" s="13"/>
      <c r="Y224" s="13"/>
      <c r="Z224" s="13"/>
      <c r="AA224" s="13"/>
      <c r="AB224" s="13"/>
      <c r="AC224" s="13"/>
      <c r="AD224" s="13"/>
      <c r="AE224" s="13"/>
      <c r="AT224" s="241" t="s">
        <v>149</v>
      </c>
      <c r="AU224" s="241" t="s">
        <v>83</v>
      </c>
      <c r="AV224" s="13" t="s">
        <v>85</v>
      </c>
      <c r="AW224" s="13" t="s">
        <v>32</v>
      </c>
      <c r="AX224" s="13" t="s">
        <v>83</v>
      </c>
      <c r="AY224" s="241" t="s">
        <v>142</v>
      </c>
    </row>
    <row r="225" spans="1:65" s="2" customFormat="1" ht="24.15" customHeight="1">
      <c r="A225" s="37"/>
      <c r="B225" s="38"/>
      <c r="C225" s="216" t="s">
        <v>309</v>
      </c>
      <c r="D225" s="216" t="s">
        <v>143</v>
      </c>
      <c r="E225" s="217" t="s">
        <v>310</v>
      </c>
      <c r="F225" s="218" t="s">
        <v>311</v>
      </c>
      <c r="G225" s="219" t="s">
        <v>158</v>
      </c>
      <c r="H225" s="220">
        <v>3</v>
      </c>
      <c r="I225" s="221"/>
      <c r="J225" s="222">
        <f>ROUND(I225*H225,2)</f>
        <v>0</v>
      </c>
      <c r="K225" s="223"/>
      <c r="L225" s="43"/>
      <c r="M225" s="224" t="s">
        <v>1</v>
      </c>
      <c r="N225" s="225" t="s">
        <v>40</v>
      </c>
      <c r="O225" s="90"/>
      <c r="P225" s="226">
        <f>O225*H225</f>
        <v>0</v>
      </c>
      <c r="Q225" s="226">
        <v>0</v>
      </c>
      <c r="R225" s="226">
        <f>Q225*H225</f>
        <v>0</v>
      </c>
      <c r="S225" s="226">
        <v>0</v>
      </c>
      <c r="T225" s="227">
        <f>S225*H225</f>
        <v>0</v>
      </c>
      <c r="U225" s="37"/>
      <c r="V225" s="37"/>
      <c r="W225" s="37"/>
      <c r="X225" s="37"/>
      <c r="Y225" s="37"/>
      <c r="Z225" s="37"/>
      <c r="AA225" s="37"/>
      <c r="AB225" s="37"/>
      <c r="AC225" s="37"/>
      <c r="AD225" s="37"/>
      <c r="AE225" s="37"/>
      <c r="AR225" s="228" t="s">
        <v>147</v>
      </c>
      <c r="AT225" s="228" t="s">
        <v>143</v>
      </c>
      <c r="AU225" s="228" t="s">
        <v>83</v>
      </c>
      <c r="AY225" s="16" t="s">
        <v>142</v>
      </c>
      <c r="BE225" s="229">
        <f>IF(N225="základní",J225,0)</f>
        <v>0</v>
      </c>
      <c r="BF225" s="229">
        <f>IF(N225="snížená",J225,0)</f>
        <v>0</v>
      </c>
      <c r="BG225" s="229">
        <f>IF(N225="zákl. přenesená",J225,0)</f>
        <v>0</v>
      </c>
      <c r="BH225" s="229">
        <f>IF(N225="sníž. přenesená",J225,0)</f>
        <v>0</v>
      </c>
      <c r="BI225" s="229">
        <f>IF(N225="nulová",J225,0)</f>
        <v>0</v>
      </c>
      <c r="BJ225" s="16" t="s">
        <v>83</v>
      </c>
      <c r="BK225" s="229">
        <f>ROUND(I225*H225,2)</f>
        <v>0</v>
      </c>
      <c r="BL225" s="16" t="s">
        <v>147</v>
      </c>
      <c r="BM225" s="228" t="s">
        <v>312</v>
      </c>
    </row>
    <row r="226" spans="1:65" s="2" customFormat="1" ht="21.75" customHeight="1">
      <c r="A226" s="37"/>
      <c r="B226" s="38"/>
      <c r="C226" s="216" t="s">
        <v>313</v>
      </c>
      <c r="D226" s="216" t="s">
        <v>143</v>
      </c>
      <c r="E226" s="217" t="s">
        <v>314</v>
      </c>
      <c r="F226" s="218" t="s">
        <v>315</v>
      </c>
      <c r="G226" s="219" t="s">
        <v>146</v>
      </c>
      <c r="H226" s="220">
        <v>3.6</v>
      </c>
      <c r="I226" s="221"/>
      <c r="J226" s="222">
        <f>ROUND(I226*H226,2)</f>
        <v>0</v>
      </c>
      <c r="K226" s="223"/>
      <c r="L226" s="43"/>
      <c r="M226" s="224" t="s">
        <v>1</v>
      </c>
      <c r="N226" s="225" t="s">
        <v>40</v>
      </c>
      <c r="O226" s="90"/>
      <c r="P226" s="226">
        <f>O226*H226</f>
        <v>0</v>
      </c>
      <c r="Q226" s="226">
        <v>0</v>
      </c>
      <c r="R226" s="226">
        <f>Q226*H226</f>
        <v>0</v>
      </c>
      <c r="S226" s="226">
        <v>0</v>
      </c>
      <c r="T226" s="227">
        <f>S226*H226</f>
        <v>0</v>
      </c>
      <c r="U226" s="37"/>
      <c r="V226" s="37"/>
      <c r="W226" s="37"/>
      <c r="X226" s="37"/>
      <c r="Y226" s="37"/>
      <c r="Z226" s="37"/>
      <c r="AA226" s="37"/>
      <c r="AB226" s="37"/>
      <c r="AC226" s="37"/>
      <c r="AD226" s="37"/>
      <c r="AE226" s="37"/>
      <c r="AR226" s="228" t="s">
        <v>147</v>
      </c>
      <c r="AT226" s="228" t="s">
        <v>143</v>
      </c>
      <c r="AU226" s="228" t="s">
        <v>83</v>
      </c>
      <c r="AY226" s="16" t="s">
        <v>142</v>
      </c>
      <c r="BE226" s="229">
        <f>IF(N226="základní",J226,0)</f>
        <v>0</v>
      </c>
      <c r="BF226" s="229">
        <f>IF(N226="snížená",J226,0)</f>
        <v>0</v>
      </c>
      <c r="BG226" s="229">
        <f>IF(N226="zákl. přenesená",J226,0)</f>
        <v>0</v>
      </c>
      <c r="BH226" s="229">
        <f>IF(N226="sníž. přenesená",J226,0)</f>
        <v>0</v>
      </c>
      <c r="BI226" s="229">
        <f>IF(N226="nulová",J226,0)</f>
        <v>0</v>
      </c>
      <c r="BJ226" s="16" t="s">
        <v>83</v>
      </c>
      <c r="BK226" s="229">
        <f>ROUND(I226*H226,2)</f>
        <v>0</v>
      </c>
      <c r="BL226" s="16" t="s">
        <v>147</v>
      </c>
      <c r="BM226" s="228" t="s">
        <v>316</v>
      </c>
    </row>
    <row r="227" spans="1:65" s="2" customFormat="1" ht="21.75" customHeight="1">
      <c r="A227" s="37"/>
      <c r="B227" s="38"/>
      <c r="C227" s="216" t="s">
        <v>317</v>
      </c>
      <c r="D227" s="216" t="s">
        <v>143</v>
      </c>
      <c r="E227" s="217" t="s">
        <v>318</v>
      </c>
      <c r="F227" s="218" t="s">
        <v>319</v>
      </c>
      <c r="G227" s="219" t="s">
        <v>146</v>
      </c>
      <c r="H227" s="220">
        <v>1.8</v>
      </c>
      <c r="I227" s="221"/>
      <c r="J227" s="222">
        <f>ROUND(I227*H227,2)</f>
        <v>0</v>
      </c>
      <c r="K227" s="223"/>
      <c r="L227" s="43"/>
      <c r="M227" s="224" t="s">
        <v>1</v>
      </c>
      <c r="N227" s="225" t="s">
        <v>40</v>
      </c>
      <c r="O227" s="90"/>
      <c r="P227" s="226">
        <f>O227*H227</f>
        <v>0</v>
      </c>
      <c r="Q227" s="226">
        <v>0</v>
      </c>
      <c r="R227" s="226">
        <f>Q227*H227</f>
        <v>0</v>
      </c>
      <c r="S227" s="226">
        <v>0</v>
      </c>
      <c r="T227" s="227">
        <f>S227*H227</f>
        <v>0</v>
      </c>
      <c r="U227" s="37"/>
      <c r="V227" s="37"/>
      <c r="W227" s="37"/>
      <c r="X227" s="37"/>
      <c r="Y227" s="37"/>
      <c r="Z227" s="37"/>
      <c r="AA227" s="37"/>
      <c r="AB227" s="37"/>
      <c r="AC227" s="37"/>
      <c r="AD227" s="37"/>
      <c r="AE227" s="37"/>
      <c r="AR227" s="228" t="s">
        <v>147</v>
      </c>
      <c r="AT227" s="228" t="s">
        <v>143</v>
      </c>
      <c r="AU227" s="228" t="s">
        <v>83</v>
      </c>
      <c r="AY227" s="16" t="s">
        <v>142</v>
      </c>
      <c r="BE227" s="229">
        <f>IF(N227="základní",J227,0)</f>
        <v>0</v>
      </c>
      <c r="BF227" s="229">
        <f>IF(N227="snížená",J227,0)</f>
        <v>0</v>
      </c>
      <c r="BG227" s="229">
        <f>IF(N227="zákl. přenesená",J227,0)</f>
        <v>0</v>
      </c>
      <c r="BH227" s="229">
        <f>IF(N227="sníž. přenesená",J227,0)</f>
        <v>0</v>
      </c>
      <c r="BI227" s="229">
        <f>IF(N227="nulová",J227,0)</f>
        <v>0</v>
      </c>
      <c r="BJ227" s="16" t="s">
        <v>83</v>
      </c>
      <c r="BK227" s="229">
        <f>ROUND(I227*H227,2)</f>
        <v>0</v>
      </c>
      <c r="BL227" s="16" t="s">
        <v>147</v>
      </c>
      <c r="BM227" s="228" t="s">
        <v>320</v>
      </c>
    </row>
    <row r="228" spans="1:51" s="13" customFormat="1" ht="12">
      <c r="A228" s="13"/>
      <c r="B228" s="230"/>
      <c r="C228" s="231"/>
      <c r="D228" s="232" t="s">
        <v>149</v>
      </c>
      <c r="E228" s="233" t="s">
        <v>1</v>
      </c>
      <c r="F228" s="234" t="s">
        <v>321</v>
      </c>
      <c r="G228" s="231"/>
      <c r="H228" s="235">
        <v>1.8</v>
      </c>
      <c r="I228" s="236"/>
      <c r="J228" s="231"/>
      <c r="K228" s="231"/>
      <c r="L228" s="237"/>
      <c r="M228" s="238"/>
      <c r="N228" s="239"/>
      <c r="O228" s="239"/>
      <c r="P228" s="239"/>
      <c r="Q228" s="239"/>
      <c r="R228" s="239"/>
      <c r="S228" s="239"/>
      <c r="T228" s="240"/>
      <c r="U228" s="13"/>
      <c r="V228" s="13"/>
      <c r="W228" s="13"/>
      <c r="X228" s="13"/>
      <c r="Y228" s="13"/>
      <c r="Z228" s="13"/>
      <c r="AA228" s="13"/>
      <c r="AB228" s="13"/>
      <c r="AC228" s="13"/>
      <c r="AD228" s="13"/>
      <c r="AE228" s="13"/>
      <c r="AT228" s="241" t="s">
        <v>149</v>
      </c>
      <c r="AU228" s="241" t="s">
        <v>83</v>
      </c>
      <c r="AV228" s="13" t="s">
        <v>85</v>
      </c>
      <c r="AW228" s="13" t="s">
        <v>32</v>
      </c>
      <c r="AX228" s="13" t="s">
        <v>83</v>
      </c>
      <c r="AY228" s="241" t="s">
        <v>142</v>
      </c>
    </row>
    <row r="229" spans="1:65" s="2" customFormat="1" ht="16.5" customHeight="1">
      <c r="A229" s="37"/>
      <c r="B229" s="38"/>
      <c r="C229" s="216" t="s">
        <v>140</v>
      </c>
      <c r="D229" s="216" t="s">
        <v>143</v>
      </c>
      <c r="E229" s="217" t="s">
        <v>322</v>
      </c>
      <c r="F229" s="218" t="s">
        <v>323</v>
      </c>
      <c r="G229" s="219" t="s">
        <v>146</v>
      </c>
      <c r="H229" s="220">
        <v>0.33</v>
      </c>
      <c r="I229" s="221"/>
      <c r="J229" s="222">
        <f>ROUND(I229*H229,2)</f>
        <v>0</v>
      </c>
      <c r="K229" s="223"/>
      <c r="L229" s="43"/>
      <c r="M229" s="224" t="s">
        <v>1</v>
      </c>
      <c r="N229" s="225" t="s">
        <v>40</v>
      </c>
      <c r="O229" s="90"/>
      <c r="P229" s="226">
        <f>O229*H229</f>
        <v>0</v>
      </c>
      <c r="Q229" s="226">
        <v>0</v>
      </c>
      <c r="R229" s="226">
        <f>Q229*H229</f>
        <v>0</v>
      </c>
      <c r="S229" s="226">
        <v>0</v>
      </c>
      <c r="T229" s="227">
        <f>S229*H229</f>
        <v>0</v>
      </c>
      <c r="U229" s="37"/>
      <c r="V229" s="37"/>
      <c r="W229" s="37"/>
      <c r="X229" s="37"/>
      <c r="Y229" s="37"/>
      <c r="Z229" s="37"/>
      <c r="AA229" s="37"/>
      <c r="AB229" s="37"/>
      <c r="AC229" s="37"/>
      <c r="AD229" s="37"/>
      <c r="AE229" s="37"/>
      <c r="AR229" s="228" t="s">
        <v>147</v>
      </c>
      <c r="AT229" s="228" t="s">
        <v>143</v>
      </c>
      <c r="AU229" s="228" t="s">
        <v>83</v>
      </c>
      <c r="AY229" s="16" t="s">
        <v>142</v>
      </c>
      <c r="BE229" s="229">
        <f>IF(N229="základní",J229,0)</f>
        <v>0</v>
      </c>
      <c r="BF229" s="229">
        <f>IF(N229="snížená",J229,0)</f>
        <v>0</v>
      </c>
      <c r="BG229" s="229">
        <f>IF(N229="zákl. přenesená",J229,0)</f>
        <v>0</v>
      </c>
      <c r="BH229" s="229">
        <f>IF(N229="sníž. přenesená",J229,0)</f>
        <v>0</v>
      </c>
      <c r="BI229" s="229">
        <f>IF(N229="nulová",J229,0)</f>
        <v>0</v>
      </c>
      <c r="BJ229" s="16" t="s">
        <v>83</v>
      </c>
      <c r="BK229" s="229">
        <f>ROUND(I229*H229,2)</f>
        <v>0</v>
      </c>
      <c r="BL229" s="16" t="s">
        <v>147</v>
      </c>
      <c r="BM229" s="228" t="s">
        <v>324</v>
      </c>
    </row>
    <row r="230" spans="1:51" s="13" customFormat="1" ht="12">
      <c r="A230" s="13"/>
      <c r="B230" s="230"/>
      <c r="C230" s="231"/>
      <c r="D230" s="232" t="s">
        <v>149</v>
      </c>
      <c r="E230" s="233" t="s">
        <v>1</v>
      </c>
      <c r="F230" s="234" t="s">
        <v>325</v>
      </c>
      <c r="G230" s="231"/>
      <c r="H230" s="235">
        <v>0.33</v>
      </c>
      <c r="I230" s="236"/>
      <c r="J230" s="231"/>
      <c r="K230" s="231"/>
      <c r="L230" s="237"/>
      <c r="M230" s="238"/>
      <c r="N230" s="239"/>
      <c r="O230" s="239"/>
      <c r="P230" s="239"/>
      <c r="Q230" s="239"/>
      <c r="R230" s="239"/>
      <c r="S230" s="239"/>
      <c r="T230" s="240"/>
      <c r="U230" s="13"/>
      <c r="V230" s="13"/>
      <c r="W230" s="13"/>
      <c r="X230" s="13"/>
      <c r="Y230" s="13"/>
      <c r="Z230" s="13"/>
      <c r="AA230" s="13"/>
      <c r="AB230" s="13"/>
      <c r="AC230" s="13"/>
      <c r="AD230" s="13"/>
      <c r="AE230" s="13"/>
      <c r="AT230" s="241" t="s">
        <v>149</v>
      </c>
      <c r="AU230" s="241" t="s">
        <v>83</v>
      </c>
      <c r="AV230" s="13" t="s">
        <v>85</v>
      </c>
      <c r="AW230" s="13" t="s">
        <v>32</v>
      </c>
      <c r="AX230" s="13" t="s">
        <v>83</v>
      </c>
      <c r="AY230" s="241" t="s">
        <v>142</v>
      </c>
    </row>
    <row r="231" spans="1:65" s="2" customFormat="1" ht="16.5" customHeight="1">
      <c r="A231" s="37"/>
      <c r="B231" s="38"/>
      <c r="C231" s="216" t="s">
        <v>242</v>
      </c>
      <c r="D231" s="216" t="s">
        <v>143</v>
      </c>
      <c r="E231" s="217" t="s">
        <v>326</v>
      </c>
      <c r="F231" s="218" t="s">
        <v>327</v>
      </c>
      <c r="G231" s="219" t="s">
        <v>328</v>
      </c>
      <c r="H231" s="220">
        <v>1</v>
      </c>
      <c r="I231" s="221"/>
      <c r="J231" s="222">
        <f>ROUND(I231*H231,2)</f>
        <v>0</v>
      </c>
      <c r="K231" s="223"/>
      <c r="L231" s="43"/>
      <c r="M231" s="224" t="s">
        <v>1</v>
      </c>
      <c r="N231" s="225" t="s">
        <v>40</v>
      </c>
      <c r="O231" s="90"/>
      <c r="P231" s="226">
        <f>O231*H231</f>
        <v>0</v>
      </c>
      <c r="Q231" s="226">
        <v>0</v>
      </c>
      <c r="R231" s="226">
        <f>Q231*H231</f>
        <v>0</v>
      </c>
      <c r="S231" s="226">
        <v>0.168</v>
      </c>
      <c r="T231" s="227">
        <f>S231*H231</f>
        <v>0.168</v>
      </c>
      <c r="U231" s="37"/>
      <c r="V231" s="37"/>
      <c r="W231" s="37"/>
      <c r="X231" s="37"/>
      <c r="Y231" s="37"/>
      <c r="Z231" s="37"/>
      <c r="AA231" s="37"/>
      <c r="AB231" s="37"/>
      <c r="AC231" s="37"/>
      <c r="AD231" s="37"/>
      <c r="AE231" s="37"/>
      <c r="AR231" s="228" t="s">
        <v>147</v>
      </c>
      <c r="AT231" s="228" t="s">
        <v>143</v>
      </c>
      <c r="AU231" s="228" t="s">
        <v>83</v>
      </c>
      <c r="AY231" s="16" t="s">
        <v>142</v>
      </c>
      <c r="BE231" s="229">
        <f>IF(N231="základní",J231,0)</f>
        <v>0</v>
      </c>
      <c r="BF231" s="229">
        <f>IF(N231="snížená",J231,0)</f>
        <v>0</v>
      </c>
      <c r="BG231" s="229">
        <f>IF(N231="zákl. přenesená",J231,0)</f>
        <v>0</v>
      </c>
      <c r="BH231" s="229">
        <f>IF(N231="sníž. přenesená",J231,0)</f>
        <v>0</v>
      </c>
      <c r="BI231" s="229">
        <f>IF(N231="nulová",J231,0)</f>
        <v>0</v>
      </c>
      <c r="BJ231" s="16" t="s">
        <v>83</v>
      </c>
      <c r="BK231" s="229">
        <f>ROUND(I231*H231,2)</f>
        <v>0</v>
      </c>
      <c r="BL231" s="16" t="s">
        <v>147</v>
      </c>
      <c r="BM231" s="228" t="s">
        <v>329</v>
      </c>
    </row>
    <row r="232" spans="1:65" s="2" customFormat="1" ht="24.15" customHeight="1">
      <c r="A232" s="37"/>
      <c r="B232" s="38"/>
      <c r="C232" s="216" t="s">
        <v>330</v>
      </c>
      <c r="D232" s="216" t="s">
        <v>143</v>
      </c>
      <c r="E232" s="217" t="s">
        <v>331</v>
      </c>
      <c r="F232" s="218" t="s">
        <v>332</v>
      </c>
      <c r="G232" s="219" t="s">
        <v>146</v>
      </c>
      <c r="H232" s="220">
        <v>5.25</v>
      </c>
      <c r="I232" s="221"/>
      <c r="J232" s="222">
        <f>ROUND(I232*H232,2)</f>
        <v>0</v>
      </c>
      <c r="K232" s="223"/>
      <c r="L232" s="43"/>
      <c r="M232" s="224" t="s">
        <v>1</v>
      </c>
      <c r="N232" s="225" t="s">
        <v>40</v>
      </c>
      <c r="O232" s="90"/>
      <c r="P232" s="226">
        <f>O232*H232</f>
        <v>0</v>
      </c>
      <c r="Q232" s="226">
        <v>0</v>
      </c>
      <c r="R232" s="226">
        <f>Q232*H232</f>
        <v>0</v>
      </c>
      <c r="S232" s="226">
        <v>0.068</v>
      </c>
      <c r="T232" s="227">
        <f>S232*H232</f>
        <v>0.35700000000000004</v>
      </c>
      <c r="U232" s="37"/>
      <c r="V232" s="37"/>
      <c r="W232" s="37"/>
      <c r="X232" s="37"/>
      <c r="Y232" s="37"/>
      <c r="Z232" s="37"/>
      <c r="AA232" s="37"/>
      <c r="AB232" s="37"/>
      <c r="AC232" s="37"/>
      <c r="AD232" s="37"/>
      <c r="AE232" s="37"/>
      <c r="AR232" s="228" t="s">
        <v>147</v>
      </c>
      <c r="AT232" s="228" t="s">
        <v>143</v>
      </c>
      <c r="AU232" s="228" t="s">
        <v>83</v>
      </c>
      <c r="AY232" s="16" t="s">
        <v>142</v>
      </c>
      <c r="BE232" s="229">
        <f>IF(N232="základní",J232,0)</f>
        <v>0</v>
      </c>
      <c r="BF232" s="229">
        <f>IF(N232="snížená",J232,0)</f>
        <v>0</v>
      </c>
      <c r="BG232" s="229">
        <f>IF(N232="zákl. přenesená",J232,0)</f>
        <v>0</v>
      </c>
      <c r="BH232" s="229">
        <f>IF(N232="sníž. přenesená",J232,0)</f>
        <v>0</v>
      </c>
      <c r="BI232" s="229">
        <f>IF(N232="nulová",J232,0)</f>
        <v>0</v>
      </c>
      <c r="BJ232" s="16" t="s">
        <v>83</v>
      </c>
      <c r="BK232" s="229">
        <f>ROUND(I232*H232,2)</f>
        <v>0</v>
      </c>
      <c r="BL232" s="16" t="s">
        <v>147</v>
      </c>
      <c r="BM232" s="228" t="s">
        <v>333</v>
      </c>
    </row>
    <row r="233" spans="1:51" s="13" customFormat="1" ht="12">
      <c r="A233" s="13"/>
      <c r="B233" s="230"/>
      <c r="C233" s="231"/>
      <c r="D233" s="232" t="s">
        <v>149</v>
      </c>
      <c r="E233" s="233" t="s">
        <v>1</v>
      </c>
      <c r="F233" s="234" t="s">
        <v>334</v>
      </c>
      <c r="G233" s="231"/>
      <c r="H233" s="235">
        <v>5.25</v>
      </c>
      <c r="I233" s="236"/>
      <c r="J233" s="231"/>
      <c r="K233" s="231"/>
      <c r="L233" s="237"/>
      <c r="M233" s="238"/>
      <c r="N233" s="239"/>
      <c r="O233" s="239"/>
      <c r="P233" s="239"/>
      <c r="Q233" s="239"/>
      <c r="R233" s="239"/>
      <c r="S233" s="239"/>
      <c r="T233" s="240"/>
      <c r="U233" s="13"/>
      <c r="V233" s="13"/>
      <c r="W233" s="13"/>
      <c r="X233" s="13"/>
      <c r="Y233" s="13"/>
      <c r="Z233" s="13"/>
      <c r="AA233" s="13"/>
      <c r="AB233" s="13"/>
      <c r="AC233" s="13"/>
      <c r="AD233" s="13"/>
      <c r="AE233" s="13"/>
      <c r="AT233" s="241" t="s">
        <v>149</v>
      </c>
      <c r="AU233" s="241" t="s">
        <v>83</v>
      </c>
      <c r="AV233" s="13" t="s">
        <v>85</v>
      </c>
      <c r="AW233" s="13" t="s">
        <v>32</v>
      </c>
      <c r="AX233" s="13" t="s">
        <v>83</v>
      </c>
      <c r="AY233" s="241" t="s">
        <v>142</v>
      </c>
    </row>
    <row r="234" spans="1:63" s="12" customFormat="1" ht="25.9" customHeight="1">
      <c r="A234" s="12"/>
      <c r="B234" s="202"/>
      <c r="C234" s="203"/>
      <c r="D234" s="204" t="s">
        <v>74</v>
      </c>
      <c r="E234" s="205" t="s">
        <v>335</v>
      </c>
      <c r="F234" s="205" t="s">
        <v>336</v>
      </c>
      <c r="G234" s="203"/>
      <c r="H234" s="203"/>
      <c r="I234" s="206"/>
      <c r="J234" s="207">
        <f>BK234</f>
        <v>0</v>
      </c>
      <c r="K234" s="203"/>
      <c r="L234" s="208"/>
      <c r="M234" s="209"/>
      <c r="N234" s="210"/>
      <c r="O234" s="210"/>
      <c r="P234" s="211">
        <f>P235</f>
        <v>0</v>
      </c>
      <c r="Q234" s="210"/>
      <c r="R234" s="211">
        <f>R235</f>
        <v>0</v>
      </c>
      <c r="S234" s="210"/>
      <c r="T234" s="212">
        <f>T235</f>
        <v>0</v>
      </c>
      <c r="U234" s="12"/>
      <c r="V234" s="12"/>
      <c r="W234" s="12"/>
      <c r="X234" s="12"/>
      <c r="Y234" s="12"/>
      <c r="Z234" s="12"/>
      <c r="AA234" s="12"/>
      <c r="AB234" s="12"/>
      <c r="AC234" s="12"/>
      <c r="AD234" s="12"/>
      <c r="AE234" s="12"/>
      <c r="AR234" s="213" t="s">
        <v>83</v>
      </c>
      <c r="AT234" s="214" t="s">
        <v>74</v>
      </c>
      <c r="AU234" s="214" t="s">
        <v>75</v>
      </c>
      <c r="AY234" s="213" t="s">
        <v>142</v>
      </c>
      <c r="BK234" s="215">
        <f>BK235</f>
        <v>0</v>
      </c>
    </row>
    <row r="235" spans="1:63" s="12" customFormat="1" ht="22.8" customHeight="1">
      <c r="A235" s="12"/>
      <c r="B235" s="202"/>
      <c r="C235" s="203"/>
      <c r="D235" s="204" t="s">
        <v>74</v>
      </c>
      <c r="E235" s="268" t="s">
        <v>337</v>
      </c>
      <c r="F235" s="268" t="s">
        <v>338</v>
      </c>
      <c r="G235" s="203"/>
      <c r="H235" s="203"/>
      <c r="I235" s="206"/>
      <c r="J235" s="269">
        <f>BK235</f>
        <v>0</v>
      </c>
      <c r="K235" s="203"/>
      <c r="L235" s="208"/>
      <c r="M235" s="209"/>
      <c r="N235" s="210"/>
      <c r="O235" s="210"/>
      <c r="P235" s="211">
        <f>SUM(P236:P240)</f>
        <v>0</v>
      </c>
      <c r="Q235" s="210"/>
      <c r="R235" s="211">
        <f>SUM(R236:R240)</f>
        <v>0</v>
      </c>
      <c r="S235" s="210"/>
      <c r="T235" s="212">
        <f>SUM(T236:T240)</f>
        <v>0</v>
      </c>
      <c r="U235" s="12"/>
      <c r="V235" s="12"/>
      <c r="W235" s="12"/>
      <c r="X235" s="12"/>
      <c r="Y235" s="12"/>
      <c r="Z235" s="12"/>
      <c r="AA235" s="12"/>
      <c r="AB235" s="12"/>
      <c r="AC235" s="12"/>
      <c r="AD235" s="12"/>
      <c r="AE235" s="12"/>
      <c r="AR235" s="213" t="s">
        <v>83</v>
      </c>
      <c r="AT235" s="214" t="s">
        <v>74</v>
      </c>
      <c r="AU235" s="214" t="s">
        <v>83</v>
      </c>
      <c r="AY235" s="213" t="s">
        <v>142</v>
      </c>
      <c r="BK235" s="215">
        <f>SUM(BK236:BK240)</f>
        <v>0</v>
      </c>
    </row>
    <row r="236" spans="1:65" s="2" customFormat="1" ht="24.15" customHeight="1">
      <c r="A236" s="37"/>
      <c r="B236" s="38"/>
      <c r="C236" s="216" t="s">
        <v>339</v>
      </c>
      <c r="D236" s="216" t="s">
        <v>143</v>
      </c>
      <c r="E236" s="217" t="s">
        <v>340</v>
      </c>
      <c r="F236" s="218" t="s">
        <v>341</v>
      </c>
      <c r="G236" s="219" t="s">
        <v>342</v>
      </c>
      <c r="H236" s="220">
        <v>1.416</v>
      </c>
      <c r="I236" s="221"/>
      <c r="J236" s="222">
        <f>ROUND(I236*H236,2)</f>
        <v>0</v>
      </c>
      <c r="K236" s="223"/>
      <c r="L236" s="43"/>
      <c r="M236" s="224" t="s">
        <v>1</v>
      </c>
      <c r="N236" s="225" t="s">
        <v>40</v>
      </c>
      <c r="O236" s="90"/>
      <c r="P236" s="226">
        <f>O236*H236</f>
        <v>0</v>
      </c>
      <c r="Q236" s="226">
        <v>0</v>
      </c>
      <c r="R236" s="226">
        <f>Q236*H236</f>
        <v>0</v>
      </c>
      <c r="S236" s="226">
        <v>0</v>
      </c>
      <c r="T236" s="227">
        <f>S236*H236</f>
        <v>0</v>
      </c>
      <c r="U236" s="37"/>
      <c r="V236" s="37"/>
      <c r="W236" s="37"/>
      <c r="X236" s="37"/>
      <c r="Y236" s="37"/>
      <c r="Z236" s="37"/>
      <c r="AA236" s="37"/>
      <c r="AB236" s="37"/>
      <c r="AC236" s="37"/>
      <c r="AD236" s="37"/>
      <c r="AE236" s="37"/>
      <c r="AR236" s="228" t="s">
        <v>147</v>
      </c>
      <c r="AT236" s="228" t="s">
        <v>143</v>
      </c>
      <c r="AU236" s="228" t="s">
        <v>85</v>
      </c>
      <c r="AY236" s="16" t="s">
        <v>142</v>
      </c>
      <c r="BE236" s="229">
        <f>IF(N236="základní",J236,0)</f>
        <v>0</v>
      </c>
      <c r="BF236" s="229">
        <f>IF(N236="snížená",J236,0)</f>
        <v>0</v>
      </c>
      <c r="BG236" s="229">
        <f>IF(N236="zákl. přenesená",J236,0)</f>
        <v>0</v>
      </c>
      <c r="BH236" s="229">
        <f>IF(N236="sníž. přenesená",J236,0)</f>
        <v>0</v>
      </c>
      <c r="BI236" s="229">
        <f>IF(N236="nulová",J236,0)</f>
        <v>0</v>
      </c>
      <c r="BJ236" s="16" t="s">
        <v>83</v>
      </c>
      <c r="BK236" s="229">
        <f>ROUND(I236*H236,2)</f>
        <v>0</v>
      </c>
      <c r="BL236" s="16" t="s">
        <v>147</v>
      </c>
      <c r="BM236" s="228" t="s">
        <v>343</v>
      </c>
    </row>
    <row r="237" spans="1:65" s="2" customFormat="1" ht="24.15" customHeight="1">
      <c r="A237" s="37"/>
      <c r="B237" s="38"/>
      <c r="C237" s="216" t="s">
        <v>344</v>
      </c>
      <c r="D237" s="216" t="s">
        <v>143</v>
      </c>
      <c r="E237" s="217" t="s">
        <v>345</v>
      </c>
      <c r="F237" s="218" t="s">
        <v>346</v>
      </c>
      <c r="G237" s="219" t="s">
        <v>342</v>
      </c>
      <c r="H237" s="220">
        <v>1.416</v>
      </c>
      <c r="I237" s="221"/>
      <c r="J237" s="222">
        <f>ROUND(I237*H237,2)</f>
        <v>0</v>
      </c>
      <c r="K237" s="223"/>
      <c r="L237" s="43"/>
      <c r="M237" s="224" t="s">
        <v>1</v>
      </c>
      <c r="N237" s="225" t="s">
        <v>40</v>
      </c>
      <c r="O237" s="90"/>
      <c r="P237" s="226">
        <f>O237*H237</f>
        <v>0</v>
      </c>
      <c r="Q237" s="226">
        <v>0</v>
      </c>
      <c r="R237" s="226">
        <f>Q237*H237</f>
        <v>0</v>
      </c>
      <c r="S237" s="226">
        <v>0</v>
      </c>
      <c r="T237" s="227">
        <f>S237*H237</f>
        <v>0</v>
      </c>
      <c r="U237" s="37"/>
      <c r="V237" s="37"/>
      <c r="W237" s="37"/>
      <c r="X237" s="37"/>
      <c r="Y237" s="37"/>
      <c r="Z237" s="37"/>
      <c r="AA237" s="37"/>
      <c r="AB237" s="37"/>
      <c r="AC237" s="37"/>
      <c r="AD237" s="37"/>
      <c r="AE237" s="37"/>
      <c r="AR237" s="228" t="s">
        <v>147</v>
      </c>
      <c r="AT237" s="228" t="s">
        <v>143</v>
      </c>
      <c r="AU237" s="228" t="s">
        <v>85</v>
      </c>
      <c r="AY237" s="16" t="s">
        <v>142</v>
      </c>
      <c r="BE237" s="229">
        <f>IF(N237="základní",J237,0)</f>
        <v>0</v>
      </c>
      <c r="BF237" s="229">
        <f>IF(N237="snížená",J237,0)</f>
        <v>0</v>
      </c>
      <c r="BG237" s="229">
        <f>IF(N237="zákl. přenesená",J237,0)</f>
        <v>0</v>
      </c>
      <c r="BH237" s="229">
        <f>IF(N237="sníž. přenesená",J237,0)</f>
        <v>0</v>
      </c>
      <c r="BI237" s="229">
        <f>IF(N237="nulová",J237,0)</f>
        <v>0</v>
      </c>
      <c r="BJ237" s="16" t="s">
        <v>83</v>
      </c>
      <c r="BK237" s="229">
        <f>ROUND(I237*H237,2)</f>
        <v>0</v>
      </c>
      <c r="BL237" s="16" t="s">
        <v>147</v>
      </c>
      <c r="BM237" s="228" t="s">
        <v>347</v>
      </c>
    </row>
    <row r="238" spans="1:65" s="2" customFormat="1" ht="24.15" customHeight="1">
      <c r="A238" s="37"/>
      <c r="B238" s="38"/>
      <c r="C238" s="216" t="s">
        <v>348</v>
      </c>
      <c r="D238" s="216" t="s">
        <v>143</v>
      </c>
      <c r="E238" s="217" t="s">
        <v>349</v>
      </c>
      <c r="F238" s="218" t="s">
        <v>350</v>
      </c>
      <c r="G238" s="219" t="s">
        <v>342</v>
      </c>
      <c r="H238" s="220">
        <v>21.24</v>
      </c>
      <c r="I238" s="221"/>
      <c r="J238" s="222">
        <f>ROUND(I238*H238,2)</f>
        <v>0</v>
      </c>
      <c r="K238" s="223"/>
      <c r="L238" s="43"/>
      <c r="M238" s="224" t="s">
        <v>1</v>
      </c>
      <c r="N238" s="225" t="s">
        <v>40</v>
      </c>
      <c r="O238" s="90"/>
      <c r="P238" s="226">
        <f>O238*H238</f>
        <v>0</v>
      </c>
      <c r="Q238" s="226">
        <v>0</v>
      </c>
      <c r="R238" s="226">
        <f>Q238*H238</f>
        <v>0</v>
      </c>
      <c r="S238" s="226">
        <v>0</v>
      </c>
      <c r="T238" s="227">
        <f>S238*H238</f>
        <v>0</v>
      </c>
      <c r="U238" s="37"/>
      <c r="V238" s="37"/>
      <c r="W238" s="37"/>
      <c r="X238" s="37"/>
      <c r="Y238" s="37"/>
      <c r="Z238" s="37"/>
      <c r="AA238" s="37"/>
      <c r="AB238" s="37"/>
      <c r="AC238" s="37"/>
      <c r="AD238" s="37"/>
      <c r="AE238" s="37"/>
      <c r="AR238" s="228" t="s">
        <v>147</v>
      </c>
      <c r="AT238" s="228" t="s">
        <v>143</v>
      </c>
      <c r="AU238" s="228" t="s">
        <v>85</v>
      </c>
      <c r="AY238" s="16" t="s">
        <v>142</v>
      </c>
      <c r="BE238" s="229">
        <f>IF(N238="základní",J238,0)</f>
        <v>0</v>
      </c>
      <c r="BF238" s="229">
        <f>IF(N238="snížená",J238,0)</f>
        <v>0</v>
      </c>
      <c r="BG238" s="229">
        <f>IF(N238="zákl. přenesená",J238,0)</f>
        <v>0</v>
      </c>
      <c r="BH238" s="229">
        <f>IF(N238="sníž. přenesená",J238,0)</f>
        <v>0</v>
      </c>
      <c r="BI238" s="229">
        <f>IF(N238="nulová",J238,0)</f>
        <v>0</v>
      </c>
      <c r="BJ238" s="16" t="s">
        <v>83</v>
      </c>
      <c r="BK238" s="229">
        <f>ROUND(I238*H238,2)</f>
        <v>0</v>
      </c>
      <c r="BL238" s="16" t="s">
        <v>147</v>
      </c>
      <c r="BM238" s="228" t="s">
        <v>351</v>
      </c>
    </row>
    <row r="239" spans="1:51" s="13" customFormat="1" ht="12">
      <c r="A239" s="13"/>
      <c r="B239" s="230"/>
      <c r="C239" s="231"/>
      <c r="D239" s="232" t="s">
        <v>149</v>
      </c>
      <c r="E239" s="231"/>
      <c r="F239" s="234" t="s">
        <v>352</v>
      </c>
      <c r="G239" s="231"/>
      <c r="H239" s="235">
        <v>21.24</v>
      </c>
      <c r="I239" s="236"/>
      <c r="J239" s="231"/>
      <c r="K239" s="231"/>
      <c r="L239" s="237"/>
      <c r="M239" s="238"/>
      <c r="N239" s="239"/>
      <c r="O239" s="239"/>
      <c r="P239" s="239"/>
      <c r="Q239" s="239"/>
      <c r="R239" s="239"/>
      <c r="S239" s="239"/>
      <c r="T239" s="240"/>
      <c r="U239" s="13"/>
      <c r="V239" s="13"/>
      <c r="W239" s="13"/>
      <c r="X239" s="13"/>
      <c r="Y239" s="13"/>
      <c r="Z239" s="13"/>
      <c r="AA239" s="13"/>
      <c r="AB239" s="13"/>
      <c r="AC239" s="13"/>
      <c r="AD239" s="13"/>
      <c r="AE239" s="13"/>
      <c r="AT239" s="241" t="s">
        <v>149</v>
      </c>
      <c r="AU239" s="241" t="s">
        <v>85</v>
      </c>
      <c r="AV239" s="13" t="s">
        <v>85</v>
      </c>
      <c r="AW239" s="13" t="s">
        <v>4</v>
      </c>
      <c r="AX239" s="13" t="s">
        <v>83</v>
      </c>
      <c r="AY239" s="241" t="s">
        <v>142</v>
      </c>
    </row>
    <row r="240" spans="1:65" s="2" customFormat="1" ht="49.05" customHeight="1">
      <c r="A240" s="37"/>
      <c r="B240" s="38"/>
      <c r="C240" s="216" t="s">
        <v>353</v>
      </c>
      <c r="D240" s="216" t="s">
        <v>143</v>
      </c>
      <c r="E240" s="217" t="s">
        <v>354</v>
      </c>
      <c r="F240" s="218" t="s">
        <v>355</v>
      </c>
      <c r="G240" s="219" t="s">
        <v>342</v>
      </c>
      <c r="H240" s="220">
        <v>1.416</v>
      </c>
      <c r="I240" s="221"/>
      <c r="J240" s="222">
        <f>ROUND(I240*H240,2)</f>
        <v>0</v>
      </c>
      <c r="K240" s="223"/>
      <c r="L240" s="43"/>
      <c r="M240" s="224" t="s">
        <v>1</v>
      </c>
      <c r="N240" s="225" t="s">
        <v>40</v>
      </c>
      <c r="O240" s="90"/>
      <c r="P240" s="226">
        <f>O240*H240</f>
        <v>0</v>
      </c>
      <c r="Q240" s="226">
        <v>0</v>
      </c>
      <c r="R240" s="226">
        <f>Q240*H240</f>
        <v>0</v>
      </c>
      <c r="S240" s="226">
        <v>0</v>
      </c>
      <c r="T240" s="227">
        <f>S240*H240</f>
        <v>0</v>
      </c>
      <c r="U240" s="37"/>
      <c r="V240" s="37"/>
      <c r="W240" s="37"/>
      <c r="X240" s="37"/>
      <c r="Y240" s="37"/>
      <c r="Z240" s="37"/>
      <c r="AA240" s="37"/>
      <c r="AB240" s="37"/>
      <c r="AC240" s="37"/>
      <c r="AD240" s="37"/>
      <c r="AE240" s="37"/>
      <c r="AR240" s="228" t="s">
        <v>147</v>
      </c>
      <c r="AT240" s="228" t="s">
        <v>143</v>
      </c>
      <c r="AU240" s="228" t="s">
        <v>85</v>
      </c>
      <c r="AY240" s="16" t="s">
        <v>142</v>
      </c>
      <c r="BE240" s="229">
        <f>IF(N240="základní",J240,0)</f>
        <v>0</v>
      </c>
      <c r="BF240" s="229">
        <f>IF(N240="snížená",J240,0)</f>
        <v>0</v>
      </c>
      <c r="BG240" s="229">
        <f>IF(N240="zákl. přenesená",J240,0)</f>
        <v>0</v>
      </c>
      <c r="BH240" s="229">
        <f>IF(N240="sníž. přenesená",J240,0)</f>
        <v>0</v>
      </c>
      <c r="BI240" s="229">
        <f>IF(N240="nulová",J240,0)</f>
        <v>0</v>
      </c>
      <c r="BJ240" s="16" t="s">
        <v>83</v>
      </c>
      <c r="BK240" s="229">
        <f>ROUND(I240*H240,2)</f>
        <v>0</v>
      </c>
      <c r="BL240" s="16" t="s">
        <v>147</v>
      </c>
      <c r="BM240" s="228" t="s">
        <v>356</v>
      </c>
    </row>
    <row r="241" spans="1:63" s="12" customFormat="1" ht="25.9" customHeight="1">
      <c r="A241" s="12"/>
      <c r="B241" s="202"/>
      <c r="C241" s="203"/>
      <c r="D241" s="204" t="s">
        <v>74</v>
      </c>
      <c r="E241" s="205" t="s">
        <v>357</v>
      </c>
      <c r="F241" s="205" t="s">
        <v>358</v>
      </c>
      <c r="G241" s="203"/>
      <c r="H241" s="203"/>
      <c r="I241" s="206"/>
      <c r="J241" s="207">
        <f>BK241</f>
        <v>0</v>
      </c>
      <c r="K241" s="203"/>
      <c r="L241" s="208"/>
      <c r="M241" s="209"/>
      <c r="N241" s="210"/>
      <c r="O241" s="210"/>
      <c r="P241" s="211">
        <f>SUM(P242:P247)</f>
        <v>0</v>
      </c>
      <c r="Q241" s="210"/>
      <c r="R241" s="211">
        <f>SUM(R242:R247)</f>
        <v>0</v>
      </c>
      <c r="S241" s="210"/>
      <c r="T241" s="212">
        <f>SUM(T242:T247)</f>
        <v>0</v>
      </c>
      <c r="U241" s="12"/>
      <c r="V241" s="12"/>
      <c r="W241" s="12"/>
      <c r="X241" s="12"/>
      <c r="Y241" s="12"/>
      <c r="Z241" s="12"/>
      <c r="AA241" s="12"/>
      <c r="AB241" s="12"/>
      <c r="AC241" s="12"/>
      <c r="AD241" s="12"/>
      <c r="AE241" s="12"/>
      <c r="AR241" s="213" t="s">
        <v>85</v>
      </c>
      <c r="AT241" s="214" t="s">
        <v>74</v>
      </c>
      <c r="AU241" s="214" t="s">
        <v>75</v>
      </c>
      <c r="AY241" s="213" t="s">
        <v>142</v>
      </c>
      <c r="BK241" s="215">
        <f>SUM(BK242:BK247)</f>
        <v>0</v>
      </c>
    </row>
    <row r="242" spans="1:65" s="2" customFormat="1" ht="16.5" customHeight="1">
      <c r="A242" s="37"/>
      <c r="B242" s="38"/>
      <c r="C242" s="216" t="s">
        <v>359</v>
      </c>
      <c r="D242" s="216" t="s">
        <v>143</v>
      </c>
      <c r="E242" s="217" t="s">
        <v>360</v>
      </c>
      <c r="F242" s="218" t="s">
        <v>361</v>
      </c>
      <c r="G242" s="219" t="s">
        <v>146</v>
      </c>
      <c r="H242" s="220">
        <v>3.4</v>
      </c>
      <c r="I242" s="221"/>
      <c r="J242" s="222">
        <f>ROUND(I242*H242,2)</f>
        <v>0</v>
      </c>
      <c r="K242" s="223"/>
      <c r="L242" s="43"/>
      <c r="M242" s="224" t="s">
        <v>1</v>
      </c>
      <c r="N242" s="225" t="s">
        <v>40</v>
      </c>
      <c r="O242" s="90"/>
      <c r="P242" s="226">
        <f>O242*H242</f>
        <v>0</v>
      </c>
      <c r="Q242" s="226">
        <v>0</v>
      </c>
      <c r="R242" s="226">
        <f>Q242*H242</f>
        <v>0</v>
      </c>
      <c r="S242" s="226">
        <v>0</v>
      </c>
      <c r="T242" s="227">
        <f>S242*H242</f>
        <v>0</v>
      </c>
      <c r="U242" s="37"/>
      <c r="V242" s="37"/>
      <c r="W242" s="37"/>
      <c r="X242" s="37"/>
      <c r="Y242" s="37"/>
      <c r="Z242" s="37"/>
      <c r="AA242" s="37"/>
      <c r="AB242" s="37"/>
      <c r="AC242" s="37"/>
      <c r="AD242" s="37"/>
      <c r="AE242" s="37"/>
      <c r="AR242" s="228" t="s">
        <v>236</v>
      </c>
      <c r="AT242" s="228" t="s">
        <v>143</v>
      </c>
      <c r="AU242" s="228" t="s">
        <v>83</v>
      </c>
      <c r="AY242" s="16" t="s">
        <v>142</v>
      </c>
      <c r="BE242" s="229">
        <f>IF(N242="základní",J242,0)</f>
        <v>0</v>
      </c>
      <c r="BF242" s="229">
        <f>IF(N242="snížená",J242,0)</f>
        <v>0</v>
      </c>
      <c r="BG242" s="229">
        <f>IF(N242="zákl. přenesená",J242,0)</f>
        <v>0</v>
      </c>
      <c r="BH242" s="229">
        <f>IF(N242="sníž. přenesená",J242,0)</f>
        <v>0</v>
      </c>
      <c r="BI242" s="229">
        <f>IF(N242="nulová",J242,0)</f>
        <v>0</v>
      </c>
      <c r="BJ242" s="16" t="s">
        <v>83</v>
      </c>
      <c r="BK242" s="229">
        <f>ROUND(I242*H242,2)</f>
        <v>0</v>
      </c>
      <c r="BL242" s="16" t="s">
        <v>236</v>
      </c>
      <c r="BM242" s="228" t="s">
        <v>362</v>
      </c>
    </row>
    <row r="243" spans="1:47" s="2" customFormat="1" ht="12">
      <c r="A243" s="37"/>
      <c r="B243" s="38"/>
      <c r="C243" s="39"/>
      <c r="D243" s="232" t="s">
        <v>171</v>
      </c>
      <c r="E243" s="39"/>
      <c r="F243" s="253" t="s">
        <v>363</v>
      </c>
      <c r="G243" s="39"/>
      <c r="H243" s="39"/>
      <c r="I243" s="254"/>
      <c r="J243" s="39"/>
      <c r="K243" s="39"/>
      <c r="L243" s="43"/>
      <c r="M243" s="255"/>
      <c r="N243" s="256"/>
      <c r="O243" s="90"/>
      <c r="P243" s="90"/>
      <c r="Q243" s="90"/>
      <c r="R243" s="90"/>
      <c r="S243" s="90"/>
      <c r="T243" s="91"/>
      <c r="U243" s="37"/>
      <c r="V243" s="37"/>
      <c r="W243" s="37"/>
      <c r="X243" s="37"/>
      <c r="Y243" s="37"/>
      <c r="Z243" s="37"/>
      <c r="AA243" s="37"/>
      <c r="AB243" s="37"/>
      <c r="AC243" s="37"/>
      <c r="AD243" s="37"/>
      <c r="AE243" s="37"/>
      <c r="AT243" s="16" t="s">
        <v>171</v>
      </c>
      <c r="AU243" s="16" t="s">
        <v>83</v>
      </c>
    </row>
    <row r="244" spans="1:51" s="13" customFormat="1" ht="12">
      <c r="A244" s="13"/>
      <c r="B244" s="230"/>
      <c r="C244" s="231"/>
      <c r="D244" s="232" t="s">
        <v>149</v>
      </c>
      <c r="E244" s="233" t="s">
        <v>1</v>
      </c>
      <c r="F244" s="234" t="s">
        <v>364</v>
      </c>
      <c r="G244" s="231"/>
      <c r="H244" s="235">
        <v>3.4</v>
      </c>
      <c r="I244" s="236"/>
      <c r="J244" s="231"/>
      <c r="K244" s="231"/>
      <c r="L244" s="237"/>
      <c r="M244" s="238"/>
      <c r="N244" s="239"/>
      <c r="O244" s="239"/>
      <c r="P244" s="239"/>
      <c r="Q244" s="239"/>
      <c r="R244" s="239"/>
      <c r="S244" s="239"/>
      <c r="T244" s="240"/>
      <c r="U244" s="13"/>
      <c r="V244" s="13"/>
      <c r="W244" s="13"/>
      <c r="X244" s="13"/>
      <c r="Y244" s="13"/>
      <c r="Z244" s="13"/>
      <c r="AA244" s="13"/>
      <c r="AB244" s="13"/>
      <c r="AC244" s="13"/>
      <c r="AD244" s="13"/>
      <c r="AE244" s="13"/>
      <c r="AT244" s="241" t="s">
        <v>149</v>
      </c>
      <c r="AU244" s="241" t="s">
        <v>83</v>
      </c>
      <c r="AV244" s="13" t="s">
        <v>85</v>
      </c>
      <c r="AW244" s="13" t="s">
        <v>32</v>
      </c>
      <c r="AX244" s="13" t="s">
        <v>83</v>
      </c>
      <c r="AY244" s="241" t="s">
        <v>142</v>
      </c>
    </row>
    <row r="245" spans="1:65" s="2" customFormat="1" ht="21.75" customHeight="1">
      <c r="A245" s="37"/>
      <c r="B245" s="38"/>
      <c r="C245" s="257" t="s">
        <v>365</v>
      </c>
      <c r="D245" s="257" t="s">
        <v>239</v>
      </c>
      <c r="E245" s="258" t="s">
        <v>366</v>
      </c>
      <c r="F245" s="259" t="s">
        <v>367</v>
      </c>
      <c r="G245" s="260" t="s">
        <v>146</v>
      </c>
      <c r="H245" s="261">
        <v>3.4</v>
      </c>
      <c r="I245" s="262"/>
      <c r="J245" s="263">
        <f>ROUND(I245*H245,2)</f>
        <v>0</v>
      </c>
      <c r="K245" s="264"/>
      <c r="L245" s="265"/>
      <c r="M245" s="266" t="s">
        <v>1</v>
      </c>
      <c r="N245" s="267" t="s">
        <v>40</v>
      </c>
      <c r="O245" s="90"/>
      <c r="P245" s="226">
        <f>O245*H245</f>
        <v>0</v>
      </c>
      <c r="Q245" s="226">
        <v>0</v>
      </c>
      <c r="R245" s="226">
        <f>Q245*H245</f>
        <v>0</v>
      </c>
      <c r="S245" s="226">
        <v>0</v>
      </c>
      <c r="T245" s="227">
        <f>S245*H245</f>
        <v>0</v>
      </c>
      <c r="U245" s="37"/>
      <c r="V245" s="37"/>
      <c r="W245" s="37"/>
      <c r="X245" s="37"/>
      <c r="Y245" s="37"/>
      <c r="Z245" s="37"/>
      <c r="AA245" s="37"/>
      <c r="AB245" s="37"/>
      <c r="AC245" s="37"/>
      <c r="AD245" s="37"/>
      <c r="AE245" s="37"/>
      <c r="AR245" s="228" t="s">
        <v>242</v>
      </c>
      <c r="AT245" s="228" t="s">
        <v>239</v>
      </c>
      <c r="AU245" s="228" t="s">
        <v>83</v>
      </c>
      <c r="AY245" s="16" t="s">
        <v>142</v>
      </c>
      <c r="BE245" s="229">
        <f>IF(N245="základní",J245,0)</f>
        <v>0</v>
      </c>
      <c r="BF245" s="229">
        <f>IF(N245="snížená",J245,0)</f>
        <v>0</v>
      </c>
      <c r="BG245" s="229">
        <f>IF(N245="zákl. přenesená",J245,0)</f>
        <v>0</v>
      </c>
      <c r="BH245" s="229">
        <f>IF(N245="sníž. přenesená",J245,0)</f>
        <v>0</v>
      </c>
      <c r="BI245" s="229">
        <f>IF(N245="nulová",J245,0)</f>
        <v>0</v>
      </c>
      <c r="BJ245" s="16" t="s">
        <v>83</v>
      </c>
      <c r="BK245" s="229">
        <f>ROUND(I245*H245,2)</f>
        <v>0</v>
      </c>
      <c r="BL245" s="16" t="s">
        <v>236</v>
      </c>
      <c r="BM245" s="228" t="s">
        <v>368</v>
      </c>
    </row>
    <row r="246" spans="1:65" s="2" customFormat="1" ht="24.15" customHeight="1">
      <c r="A246" s="37"/>
      <c r="B246" s="38"/>
      <c r="C246" s="216" t="s">
        <v>369</v>
      </c>
      <c r="D246" s="216" t="s">
        <v>143</v>
      </c>
      <c r="E246" s="217" t="s">
        <v>370</v>
      </c>
      <c r="F246" s="218" t="s">
        <v>371</v>
      </c>
      <c r="G246" s="219" t="s">
        <v>169</v>
      </c>
      <c r="H246" s="220">
        <v>6</v>
      </c>
      <c r="I246" s="221"/>
      <c r="J246" s="222">
        <f>ROUND(I246*H246,2)</f>
        <v>0</v>
      </c>
      <c r="K246" s="223"/>
      <c r="L246" s="43"/>
      <c r="M246" s="224" t="s">
        <v>1</v>
      </c>
      <c r="N246" s="225" t="s">
        <v>40</v>
      </c>
      <c r="O246" s="90"/>
      <c r="P246" s="226">
        <f>O246*H246</f>
        <v>0</v>
      </c>
      <c r="Q246" s="226">
        <v>0</v>
      </c>
      <c r="R246" s="226">
        <f>Q246*H246</f>
        <v>0</v>
      </c>
      <c r="S246" s="226">
        <v>0</v>
      </c>
      <c r="T246" s="227">
        <f>S246*H246</f>
        <v>0</v>
      </c>
      <c r="U246" s="37"/>
      <c r="V246" s="37"/>
      <c r="W246" s="37"/>
      <c r="X246" s="37"/>
      <c r="Y246" s="37"/>
      <c r="Z246" s="37"/>
      <c r="AA246" s="37"/>
      <c r="AB246" s="37"/>
      <c r="AC246" s="37"/>
      <c r="AD246" s="37"/>
      <c r="AE246" s="37"/>
      <c r="AR246" s="228" t="s">
        <v>236</v>
      </c>
      <c r="AT246" s="228" t="s">
        <v>143</v>
      </c>
      <c r="AU246" s="228" t="s">
        <v>83</v>
      </c>
      <c r="AY246" s="16" t="s">
        <v>142</v>
      </c>
      <c r="BE246" s="229">
        <f>IF(N246="základní",J246,0)</f>
        <v>0</v>
      </c>
      <c r="BF246" s="229">
        <f>IF(N246="snížená",J246,0)</f>
        <v>0</v>
      </c>
      <c r="BG246" s="229">
        <f>IF(N246="zákl. přenesená",J246,0)</f>
        <v>0</v>
      </c>
      <c r="BH246" s="229">
        <f>IF(N246="sníž. přenesená",J246,0)</f>
        <v>0</v>
      </c>
      <c r="BI246" s="229">
        <f>IF(N246="nulová",J246,0)</f>
        <v>0</v>
      </c>
      <c r="BJ246" s="16" t="s">
        <v>83</v>
      </c>
      <c r="BK246" s="229">
        <f>ROUND(I246*H246,2)</f>
        <v>0</v>
      </c>
      <c r="BL246" s="16" t="s">
        <v>236</v>
      </c>
      <c r="BM246" s="228" t="s">
        <v>372</v>
      </c>
    </row>
    <row r="247" spans="1:65" s="2" customFormat="1" ht="21.75" customHeight="1">
      <c r="A247" s="37"/>
      <c r="B247" s="38"/>
      <c r="C247" s="216" t="s">
        <v>373</v>
      </c>
      <c r="D247" s="216" t="s">
        <v>143</v>
      </c>
      <c r="E247" s="217" t="s">
        <v>374</v>
      </c>
      <c r="F247" s="218" t="s">
        <v>375</v>
      </c>
      <c r="G247" s="219" t="s">
        <v>342</v>
      </c>
      <c r="H247" s="220">
        <v>0.01</v>
      </c>
      <c r="I247" s="221"/>
      <c r="J247" s="222">
        <f>ROUND(I247*H247,2)</f>
        <v>0</v>
      </c>
      <c r="K247" s="223"/>
      <c r="L247" s="43"/>
      <c r="M247" s="224" t="s">
        <v>1</v>
      </c>
      <c r="N247" s="225" t="s">
        <v>40</v>
      </c>
      <c r="O247" s="90"/>
      <c r="P247" s="226">
        <f>O247*H247</f>
        <v>0</v>
      </c>
      <c r="Q247" s="226">
        <v>0</v>
      </c>
      <c r="R247" s="226">
        <f>Q247*H247</f>
        <v>0</v>
      </c>
      <c r="S247" s="226">
        <v>0</v>
      </c>
      <c r="T247" s="227">
        <f>S247*H247</f>
        <v>0</v>
      </c>
      <c r="U247" s="37"/>
      <c r="V247" s="37"/>
      <c r="W247" s="37"/>
      <c r="X247" s="37"/>
      <c r="Y247" s="37"/>
      <c r="Z247" s="37"/>
      <c r="AA247" s="37"/>
      <c r="AB247" s="37"/>
      <c r="AC247" s="37"/>
      <c r="AD247" s="37"/>
      <c r="AE247" s="37"/>
      <c r="AR247" s="228" t="s">
        <v>236</v>
      </c>
      <c r="AT247" s="228" t="s">
        <v>143</v>
      </c>
      <c r="AU247" s="228" t="s">
        <v>83</v>
      </c>
      <c r="AY247" s="16" t="s">
        <v>142</v>
      </c>
      <c r="BE247" s="229">
        <f>IF(N247="základní",J247,0)</f>
        <v>0</v>
      </c>
      <c r="BF247" s="229">
        <f>IF(N247="snížená",J247,0)</f>
        <v>0</v>
      </c>
      <c r="BG247" s="229">
        <f>IF(N247="zákl. přenesená",J247,0)</f>
        <v>0</v>
      </c>
      <c r="BH247" s="229">
        <f>IF(N247="sníž. přenesená",J247,0)</f>
        <v>0</v>
      </c>
      <c r="BI247" s="229">
        <f>IF(N247="nulová",J247,0)</f>
        <v>0</v>
      </c>
      <c r="BJ247" s="16" t="s">
        <v>83</v>
      </c>
      <c r="BK247" s="229">
        <f>ROUND(I247*H247,2)</f>
        <v>0</v>
      </c>
      <c r="BL247" s="16" t="s">
        <v>236</v>
      </c>
      <c r="BM247" s="228" t="s">
        <v>376</v>
      </c>
    </row>
    <row r="248" spans="1:63" s="12" customFormat="1" ht="25.9" customHeight="1">
      <c r="A248" s="12"/>
      <c r="B248" s="202"/>
      <c r="C248" s="203"/>
      <c r="D248" s="204" t="s">
        <v>74</v>
      </c>
      <c r="E248" s="205" t="s">
        <v>377</v>
      </c>
      <c r="F248" s="205" t="s">
        <v>378</v>
      </c>
      <c r="G248" s="203"/>
      <c r="H248" s="203"/>
      <c r="I248" s="206"/>
      <c r="J248" s="207">
        <f>BK248</f>
        <v>0</v>
      </c>
      <c r="K248" s="203"/>
      <c r="L248" s="208"/>
      <c r="M248" s="209"/>
      <c r="N248" s="210"/>
      <c r="O248" s="210"/>
      <c r="P248" s="211">
        <f>SUM(P249:P256)</f>
        <v>0</v>
      </c>
      <c r="Q248" s="210"/>
      <c r="R248" s="211">
        <f>SUM(R249:R256)</f>
        <v>0</v>
      </c>
      <c r="S248" s="210"/>
      <c r="T248" s="212">
        <f>SUM(T249:T256)</f>
        <v>0</v>
      </c>
      <c r="U248" s="12"/>
      <c r="V248" s="12"/>
      <c r="W248" s="12"/>
      <c r="X248" s="12"/>
      <c r="Y248" s="12"/>
      <c r="Z248" s="12"/>
      <c r="AA248" s="12"/>
      <c r="AB248" s="12"/>
      <c r="AC248" s="12"/>
      <c r="AD248" s="12"/>
      <c r="AE248" s="12"/>
      <c r="AR248" s="213" t="s">
        <v>85</v>
      </c>
      <c r="AT248" s="214" t="s">
        <v>74</v>
      </c>
      <c r="AU248" s="214" t="s">
        <v>75</v>
      </c>
      <c r="AY248" s="213" t="s">
        <v>142</v>
      </c>
      <c r="BK248" s="215">
        <f>SUM(BK249:BK256)</f>
        <v>0</v>
      </c>
    </row>
    <row r="249" spans="1:65" s="2" customFormat="1" ht="16.5" customHeight="1">
      <c r="A249" s="37"/>
      <c r="B249" s="38"/>
      <c r="C249" s="216" t="s">
        <v>379</v>
      </c>
      <c r="D249" s="216" t="s">
        <v>143</v>
      </c>
      <c r="E249" s="217" t="s">
        <v>380</v>
      </c>
      <c r="F249" s="218" t="s">
        <v>381</v>
      </c>
      <c r="G249" s="219" t="s">
        <v>382</v>
      </c>
      <c r="H249" s="220">
        <v>1</v>
      </c>
      <c r="I249" s="221"/>
      <c r="J249" s="222">
        <f>ROUND(I249*H249,2)</f>
        <v>0</v>
      </c>
      <c r="K249" s="223"/>
      <c r="L249" s="43"/>
      <c r="M249" s="224" t="s">
        <v>1</v>
      </c>
      <c r="N249" s="225" t="s">
        <v>40</v>
      </c>
      <c r="O249" s="90"/>
      <c r="P249" s="226">
        <f>O249*H249</f>
        <v>0</v>
      </c>
      <c r="Q249" s="226">
        <v>0</v>
      </c>
      <c r="R249" s="226">
        <f>Q249*H249</f>
        <v>0</v>
      </c>
      <c r="S249" s="226">
        <v>0</v>
      </c>
      <c r="T249" s="227">
        <f>S249*H249</f>
        <v>0</v>
      </c>
      <c r="U249" s="37"/>
      <c r="V249" s="37"/>
      <c r="W249" s="37"/>
      <c r="X249" s="37"/>
      <c r="Y249" s="37"/>
      <c r="Z249" s="37"/>
      <c r="AA249" s="37"/>
      <c r="AB249" s="37"/>
      <c r="AC249" s="37"/>
      <c r="AD249" s="37"/>
      <c r="AE249" s="37"/>
      <c r="AR249" s="228" t="s">
        <v>236</v>
      </c>
      <c r="AT249" s="228" t="s">
        <v>143</v>
      </c>
      <c r="AU249" s="228" t="s">
        <v>83</v>
      </c>
      <c r="AY249" s="16" t="s">
        <v>142</v>
      </c>
      <c r="BE249" s="229">
        <f>IF(N249="základní",J249,0)</f>
        <v>0</v>
      </c>
      <c r="BF249" s="229">
        <f>IF(N249="snížená",J249,0)</f>
        <v>0</v>
      </c>
      <c r="BG249" s="229">
        <f>IF(N249="zákl. přenesená",J249,0)</f>
        <v>0</v>
      </c>
      <c r="BH249" s="229">
        <f>IF(N249="sníž. přenesená",J249,0)</f>
        <v>0</v>
      </c>
      <c r="BI249" s="229">
        <f>IF(N249="nulová",J249,0)</f>
        <v>0</v>
      </c>
      <c r="BJ249" s="16" t="s">
        <v>83</v>
      </c>
      <c r="BK249" s="229">
        <f>ROUND(I249*H249,2)</f>
        <v>0</v>
      </c>
      <c r="BL249" s="16" t="s">
        <v>236</v>
      </c>
      <c r="BM249" s="228" t="s">
        <v>383</v>
      </c>
    </row>
    <row r="250" spans="1:65" s="2" customFormat="1" ht="16.5" customHeight="1">
      <c r="A250" s="37"/>
      <c r="B250" s="38"/>
      <c r="C250" s="216" t="s">
        <v>384</v>
      </c>
      <c r="D250" s="216" t="s">
        <v>143</v>
      </c>
      <c r="E250" s="217" t="s">
        <v>385</v>
      </c>
      <c r="F250" s="218" t="s">
        <v>386</v>
      </c>
      <c r="G250" s="219" t="s">
        <v>382</v>
      </c>
      <c r="H250" s="220">
        <v>1</v>
      </c>
      <c r="I250" s="221"/>
      <c r="J250" s="222">
        <f>ROUND(I250*H250,2)</f>
        <v>0</v>
      </c>
      <c r="K250" s="223"/>
      <c r="L250" s="43"/>
      <c r="M250" s="224" t="s">
        <v>1</v>
      </c>
      <c r="N250" s="225" t="s">
        <v>40</v>
      </c>
      <c r="O250" s="90"/>
      <c r="P250" s="226">
        <f>O250*H250</f>
        <v>0</v>
      </c>
      <c r="Q250" s="226">
        <v>0</v>
      </c>
      <c r="R250" s="226">
        <f>Q250*H250</f>
        <v>0</v>
      </c>
      <c r="S250" s="226">
        <v>0</v>
      </c>
      <c r="T250" s="227">
        <f>S250*H250</f>
        <v>0</v>
      </c>
      <c r="U250" s="37"/>
      <c r="V250" s="37"/>
      <c r="W250" s="37"/>
      <c r="X250" s="37"/>
      <c r="Y250" s="37"/>
      <c r="Z250" s="37"/>
      <c r="AA250" s="37"/>
      <c r="AB250" s="37"/>
      <c r="AC250" s="37"/>
      <c r="AD250" s="37"/>
      <c r="AE250" s="37"/>
      <c r="AR250" s="228" t="s">
        <v>236</v>
      </c>
      <c r="AT250" s="228" t="s">
        <v>143</v>
      </c>
      <c r="AU250" s="228" t="s">
        <v>83</v>
      </c>
      <c r="AY250" s="16" t="s">
        <v>142</v>
      </c>
      <c r="BE250" s="229">
        <f>IF(N250="základní",J250,0)</f>
        <v>0</v>
      </c>
      <c r="BF250" s="229">
        <f>IF(N250="snížená",J250,0)</f>
        <v>0</v>
      </c>
      <c r="BG250" s="229">
        <f>IF(N250="zákl. přenesená",J250,0)</f>
        <v>0</v>
      </c>
      <c r="BH250" s="229">
        <f>IF(N250="sníž. přenesená",J250,0)</f>
        <v>0</v>
      </c>
      <c r="BI250" s="229">
        <f>IF(N250="nulová",J250,0)</f>
        <v>0</v>
      </c>
      <c r="BJ250" s="16" t="s">
        <v>83</v>
      </c>
      <c r="BK250" s="229">
        <f>ROUND(I250*H250,2)</f>
        <v>0</v>
      </c>
      <c r="BL250" s="16" t="s">
        <v>236</v>
      </c>
      <c r="BM250" s="228" t="s">
        <v>387</v>
      </c>
    </row>
    <row r="251" spans="1:65" s="2" customFormat="1" ht="24.15" customHeight="1">
      <c r="A251" s="37"/>
      <c r="B251" s="38"/>
      <c r="C251" s="216" t="s">
        <v>388</v>
      </c>
      <c r="D251" s="216" t="s">
        <v>143</v>
      </c>
      <c r="E251" s="217" t="s">
        <v>389</v>
      </c>
      <c r="F251" s="218" t="s">
        <v>390</v>
      </c>
      <c r="G251" s="219" t="s">
        <v>158</v>
      </c>
      <c r="H251" s="220">
        <v>2</v>
      </c>
      <c r="I251" s="221"/>
      <c r="J251" s="222">
        <f>ROUND(I251*H251,2)</f>
        <v>0</v>
      </c>
      <c r="K251" s="223"/>
      <c r="L251" s="43"/>
      <c r="M251" s="224" t="s">
        <v>1</v>
      </c>
      <c r="N251" s="225" t="s">
        <v>40</v>
      </c>
      <c r="O251" s="90"/>
      <c r="P251" s="226">
        <f>O251*H251</f>
        <v>0</v>
      </c>
      <c r="Q251" s="226">
        <v>0</v>
      </c>
      <c r="R251" s="226">
        <f>Q251*H251</f>
        <v>0</v>
      </c>
      <c r="S251" s="226">
        <v>0</v>
      </c>
      <c r="T251" s="227">
        <f>S251*H251</f>
        <v>0</v>
      </c>
      <c r="U251" s="37"/>
      <c r="V251" s="37"/>
      <c r="W251" s="37"/>
      <c r="X251" s="37"/>
      <c r="Y251" s="37"/>
      <c r="Z251" s="37"/>
      <c r="AA251" s="37"/>
      <c r="AB251" s="37"/>
      <c r="AC251" s="37"/>
      <c r="AD251" s="37"/>
      <c r="AE251" s="37"/>
      <c r="AR251" s="228" t="s">
        <v>236</v>
      </c>
      <c r="AT251" s="228" t="s">
        <v>143</v>
      </c>
      <c r="AU251" s="228" t="s">
        <v>83</v>
      </c>
      <c r="AY251" s="16" t="s">
        <v>142</v>
      </c>
      <c r="BE251" s="229">
        <f>IF(N251="základní",J251,0)</f>
        <v>0</v>
      </c>
      <c r="BF251" s="229">
        <f>IF(N251="snížená",J251,0)</f>
        <v>0</v>
      </c>
      <c r="BG251" s="229">
        <f>IF(N251="zákl. přenesená",J251,0)</f>
        <v>0</v>
      </c>
      <c r="BH251" s="229">
        <f>IF(N251="sníž. přenesená",J251,0)</f>
        <v>0</v>
      </c>
      <c r="BI251" s="229">
        <f>IF(N251="nulová",J251,0)</f>
        <v>0</v>
      </c>
      <c r="BJ251" s="16" t="s">
        <v>83</v>
      </c>
      <c r="BK251" s="229">
        <f>ROUND(I251*H251,2)</f>
        <v>0</v>
      </c>
      <c r="BL251" s="16" t="s">
        <v>236</v>
      </c>
      <c r="BM251" s="228" t="s">
        <v>391</v>
      </c>
    </row>
    <row r="252" spans="1:47" s="2" customFormat="1" ht="12">
      <c r="A252" s="37"/>
      <c r="B252" s="38"/>
      <c r="C252" s="39"/>
      <c r="D252" s="232" t="s">
        <v>171</v>
      </c>
      <c r="E252" s="39"/>
      <c r="F252" s="253" t="s">
        <v>392</v>
      </c>
      <c r="G252" s="39"/>
      <c r="H252" s="39"/>
      <c r="I252" s="254"/>
      <c r="J252" s="39"/>
      <c r="K252" s="39"/>
      <c r="L252" s="43"/>
      <c r="M252" s="255"/>
      <c r="N252" s="256"/>
      <c r="O252" s="90"/>
      <c r="P252" s="90"/>
      <c r="Q252" s="90"/>
      <c r="R252" s="90"/>
      <c r="S252" s="90"/>
      <c r="T252" s="91"/>
      <c r="U252" s="37"/>
      <c r="V252" s="37"/>
      <c r="W252" s="37"/>
      <c r="X252" s="37"/>
      <c r="Y252" s="37"/>
      <c r="Z252" s="37"/>
      <c r="AA252" s="37"/>
      <c r="AB252" s="37"/>
      <c r="AC252" s="37"/>
      <c r="AD252" s="37"/>
      <c r="AE252" s="37"/>
      <c r="AT252" s="16" t="s">
        <v>171</v>
      </c>
      <c r="AU252" s="16" t="s">
        <v>83</v>
      </c>
    </row>
    <row r="253" spans="1:65" s="2" customFormat="1" ht="24.15" customHeight="1">
      <c r="A253" s="37"/>
      <c r="B253" s="38"/>
      <c r="C253" s="216" t="s">
        <v>393</v>
      </c>
      <c r="D253" s="216" t="s">
        <v>143</v>
      </c>
      <c r="E253" s="217" t="s">
        <v>394</v>
      </c>
      <c r="F253" s="218" t="s">
        <v>395</v>
      </c>
      <c r="G253" s="219" t="s">
        <v>158</v>
      </c>
      <c r="H253" s="220">
        <v>3</v>
      </c>
      <c r="I253" s="221"/>
      <c r="J253" s="222">
        <f>ROUND(I253*H253,2)</f>
        <v>0</v>
      </c>
      <c r="K253" s="223"/>
      <c r="L253" s="43"/>
      <c r="M253" s="224" t="s">
        <v>1</v>
      </c>
      <c r="N253" s="225" t="s">
        <v>40</v>
      </c>
      <c r="O253" s="90"/>
      <c r="P253" s="226">
        <f>O253*H253</f>
        <v>0</v>
      </c>
      <c r="Q253" s="226">
        <v>0</v>
      </c>
      <c r="R253" s="226">
        <f>Q253*H253</f>
        <v>0</v>
      </c>
      <c r="S253" s="226">
        <v>0</v>
      </c>
      <c r="T253" s="227">
        <f>S253*H253</f>
        <v>0</v>
      </c>
      <c r="U253" s="37"/>
      <c r="V253" s="37"/>
      <c r="W253" s="37"/>
      <c r="X253" s="37"/>
      <c r="Y253" s="37"/>
      <c r="Z253" s="37"/>
      <c r="AA253" s="37"/>
      <c r="AB253" s="37"/>
      <c r="AC253" s="37"/>
      <c r="AD253" s="37"/>
      <c r="AE253" s="37"/>
      <c r="AR253" s="228" t="s">
        <v>236</v>
      </c>
      <c r="AT253" s="228" t="s">
        <v>143</v>
      </c>
      <c r="AU253" s="228" t="s">
        <v>83</v>
      </c>
      <c r="AY253" s="16" t="s">
        <v>142</v>
      </c>
      <c r="BE253" s="229">
        <f>IF(N253="základní",J253,0)</f>
        <v>0</v>
      </c>
      <c r="BF253" s="229">
        <f>IF(N253="snížená",J253,0)</f>
        <v>0</v>
      </c>
      <c r="BG253" s="229">
        <f>IF(N253="zákl. přenesená",J253,0)</f>
        <v>0</v>
      </c>
      <c r="BH253" s="229">
        <f>IF(N253="sníž. přenesená",J253,0)</f>
        <v>0</v>
      </c>
      <c r="BI253" s="229">
        <f>IF(N253="nulová",J253,0)</f>
        <v>0</v>
      </c>
      <c r="BJ253" s="16" t="s">
        <v>83</v>
      </c>
      <c r="BK253" s="229">
        <f>ROUND(I253*H253,2)</f>
        <v>0</v>
      </c>
      <c r="BL253" s="16" t="s">
        <v>236</v>
      </c>
      <c r="BM253" s="228" t="s">
        <v>396</v>
      </c>
    </row>
    <row r="254" spans="1:47" s="2" customFormat="1" ht="12">
      <c r="A254" s="37"/>
      <c r="B254" s="38"/>
      <c r="C254" s="39"/>
      <c r="D254" s="232" t="s">
        <v>171</v>
      </c>
      <c r="E254" s="39"/>
      <c r="F254" s="253" t="s">
        <v>397</v>
      </c>
      <c r="G254" s="39"/>
      <c r="H254" s="39"/>
      <c r="I254" s="254"/>
      <c r="J254" s="39"/>
      <c r="K254" s="39"/>
      <c r="L254" s="43"/>
      <c r="M254" s="255"/>
      <c r="N254" s="256"/>
      <c r="O254" s="90"/>
      <c r="P254" s="90"/>
      <c r="Q254" s="90"/>
      <c r="R254" s="90"/>
      <c r="S254" s="90"/>
      <c r="T254" s="91"/>
      <c r="U254" s="37"/>
      <c r="V254" s="37"/>
      <c r="W254" s="37"/>
      <c r="X254" s="37"/>
      <c r="Y254" s="37"/>
      <c r="Z254" s="37"/>
      <c r="AA254" s="37"/>
      <c r="AB254" s="37"/>
      <c r="AC254" s="37"/>
      <c r="AD254" s="37"/>
      <c r="AE254" s="37"/>
      <c r="AT254" s="16" t="s">
        <v>171</v>
      </c>
      <c r="AU254" s="16" t="s">
        <v>83</v>
      </c>
    </row>
    <row r="255" spans="1:65" s="2" customFormat="1" ht="16.5" customHeight="1">
      <c r="A255" s="37"/>
      <c r="B255" s="38"/>
      <c r="C255" s="216" t="s">
        <v>398</v>
      </c>
      <c r="D255" s="216" t="s">
        <v>143</v>
      </c>
      <c r="E255" s="217" t="s">
        <v>399</v>
      </c>
      <c r="F255" s="218" t="s">
        <v>400</v>
      </c>
      <c r="G255" s="219" t="s">
        <v>146</v>
      </c>
      <c r="H255" s="220">
        <v>11.65</v>
      </c>
      <c r="I255" s="221"/>
      <c r="J255" s="222">
        <f>ROUND(I255*H255,2)</f>
        <v>0</v>
      </c>
      <c r="K255" s="223"/>
      <c r="L255" s="43"/>
      <c r="M255" s="224" t="s">
        <v>1</v>
      </c>
      <c r="N255" s="225" t="s">
        <v>40</v>
      </c>
      <c r="O255" s="90"/>
      <c r="P255" s="226">
        <f>O255*H255</f>
        <v>0</v>
      </c>
      <c r="Q255" s="226">
        <v>0</v>
      </c>
      <c r="R255" s="226">
        <f>Q255*H255</f>
        <v>0</v>
      </c>
      <c r="S255" s="226">
        <v>0</v>
      </c>
      <c r="T255" s="227">
        <f>S255*H255</f>
        <v>0</v>
      </c>
      <c r="U255" s="37"/>
      <c r="V255" s="37"/>
      <c r="W255" s="37"/>
      <c r="X255" s="37"/>
      <c r="Y255" s="37"/>
      <c r="Z255" s="37"/>
      <c r="AA255" s="37"/>
      <c r="AB255" s="37"/>
      <c r="AC255" s="37"/>
      <c r="AD255" s="37"/>
      <c r="AE255" s="37"/>
      <c r="AR255" s="228" t="s">
        <v>236</v>
      </c>
      <c r="AT255" s="228" t="s">
        <v>143</v>
      </c>
      <c r="AU255" s="228" t="s">
        <v>83</v>
      </c>
      <c r="AY255" s="16" t="s">
        <v>142</v>
      </c>
      <c r="BE255" s="229">
        <f>IF(N255="základní",J255,0)</f>
        <v>0</v>
      </c>
      <c r="BF255" s="229">
        <f>IF(N255="snížená",J255,0)</f>
        <v>0</v>
      </c>
      <c r="BG255" s="229">
        <f>IF(N255="zákl. přenesená",J255,0)</f>
        <v>0</v>
      </c>
      <c r="BH255" s="229">
        <f>IF(N255="sníž. přenesená",J255,0)</f>
        <v>0</v>
      </c>
      <c r="BI255" s="229">
        <f>IF(N255="nulová",J255,0)</f>
        <v>0</v>
      </c>
      <c r="BJ255" s="16" t="s">
        <v>83</v>
      </c>
      <c r="BK255" s="229">
        <f>ROUND(I255*H255,2)</f>
        <v>0</v>
      </c>
      <c r="BL255" s="16" t="s">
        <v>236</v>
      </c>
      <c r="BM255" s="228" t="s">
        <v>401</v>
      </c>
    </row>
    <row r="256" spans="1:65" s="2" customFormat="1" ht="21.75" customHeight="1">
      <c r="A256" s="37"/>
      <c r="B256" s="38"/>
      <c r="C256" s="216" t="s">
        <v>402</v>
      </c>
      <c r="D256" s="216" t="s">
        <v>143</v>
      </c>
      <c r="E256" s="217" t="s">
        <v>403</v>
      </c>
      <c r="F256" s="218" t="s">
        <v>404</v>
      </c>
      <c r="G256" s="219" t="s">
        <v>342</v>
      </c>
      <c r="H256" s="220">
        <v>0.065</v>
      </c>
      <c r="I256" s="221"/>
      <c r="J256" s="222">
        <f>ROUND(I256*H256,2)</f>
        <v>0</v>
      </c>
      <c r="K256" s="223"/>
      <c r="L256" s="43"/>
      <c r="M256" s="224" t="s">
        <v>1</v>
      </c>
      <c r="N256" s="225" t="s">
        <v>40</v>
      </c>
      <c r="O256" s="90"/>
      <c r="P256" s="226">
        <f>O256*H256</f>
        <v>0</v>
      </c>
      <c r="Q256" s="226">
        <v>0</v>
      </c>
      <c r="R256" s="226">
        <f>Q256*H256</f>
        <v>0</v>
      </c>
      <c r="S256" s="226">
        <v>0</v>
      </c>
      <c r="T256" s="227">
        <f>S256*H256</f>
        <v>0</v>
      </c>
      <c r="U256" s="37"/>
      <c r="V256" s="37"/>
      <c r="W256" s="37"/>
      <c r="X256" s="37"/>
      <c r="Y256" s="37"/>
      <c r="Z256" s="37"/>
      <c r="AA256" s="37"/>
      <c r="AB256" s="37"/>
      <c r="AC256" s="37"/>
      <c r="AD256" s="37"/>
      <c r="AE256" s="37"/>
      <c r="AR256" s="228" t="s">
        <v>236</v>
      </c>
      <c r="AT256" s="228" t="s">
        <v>143</v>
      </c>
      <c r="AU256" s="228" t="s">
        <v>83</v>
      </c>
      <c r="AY256" s="16" t="s">
        <v>142</v>
      </c>
      <c r="BE256" s="229">
        <f>IF(N256="základní",J256,0)</f>
        <v>0</v>
      </c>
      <c r="BF256" s="229">
        <f>IF(N256="snížená",J256,0)</f>
        <v>0</v>
      </c>
      <c r="BG256" s="229">
        <f>IF(N256="zákl. přenesená",J256,0)</f>
        <v>0</v>
      </c>
      <c r="BH256" s="229">
        <f>IF(N256="sníž. přenesená",J256,0)</f>
        <v>0</v>
      </c>
      <c r="BI256" s="229">
        <f>IF(N256="nulová",J256,0)</f>
        <v>0</v>
      </c>
      <c r="BJ256" s="16" t="s">
        <v>83</v>
      </c>
      <c r="BK256" s="229">
        <f>ROUND(I256*H256,2)</f>
        <v>0</v>
      </c>
      <c r="BL256" s="16" t="s">
        <v>236</v>
      </c>
      <c r="BM256" s="228" t="s">
        <v>405</v>
      </c>
    </row>
    <row r="257" spans="1:63" s="12" customFormat="1" ht="25.9" customHeight="1">
      <c r="A257" s="12"/>
      <c r="B257" s="202"/>
      <c r="C257" s="203"/>
      <c r="D257" s="204" t="s">
        <v>74</v>
      </c>
      <c r="E257" s="205" t="s">
        <v>406</v>
      </c>
      <c r="F257" s="205" t="s">
        <v>407</v>
      </c>
      <c r="G257" s="203"/>
      <c r="H257" s="203"/>
      <c r="I257" s="206"/>
      <c r="J257" s="207">
        <f>BK257</f>
        <v>0</v>
      </c>
      <c r="K257" s="203"/>
      <c r="L257" s="208"/>
      <c r="M257" s="209"/>
      <c r="N257" s="210"/>
      <c r="O257" s="210"/>
      <c r="P257" s="211">
        <f>SUM(P258:P275)</f>
        <v>0</v>
      </c>
      <c r="Q257" s="210"/>
      <c r="R257" s="211">
        <f>SUM(R258:R275)</f>
        <v>0.28109999999999996</v>
      </c>
      <c r="S257" s="210"/>
      <c r="T257" s="212">
        <f>SUM(T258:T275)</f>
        <v>0</v>
      </c>
      <c r="U257" s="12"/>
      <c r="V257" s="12"/>
      <c r="W257" s="12"/>
      <c r="X257" s="12"/>
      <c r="Y257" s="12"/>
      <c r="Z257" s="12"/>
      <c r="AA257" s="12"/>
      <c r="AB257" s="12"/>
      <c r="AC257" s="12"/>
      <c r="AD257" s="12"/>
      <c r="AE257" s="12"/>
      <c r="AR257" s="213" t="s">
        <v>85</v>
      </c>
      <c r="AT257" s="214" t="s">
        <v>74</v>
      </c>
      <c r="AU257" s="214" t="s">
        <v>75</v>
      </c>
      <c r="AY257" s="213" t="s">
        <v>142</v>
      </c>
      <c r="BK257" s="215">
        <f>SUM(BK258:BK275)</f>
        <v>0</v>
      </c>
    </row>
    <row r="258" spans="1:65" s="2" customFormat="1" ht="24.15" customHeight="1">
      <c r="A258" s="37"/>
      <c r="B258" s="38"/>
      <c r="C258" s="216" t="s">
        <v>408</v>
      </c>
      <c r="D258" s="216" t="s">
        <v>143</v>
      </c>
      <c r="E258" s="217" t="s">
        <v>409</v>
      </c>
      <c r="F258" s="218" t="s">
        <v>410</v>
      </c>
      <c r="G258" s="219" t="s">
        <v>328</v>
      </c>
      <c r="H258" s="220">
        <v>1</v>
      </c>
      <c r="I258" s="221"/>
      <c r="J258" s="222">
        <f>ROUND(I258*H258,2)</f>
        <v>0</v>
      </c>
      <c r="K258" s="223"/>
      <c r="L258" s="43"/>
      <c r="M258" s="224" t="s">
        <v>1</v>
      </c>
      <c r="N258" s="225" t="s">
        <v>40</v>
      </c>
      <c r="O258" s="90"/>
      <c r="P258" s="226">
        <f>O258*H258</f>
        <v>0</v>
      </c>
      <c r="Q258" s="226">
        <v>0</v>
      </c>
      <c r="R258" s="226">
        <f>Q258*H258</f>
        <v>0</v>
      </c>
      <c r="S258" s="226">
        <v>0</v>
      </c>
      <c r="T258" s="227">
        <f>S258*H258</f>
        <v>0</v>
      </c>
      <c r="U258" s="37"/>
      <c r="V258" s="37"/>
      <c r="W258" s="37"/>
      <c r="X258" s="37"/>
      <c r="Y258" s="37"/>
      <c r="Z258" s="37"/>
      <c r="AA258" s="37"/>
      <c r="AB258" s="37"/>
      <c r="AC258" s="37"/>
      <c r="AD258" s="37"/>
      <c r="AE258" s="37"/>
      <c r="AR258" s="228" t="s">
        <v>236</v>
      </c>
      <c r="AT258" s="228" t="s">
        <v>143</v>
      </c>
      <c r="AU258" s="228" t="s">
        <v>83</v>
      </c>
      <c r="AY258" s="16" t="s">
        <v>142</v>
      </c>
      <c r="BE258" s="229">
        <f>IF(N258="základní",J258,0)</f>
        <v>0</v>
      </c>
      <c r="BF258" s="229">
        <f>IF(N258="snížená",J258,0)</f>
        <v>0</v>
      </c>
      <c r="BG258" s="229">
        <f>IF(N258="zákl. přenesená",J258,0)</f>
        <v>0</v>
      </c>
      <c r="BH258" s="229">
        <f>IF(N258="sníž. přenesená",J258,0)</f>
        <v>0</v>
      </c>
      <c r="BI258" s="229">
        <f>IF(N258="nulová",J258,0)</f>
        <v>0</v>
      </c>
      <c r="BJ258" s="16" t="s">
        <v>83</v>
      </c>
      <c r="BK258" s="229">
        <f>ROUND(I258*H258,2)</f>
        <v>0</v>
      </c>
      <c r="BL258" s="16" t="s">
        <v>236</v>
      </c>
      <c r="BM258" s="228" t="s">
        <v>411</v>
      </c>
    </row>
    <row r="259" spans="1:65" s="2" customFormat="1" ht="16.5" customHeight="1">
      <c r="A259" s="37"/>
      <c r="B259" s="38"/>
      <c r="C259" s="216" t="s">
        <v>412</v>
      </c>
      <c r="D259" s="216" t="s">
        <v>143</v>
      </c>
      <c r="E259" s="217" t="s">
        <v>413</v>
      </c>
      <c r="F259" s="218" t="s">
        <v>414</v>
      </c>
      <c r="G259" s="219" t="s">
        <v>146</v>
      </c>
      <c r="H259" s="220">
        <v>71.1</v>
      </c>
      <c r="I259" s="221"/>
      <c r="J259" s="222">
        <f>ROUND(I259*H259,2)</f>
        <v>0</v>
      </c>
      <c r="K259" s="223"/>
      <c r="L259" s="43"/>
      <c r="M259" s="224" t="s">
        <v>1</v>
      </c>
      <c r="N259" s="225" t="s">
        <v>40</v>
      </c>
      <c r="O259" s="90"/>
      <c r="P259" s="226">
        <f>O259*H259</f>
        <v>0</v>
      </c>
      <c r="Q259" s="226">
        <v>0</v>
      </c>
      <c r="R259" s="226">
        <f>Q259*H259</f>
        <v>0</v>
      </c>
      <c r="S259" s="226">
        <v>0</v>
      </c>
      <c r="T259" s="227">
        <f>S259*H259</f>
        <v>0</v>
      </c>
      <c r="U259" s="37"/>
      <c r="V259" s="37"/>
      <c r="W259" s="37"/>
      <c r="X259" s="37"/>
      <c r="Y259" s="37"/>
      <c r="Z259" s="37"/>
      <c r="AA259" s="37"/>
      <c r="AB259" s="37"/>
      <c r="AC259" s="37"/>
      <c r="AD259" s="37"/>
      <c r="AE259" s="37"/>
      <c r="AR259" s="228" t="s">
        <v>236</v>
      </c>
      <c r="AT259" s="228" t="s">
        <v>143</v>
      </c>
      <c r="AU259" s="228" t="s">
        <v>83</v>
      </c>
      <c r="AY259" s="16" t="s">
        <v>142</v>
      </c>
      <c r="BE259" s="229">
        <f>IF(N259="základní",J259,0)</f>
        <v>0</v>
      </c>
      <c r="BF259" s="229">
        <f>IF(N259="snížená",J259,0)</f>
        <v>0</v>
      </c>
      <c r="BG259" s="229">
        <f>IF(N259="zákl. přenesená",J259,0)</f>
        <v>0</v>
      </c>
      <c r="BH259" s="229">
        <f>IF(N259="sníž. přenesená",J259,0)</f>
        <v>0</v>
      </c>
      <c r="BI259" s="229">
        <f>IF(N259="nulová",J259,0)</f>
        <v>0</v>
      </c>
      <c r="BJ259" s="16" t="s">
        <v>83</v>
      </c>
      <c r="BK259" s="229">
        <f>ROUND(I259*H259,2)</f>
        <v>0</v>
      </c>
      <c r="BL259" s="16" t="s">
        <v>236</v>
      </c>
      <c r="BM259" s="228" t="s">
        <v>415</v>
      </c>
    </row>
    <row r="260" spans="1:47" s="2" customFormat="1" ht="12">
      <c r="A260" s="37"/>
      <c r="B260" s="38"/>
      <c r="C260" s="39"/>
      <c r="D260" s="232" t="s">
        <v>171</v>
      </c>
      <c r="E260" s="39"/>
      <c r="F260" s="253" t="s">
        <v>416</v>
      </c>
      <c r="G260" s="39"/>
      <c r="H260" s="39"/>
      <c r="I260" s="254"/>
      <c r="J260" s="39"/>
      <c r="K260" s="39"/>
      <c r="L260" s="43"/>
      <c r="M260" s="255"/>
      <c r="N260" s="256"/>
      <c r="O260" s="90"/>
      <c r="P260" s="90"/>
      <c r="Q260" s="90"/>
      <c r="R260" s="90"/>
      <c r="S260" s="90"/>
      <c r="T260" s="91"/>
      <c r="U260" s="37"/>
      <c r="V260" s="37"/>
      <c r="W260" s="37"/>
      <c r="X260" s="37"/>
      <c r="Y260" s="37"/>
      <c r="Z260" s="37"/>
      <c r="AA260" s="37"/>
      <c r="AB260" s="37"/>
      <c r="AC260" s="37"/>
      <c r="AD260" s="37"/>
      <c r="AE260" s="37"/>
      <c r="AT260" s="16" t="s">
        <v>171</v>
      </c>
      <c r="AU260" s="16" t="s">
        <v>83</v>
      </c>
    </row>
    <row r="261" spans="1:51" s="13" customFormat="1" ht="12">
      <c r="A261" s="13"/>
      <c r="B261" s="230"/>
      <c r="C261" s="231"/>
      <c r="D261" s="232" t="s">
        <v>149</v>
      </c>
      <c r="E261" s="233" t="s">
        <v>1</v>
      </c>
      <c r="F261" s="234" t="s">
        <v>417</v>
      </c>
      <c r="G261" s="231"/>
      <c r="H261" s="235">
        <v>21.6</v>
      </c>
      <c r="I261" s="236"/>
      <c r="J261" s="231"/>
      <c r="K261" s="231"/>
      <c r="L261" s="237"/>
      <c r="M261" s="238"/>
      <c r="N261" s="239"/>
      <c r="O261" s="239"/>
      <c r="P261" s="239"/>
      <c r="Q261" s="239"/>
      <c r="R261" s="239"/>
      <c r="S261" s="239"/>
      <c r="T261" s="240"/>
      <c r="U261" s="13"/>
      <c r="V261" s="13"/>
      <c r="W261" s="13"/>
      <c r="X261" s="13"/>
      <c r="Y261" s="13"/>
      <c r="Z261" s="13"/>
      <c r="AA261" s="13"/>
      <c r="AB261" s="13"/>
      <c r="AC261" s="13"/>
      <c r="AD261" s="13"/>
      <c r="AE261" s="13"/>
      <c r="AT261" s="241" t="s">
        <v>149</v>
      </c>
      <c r="AU261" s="241" t="s">
        <v>83</v>
      </c>
      <c r="AV261" s="13" t="s">
        <v>85</v>
      </c>
      <c r="AW261" s="13" t="s">
        <v>32</v>
      </c>
      <c r="AX261" s="13" t="s">
        <v>75</v>
      </c>
      <c r="AY261" s="241" t="s">
        <v>142</v>
      </c>
    </row>
    <row r="262" spans="1:51" s="13" customFormat="1" ht="12">
      <c r="A262" s="13"/>
      <c r="B262" s="230"/>
      <c r="C262" s="231"/>
      <c r="D262" s="232" t="s">
        <v>149</v>
      </c>
      <c r="E262" s="233" t="s">
        <v>1</v>
      </c>
      <c r="F262" s="234" t="s">
        <v>418</v>
      </c>
      <c r="G262" s="231"/>
      <c r="H262" s="235">
        <v>15</v>
      </c>
      <c r="I262" s="236"/>
      <c r="J262" s="231"/>
      <c r="K262" s="231"/>
      <c r="L262" s="237"/>
      <c r="M262" s="238"/>
      <c r="N262" s="239"/>
      <c r="O262" s="239"/>
      <c r="P262" s="239"/>
      <c r="Q262" s="239"/>
      <c r="R262" s="239"/>
      <c r="S262" s="239"/>
      <c r="T262" s="240"/>
      <c r="U262" s="13"/>
      <c r="V262" s="13"/>
      <c r="W262" s="13"/>
      <c r="X262" s="13"/>
      <c r="Y262" s="13"/>
      <c r="Z262" s="13"/>
      <c r="AA262" s="13"/>
      <c r="AB262" s="13"/>
      <c r="AC262" s="13"/>
      <c r="AD262" s="13"/>
      <c r="AE262" s="13"/>
      <c r="AT262" s="241" t="s">
        <v>149</v>
      </c>
      <c r="AU262" s="241" t="s">
        <v>83</v>
      </c>
      <c r="AV262" s="13" t="s">
        <v>85</v>
      </c>
      <c r="AW262" s="13" t="s">
        <v>32</v>
      </c>
      <c r="AX262" s="13" t="s">
        <v>75</v>
      </c>
      <c r="AY262" s="241" t="s">
        <v>142</v>
      </c>
    </row>
    <row r="263" spans="1:51" s="13" customFormat="1" ht="12">
      <c r="A263" s="13"/>
      <c r="B263" s="230"/>
      <c r="C263" s="231"/>
      <c r="D263" s="232" t="s">
        <v>149</v>
      </c>
      <c r="E263" s="233" t="s">
        <v>1</v>
      </c>
      <c r="F263" s="234" t="s">
        <v>419</v>
      </c>
      <c r="G263" s="231"/>
      <c r="H263" s="235">
        <v>19.5</v>
      </c>
      <c r="I263" s="236"/>
      <c r="J263" s="231"/>
      <c r="K263" s="231"/>
      <c r="L263" s="237"/>
      <c r="M263" s="238"/>
      <c r="N263" s="239"/>
      <c r="O263" s="239"/>
      <c r="P263" s="239"/>
      <c r="Q263" s="239"/>
      <c r="R263" s="239"/>
      <c r="S263" s="239"/>
      <c r="T263" s="240"/>
      <c r="U263" s="13"/>
      <c r="V263" s="13"/>
      <c r="W263" s="13"/>
      <c r="X263" s="13"/>
      <c r="Y263" s="13"/>
      <c r="Z263" s="13"/>
      <c r="AA263" s="13"/>
      <c r="AB263" s="13"/>
      <c r="AC263" s="13"/>
      <c r="AD263" s="13"/>
      <c r="AE263" s="13"/>
      <c r="AT263" s="241" t="s">
        <v>149</v>
      </c>
      <c r="AU263" s="241" t="s">
        <v>83</v>
      </c>
      <c r="AV263" s="13" t="s">
        <v>85</v>
      </c>
      <c r="AW263" s="13" t="s">
        <v>32</v>
      </c>
      <c r="AX263" s="13" t="s">
        <v>75</v>
      </c>
      <c r="AY263" s="241" t="s">
        <v>142</v>
      </c>
    </row>
    <row r="264" spans="1:51" s="13" customFormat="1" ht="12">
      <c r="A264" s="13"/>
      <c r="B264" s="230"/>
      <c r="C264" s="231"/>
      <c r="D264" s="232" t="s">
        <v>149</v>
      </c>
      <c r="E264" s="233" t="s">
        <v>1</v>
      </c>
      <c r="F264" s="234" t="s">
        <v>420</v>
      </c>
      <c r="G264" s="231"/>
      <c r="H264" s="235">
        <v>15</v>
      </c>
      <c r="I264" s="236"/>
      <c r="J264" s="231"/>
      <c r="K264" s="231"/>
      <c r="L264" s="237"/>
      <c r="M264" s="238"/>
      <c r="N264" s="239"/>
      <c r="O264" s="239"/>
      <c r="P264" s="239"/>
      <c r="Q264" s="239"/>
      <c r="R264" s="239"/>
      <c r="S264" s="239"/>
      <c r="T264" s="240"/>
      <c r="U264" s="13"/>
      <c r="V264" s="13"/>
      <c r="W264" s="13"/>
      <c r="X264" s="13"/>
      <c r="Y264" s="13"/>
      <c r="Z264" s="13"/>
      <c r="AA264" s="13"/>
      <c r="AB264" s="13"/>
      <c r="AC264" s="13"/>
      <c r="AD264" s="13"/>
      <c r="AE264" s="13"/>
      <c r="AT264" s="241" t="s">
        <v>149</v>
      </c>
      <c r="AU264" s="241" t="s">
        <v>83</v>
      </c>
      <c r="AV264" s="13" t="s">
        <v>85</v>
      </c>
      <c r="AW264" s="13" t="s">
        <v>32</v>
      </c>
      <c r="AX264" s="13" t="s">
        <v>75</v>
      </c>
      <c r="AY264" s="241" t="s">
        <v>142</v>
      </c>
    </row>
    <row r="265" spans="1:51" s="14" customFormat="1" ht="12">
      <c r="A265" s="14"/>
      <c r="B265" s="242"/>
      <c r="C265" s="243"/>
      <c r="D265" s="232" t="s">
        <v>149</v>
      </c>
      <c r="E265" s="244" t="s">
        <v>1</v>
      </c>
      <c r="F265" s="245" t="s">
        <v>165</v>
      </c>
      <c r="G265" s="243"/>
      <c r="H265" s="246">
        <v>71.1</v>
      </c>
      <c r="I265" s="247"/>
      <c r="J265" s="243"/>
      <c r="K265" s="243"/>
      <c r="L265" s="248"/>
      <c r="M265" s="249"/>
      <c r="N265" s="250"/>
      <c r="O265" s="250"/>
      <c r="P265" s="250"/>
      <c r="Q265" s="250"/>
      <c r="R265" s="250"/>
      <c r="S265" s="250"/>
      <c r="T265" s="251"/>
      <c r="U265" s="14"/>
      <c r="V265" s="14"/>
      <c r="W265" s="14"/>
      <c r="X265" s="14"/>
      <c r="Y265" s="14"/>
      <c r="Z265" s="14"/>
      <c r="AA265" s="14"/>
      <c r="AB265" s="14"/>
      <c r="AC265" s="14"/>
      <c r="AD265" s="14"/>
      <c r="AE265" s="14"/>
      <c r="AT265" s="252" t="s">
        <v>149</v>
      </c>
      <c r="AU265" s="252" t="s">
        <v>83</v>
      </c>
      <c r="AV265" s="14" t="s">
        <v>147</v>
      </c>
      <c r="AW265" s="14" t="s">
        <v>32</v>
      </c>
      <c r="AX265" s="14" t="s">
        <v>83</v>
      </c>
      <c r="AY265" s="252" t="s">
        <v>142</v>
      </c>
    </row>
    <row r="266" spans="1:65" s="2" customFormat="1" ht="37.8" customHeight="1">
      <c r="A266" s="37"/>
      <c r="B266" s="38"/>
      <c r="C266" s="216" t="s">
        <v>421</v>
      </c>
      <c r="D266" s="216" t="s">
        <v>143</v>
      </c>
      <c r="E266" s="217" t="s">
        <v>422</v>
      </c>
      <c r="F266" s="218" t="s">
        <v>423</v>
      </c>
      <c r="G266" s="219" t="s">
        <v>146</v>
      </c>
      <c r="H266" s="220">
        <v>56.1</v>
      </c>
      <c r="I266" s="221"/>
      <c r="J266" s="222">
        <f>ROUND(I266*H266,2)</f>
        <v>0</v>
      </c>
      <c r="K266" s="223"/>
      <c r="L266" s="43"/>
      <c r="M266" s="224" t="s">
        <v>1</v>
      </c>
      <c r="N266" s="225" t="s">
        <v>40</v>
      </c>
      <c r="O266" s="90"/>
      <c r="P266" s="226">
        <f>O266*H266</f>
        <v>0</v>
      </c>
      <c r="Q266" s="226">
        <v>0.001</v>
      </c>
      <c r="R266" s="226">
        <f>Q266*H266</f>
        <v>0.056100000000000004</v>
      </c>
      <c r="S266" s="226">
        <v>0</v>
      </c>
      <c r="T266" s="227">
        <f>S266*H266</f>
        <v>0</v>
      </c>
      <c r="U266" s="37"/>
      <c r="V266" s="37"/>
      <c r="W266" s="37"/>
      <c r="X266" s="37"/>
      <c r="Y266" s="37"/>
      <c r="Z266" s="37"/>
      <c r="AA266" s="37"/>
      <c r="AB266" s="37"/>
      <c r="AC266" s="37"/>
      <c r="AD266" s="37"/>
      <c r="AE266" s="37"/>
      <c r="AR266" s="228" t="s">
        <v>236</v>
      </c>
      <c r="AT266" s="228" t="s">
        <v>143</v>
      </c>
      <c r="AU266" s="228" t="s">
        <v>83</v>
      </c>
      <c r="AY266" s="16" t="s">
        <v>142</v>
      </c>
      <c r="BE266" s="229">
        <f>IF(N266="základní",J266,0)</f>
        <v>0</v>
      </c>
      <c r="BF266" s="229">
        <f>IF(N266="snížená",J266,0)</f>
        <v>0</v>
      </c>
      <c r="BG266" s="229">
        <f>IF(N266="zákl. přenesená",J266,0)</f>
        <v>0</v>
      </c>
      <c r="BH266" s="229">
        <f>IF(N266="sníž. přenesená",J266,0)</f>
        <v>0</v>
      </c>
      <c r="BI266" s="229">
        <f>IF(N266="nulová",J266,0)</f>
        <v>0</v>
      </c>
      <c r="BJ266" s="16" t="s">
        <v>83</v>
      </c>
      <c r="BK266" s="229">
        <f>ROUND(I266*H266,2)</f>
        <v>0</v>
      </c>
      <c r="BL266" s="16" t="s">
        <v>236</v>
      </c>
      <c r="BM266" s="228" t="s">
        <v>424</v>
      </c>
    </row>
    <row r="267" spans="1:47" s="2" customFormat="1" ht="12">
      <c r="A267" s="37"/>
      <c r="B267" s="38"/>
      <c r="C267" s="39"/>
      <c r="D267" s="232" t="s">
        <v>171</v>
      </c>
      <c r="E267" s="39"/>
      <c r="F267" s="253" t="s">
        <v>425</v>
      </c>
      <c r="G267" s="39"/>
      <c r="H267" s="39"/>
      <c r="I267" s="254"/>
      <c r="J267" s="39"/>
      <c r="K267" s="39"/>
      <c r="L267" s="43"/>
      <c r="M267" s="255"/>
      <c r="N267" s="256"/>
      <c r="O267" s="90"/>
      <c r="P267" s="90"/>
      <c r="Q267" s="90"/>
      <c r="R267" s="90"/>
      <c r="S267" s="90"/>
      <c r="T267" s="91"/>
      <c r="U267" s="37"/>
      <c r="V267" s="37"/>
      <c r="W267" s="37"/>
      <c r="X267" s="37"/>
      <c r="Y267" s="37"/>
      <c r="Z267" s="37"/>
      <c r="AA267" s="37"/>
      <c r="AB267" s="37"/>
      <c r="AC267" s="37"/>
      <c r="AD267" s="37"/>
      <c r="AE267" s="37"/>
      <c r="AT267" s="16" t="s">
        <v>171</v>
      </c>
      <c r="AU267" s="16" t="s">
        <v>83</v>
      </c>
    </row>
    <row r="268" spans="1:51" s="13" customFormat="1" ht="12">
      <c r="A268" s="13"/>
      <c r="B268" s="230"/>
      <c r="C268" s="231"/>
      <c r="D268" s="232" t="s">
        <v>149</v>
      </c>
      <c r="E268" s="233" t="s">
        <v>1</v>
      </c>
      <c r="F268" s="234" t="s">
        <v>417</v>
      </c>
      <c r="G268" s="231"/>
      <c r="H268" s="235">
        <v>21.6</v>
      </c>
      <c r="I268" s="236"/>
      <c r="J268" s="231"/>
      <c r="K268" s="231"/>
      <c r="L268" s="237"/>
      <c r="M268" s="238"/>
      <c r="N268" s="239"/>
      <c r="O268" s="239"/>
      <c r="P268" s="239"/>
      <c r="Q268" s="239"/>
      <c r="R268" s="239"/>
      <c r="S268" s="239"/>
      <c r="T268" s="240"/>
      <c r="U268" s="13"/>
      <c r="V268" s="13"/>
      <c r="W268" s="13"/>
      <c r="X268" s="13"/>
      <c r="Y268" s="13"/>
      <c r="Z268" s="13"/>
      <c r="AA268" s="13"/>
      <c r="AB268" s="13"/>
      <c r="AC268" s="13"/>
      <c r="AD268" s="13"/>
      <c r="AE268" s="13"/>
      <c r="AT268" s="241" t="s">
        <v>149</v>
      </c>
      <c r="AU268" s="241" t="s">
        <v>83</v>
      </c>
      <c r="AV268" s="13" t="s">
        <v>85</v>
      </c>
      <c r="AW268" s="13" t="s">
        <v>32</v>
      </c>
      <c r="AX268" s="13" t="s">
        <v>75</v>
      </c>
      <c r="AY268" s="241" t="s">
        <v>142</v>
      </c>
    </row>
    <row r="269" spans="1:51" s="13" customFormat="1" ht="12">
      <c r="A269" s="13"/>
      <c r="B269" s="230"/>
      <c r="C269" s="231"/>
      <c r="D269" s="232" t="s">
        <v>149</v>
      </c>
      <c r="E269" s="233" t="s">
        <v>1</v>
      </c>
      <c r="F269" s="234" t="s">
        <v>418</v>
      </c>
      <c r="G269" s="231"/>
      <c r="H269" s="235">
        <v>15</v>
      </c>
      <c r="I269" s="236"/>
      <c r="J269" s="231"/>
      <c r="K269" s="231"/>
      <c r="L269" s="237"/>
      <c r="M269" s="238"/>
      <c r="N269" s="239"/>
      <c r="O269" s="239"/>
      <c r="P269" s="239"/>
      <c r="Q269" s="239"/>
      <c r="R269" s="239"/>
      <c r="S269" s="239"/>
      <c r="T269" s="240"/>
      <c r="U269" s="13"/>
      <c r="V269" s="13"/>
      <c r="W269" s="13"/>
      <c r="X269" s="13"/>
      <c r="Y269" s="13"/>
      <c r="Z269" s="13"/>
      <c r="AA269" s="13"/>
      <c r="AB269" s="13"/>
      <c r="AC269" s="13"/>
      <c r="AD269" s="13"/>
      <c r="AE269" s="13"/>
      <c r="AT269" s="241" t="s">
        <v>149</v>
      </c>
      <c r="AU269" s="241" t="s">
        <v>83</v>
      </c>
      <c r="AV269" s="13" t="s">
        <v>85</v>
      </c>
      <c r="AW269" s="13" t="s">
        <v>32</v>
      </c>
      <c r="AX269" s="13" t="s">
        <v>75</v>
      </c>
      <c r="AY269" s="241" t="s">
        <v>142</v>
      </c>
    </row>
    <row r="270" spans="1:51" s="13" customFormat="1" ht="12">
      <c r="A270" s="13"/>
      <c r="B270" s="230"/>
      <c r="C270" s="231"/>
      <c r="D270" s="232" t="s">
        <v>149</v>
      </c>
      <c r="E270" s="233" t="s">
        <v>1</v>
      </c>
      <c r="F270" s="234" t="s">
        <v>419</v>
      </c>
      <c r="G270" s="231"/>
      <c r="H270" s="235">
        <v>19.5</v>
      </c>
      <c r="I270" s="236"/>
      <c r="J270" s="231"/>
      <c r="K270" s="231"/>
      <c r="L270" s="237"/>
      <c r="M270" s="238"/>
      <c r="N270" s="239"/>
      <c r="O270" s="239"/>
      <c r="P270" s="239"/>
      <c r="Q270" s="239"/>
      <c r="R270" s="239"/>
      <c r="S270" s="239"/>
      <c r="T270" s="240"/>
      <c r="U270" s="13"/>
      <c r="V270" s="13"/>
      <c r="W270" s="13"/>
      <c r="X270" s="13"/>
      <c r="Y270" s="13"/>
      <c r="Z270" s="13"/>
      <c r="AA270" s="13"/>
      <c r="AB270" s="13"/>
      <c r="AC270" s="13"/>
      <c r="AD270" s="13"/>
      <c r="AE270" s="13"/>
      <c r="AT270" s="241" t="s">
        <v>149</v>
      </c>
      <c r="AU270" s="241" t="s">
        <v>83</v>
      </c>
      <c r="AV270" s="13" t="s">
        <v>85</v>
      </c>
      <c r="AW270" s="13" t="s">
        <v>32</v>
      </c>
      <c r="AX270" s="13" t="s">
        <v>75</v>
      </c>
      <c r="AY270" s="241" t="s">
        <v>142</v>
      </c>
    </row>
    <row r="271" spans="1:51" s="14" customFormat="1" ht="12">
      <c r="A271" s="14"/>
      <c r="B271" s="242"/>
      <c r="C271" s="243"/>
      <c r="D271" s="232" t="s">
        <v>149</v>
      </c>
      <c r="E271" s="244" t="s">
        <v>1</v>
      </c>
      <c r="F271" s="245" t="s">
        <v>165</v>
      </c>
      <c r="G271" s="243"/>
      <c r="H271" s="246">
        <v>56.1</v>
      </c>
      <c r="I271" s="247"/>
      <c r="J271" s="243"/>
      <c r="K271" s="243"/>
      <c r="L271" s="248"/>
      <c r="M271" s="249"/>
      <c r="N271" s="250"/>
      <c r="O271" s="250"/>
      <c r="P271" s="250"/>
      <c r="Q271" s="250"/>
      <c r="R271" s="250"/>
      <c r="S271" s="250"/>
      <c r="T271" s="251"/>
      <c r="U271" s="14"/>
      <c r="V271" s="14"/>
      <c r="W271" s="14"/>
      <c r="X271" s="14"/>
      <c r="Y271" s="14"/>
      <c r="Z271" s="14"/>
      <c r="AA271" s="14"/>
      <c r="AB271" s="14"/>
      <c r="AC271" s="14"/>
      <c r="AD271" s="14"/>
      <c r="AE271" s="14"/>
      <c r="AT271" s="252" t="s">
        <v>149</v>
      </c>
      <c r="AU271" s="252" t="s">
        <v>83</v>
      </c>
      <c r="AV271" s="14" t="s">
        <v>147</v>
      </c>
      <c r="AW271" s="14" t="s">
        <v>32</v>
      </c>
      <c r="AX271" s="14" t="s">
        <v>83</v>
      </c>
      <c r="AY271" s="252" t="s">
        <v>142</v>
      </c>
    </row>
    <row r="272" spans="1:65" s="2" customFormat="1" ht="24.15" customHeight="1">
      <c r="A272" s="37"/>
      <c r="B272" s="38"/>
      <c r="C272" s="216" t="s">
        <v>426</v>
      </c>
      <c r="D272" s="216" t="s">
        <v>143</v>
      </c>
      <c r="E272" s="217" t="s">
        <v>427</v>
      </c>
      <c r="F272" s="218" t="s">
        <v>428</v>
      </c>
      <c r="G272" s="219" t="s">
        <v>146</v>
      </c>
      <c r="H272" s="220">
        <v>15</v>
      </c>
      <c r="I272" s="221"/>
      <c r="J272" s="222">
        <f>ROUND(I272*H272,2)</f>
        <v>0</v>
      </c>
      <c r="K272" s="223"/>
      <c r="L272" s="43"/>
      <c r="M272" s="224" t="s">
        <v>1</v>
      </c>
      <c r="N272" s="225" t="s">
        <v>40</v>
      </c>
      <c r="O272" s="90"/>
      <c r="P272" s="226">
        <f>O272*H272</f>
        <v>0</v>
      </c>
      <c r="Q272" s="226">
        <v>0.015</v>
      </c>
      <c r="R272" s="226">
        <f>Q272*H272</f>
        <v>0.22499999999999998</v>
      </c>
      <c r="S272" s="226">
        <v>0</v>
      </c>
      <c r="T272" s="227">
        <f>S272*H272</f>
        <v>0</v>
      </c>
      <c r="U272" s="37"/>
      <c r="V272" s="37"/>
      <c r="W272" s="37"/>
      <c r="X272" s="37"/>
      <c r="Y272" s="37"/>
      <c r="Z272" s="37"/>
      <c r="AA272" s="37"/>
      <c r="AB272" s="37"/>
      <c r="AC272" s="37"/>
      <c r="AD272" s="37"/>
      <c r="AE272" s="37"/>
      <c r="AR272" s="228" t="s">
        <v>236</v>
      </c>
      <c r="AT272" s="228" t="s">
        <v>143</v>
      </c>
      <c r="AU272" s="228" t="s">
        <v>83</v>
      </c>
      <c r="AY272" s="16" t="s">
        <v>142</v>
      </c>
      <c r="BE272" s="229">
        <f>IF(N272="základní",J272,0)</f>
        <v>0</v>
      </c>
      <c r="BF272" s="229">
        <f>IF(N272="snížená",J272,0)</f>
        <v>0</v>
      </c>
      <c r="BG272" s="229">
        <f>IF(N272="zákl. přenesená",J272,0)</f>
        <v>0</v>
      </c>
      <c r="BH272" s="229">
        <f>IF(N272="sníž. přenesená",J272,0)</f>
        <v>0</v>
      </c>
      <c r="BI272" s="229">
        <f>IF(N272="nulová",J272,0)</f>
        <v>0</v>
      </c>
      <c r="BJ272" s="16" t="s">
        <v>83</v>
      </c>
      <c r="BK272" s="229">
        <f>ROUND(I272*H272,2)</f>
        <v>0</v>
      </c>
      <c r="BL272" s="16" t="s">
        <v>236</v>
      </c>
      <c r="BM272" s="228" t="s">
        <v>429</v>
      </c>
    </row>
    <row r="273" spans="1:47" s="2" customFormat="1" ht="12">
      <c r="A273" s="37"/>
      <c r="B273" s="38"/>
      <c r="C273" s="39"/>
      <c r="D273" s="232" t="s">
        <v>171</v>
      </c>
      <c r="E273" s="39"/>
      <c r="F273" s="253" t="s">
        <v>425</v>
      </c>
      <c r="G273" s="39"/>
      <c r="H273" s="39"/>
      <c r="I273" s="254"/>
      <c r="J273" s="39"/>
      <c r="K273" s="39"/>
      <c r="L273" s="43"/>
      <c r="M273" s="255"/>
      <c r="N273" s="256"/>
      <c r="O273" s="90"/>
      <c r="P273" s="90"/>
      <c r="Q273" s="90"/>
      <c r="R273" s="90"/>
      <c r="S273" s="90"/>
      <c r="T273" s="91"/>
      <c r="U273" s="37"/>
      <c r="V273" s="37"/>
      <c r="W273" s="37"/>
      <c r="X273" s="37"/>
      <c r="Y273" s="37"/>
      <c r="Z273" s="37"/>
      <c r="AA273" s="37"/>
      <c r="AB273" s="37"/>
      <c r="AC273" s="37"/>
      <c r="AD273" s="37"/>
      <c r="AE273" s="37"/>
      <c r="AT273" s="16" t="s">
        <v>171</v>
      </c>
      <c r="AU273" s="16" t="s">
        <v>83</v>
      </c>
    </row>
    <row r="274" spans="1:51" s="13" customFormat="1" ht="12">
      <c r="A274" s="13"/>
      <c r="B274" s="230"/>
      <c r="C274" s="231"/>
      <c r="D274" s="232" t="s">
        <v>149</v>
      </c>
      <c r="E274" s="233" t="s">
        <v>1</v>
      </c>
      <c r="F274" s="234" t="s">
        <v>420</v>
      </c>
      <c r="G274" s="231"/>
      <c r="H274" s="235">
        <v>15</v>
      </c>
      <c r="I274" s="236"/>
      <c r="J274" s="231"/>
      <c r="K274" s="231"/>
      <c r="L274" s="237"/>
      <c r="M274" s="238"/>
      <c r="N274" s="239"/>
      <c r="O274" s="239"/>
      <c r="P274" s="239"/>
      <c r="Q274" s="239"/>
      <c r="R274" s="239"/>
      <c r="S274" s="239"/>
      <c r="T274" s="240"/>
      <c r="U274" s="13"/>
      <c r="V274" s="13"/>
      <c r="W274" s="13"/>
      <c r="X274" s="13"/>
      <c r="Y274" s="13"/>
      <c r="Z274" s="13"/>
      <c r="AA274" s="13"/>
      <c r="AB274" s="13"/>
      <c r="AC274" s="13"/>
      <c r="AD274" s="13"/>
      <c r="AE274" s="13"/>
      <c r="AT274" s="241" t="s">
        <v>149</v>
      </c>
      <c r="AU274" s="241" t="s">
        <v>83</v>
      </c>
      <c r="AV274" s="13" t="s">
        <v>85</v>
      </c>
      <c r="AW274" s="13" t="s">
        <v>32</v>
      </c>
      <c r="AX274" s="13" t="s">
        <v>83</v>
      </c>
      <c r="AY274" s="241" t="s">
        <v>142</v>
      </c>
    </row>
    <row r="275" spans="1:65" s="2" customFormat="1" ht="21.75" customHeight="1">
      <c r="A275" s="37"/>
      <c r="B275" s="38"/>
      <c r="C275" s="216" t="s">
        <v>430</v>
      </c>
      <c r="D275" s="216" t="s">
        <v>143</v>
      </c>
      <c r="E275" s="217" t="s">
        <v>431</v>
      </c>
      <c r="F275" s="218" t="s">
        <v>432</v>
      </c>
      <c r="G275" s="219" t="s">
        <v>342</v>
      </c>
      <c r="H275" s="220">
        <v>0.281</v>
      </c>
      <c r="I275" s="221"/>
      <c r="J275" s="222">
        <f>ROUND(I275*H275,2)</f>
        <v>0</v>
      </c>
      <c r="K275" s="223"/>
      <c r="L275" s="43"/>
      <c r="M275" s="224" t="s">
        <v>1</v>
      </c>
      <c r="N275" s="225" t="s">
        <v>40</v>
      </c>
      <c r="O275" s="90"/>
      <c r="P275" s="226">
        <f>O275*H275</f>
        <v>0</v>
      </c>
      <c r="Q275" s="226">
        <v>0</v>
      </c>
      <c r="R275" s="226">
        <f>Q275*H275</f>
        <v>0</v>
      </c>
      <c r="S275" s="226">
        <v>0</v>
      </c>
      <c r="T275" s="227">
        <f>S275*H275</f>
        <v>0</v>
      </c>
      <c r="U275" s="37"/>
      <c r="V275" s="37"/>
      <c r="W275" s="37"/>
      <c r="X275" s="37"/>
      <c r="Y275" s="37"/>
      <c r="Z275" s="37"/>
      <c r="AA275" s="37"/>
      <c r="AB275" s="37"/>
      <c r="AC275" s="37"/>
      <c r="AD275" s="37"/>
      <c r="AE275" s="37"/>
      <c r="AR275" s="228" t="s">
        <v>236</v>
      </c>
      <c r="AT275" s="228" t="s">
        <v>143</v>
      </c>
      <c r="AU275" s="228" t="s">
        <v>83</v>
      </c>
      <c r="AY275" s="16" t="s">
        <v>142</v>
      </c>
      <c r="BE275" s="229">
        <f>IF(N275="základní",J275,0)</f>
        <v>0</v>
      </c>
      <c r="BF275" s="229">
        <f>IF(N275="snížená",J275,0)</f>
        <v>0</v>
      </c>
      <c r="BG275" s="229">
        <f>IF(N275="zákl. přenesená",J275,0)</f>
        <v>0</v>
      </c>
      <c r="BH275" s="229">
        <f>IF(N275="sníž. přenesená",J275,0)</f>
        <v>0</v>
      </c>
      <c r="BI275" s="229">
        <f>IF(N275="nulová",J275,0)</f>
        <v>0</v>
      </c>
      <c r="BJ275" s="16" t="s">
        <v>83</v>
      </c>
      <c r="BK275" s="229">
        <f>ROUND(I275*H275,2)</f>
        <v>0</v>
      </c>
      <c r="BL275" s="16" t="s">
        <v>236</v>
      </c>
      <c r="BM275" s="228" t="s">
        <v>433</v>
      </c>
    </row>
    <row r="276" spans="1:63" s="12" customFormat="1" ht="25.9" customHeight="1">
      <c r="A276" s="12"/>
      <c r="B276" s="202"/>
      <c r="C276" s="203"/>
      <c r="D276" s="204" t="s">
        <v>74</v>
      </c>
      <c r="E276" s="205" t="s">
        <v>434</v>
      </c>
      <c r="F276" s="205" t="s">
        <v>435</v>
      </c>
      <c r="G276" s="203"/>
      <c r="H276" s="203"/>
      <c r="I276" s="206"/>
      <c r="J276" s="207">
        <f>BK276</f>
        <v>0</v>
      </c>
      <c r="K276" s="203"/>
      <c r="L276" s="208"/>
      <c r="M276" s="209"/>
      <c r="N276" s="210"/>
      <c r="O276" s="210"/>
      <c r="P276" s="211">
        <f>SUM(P277:P279)</f>
        <v>0</v>
      </c>
      <c r="Q276" s="210"/>
      <c r="R276" s="211">
        <f>SUM(R277:R279)</f>
        <v>0</v>
      </c>
      <c r="S276" s="210"/>
      <c r="T276" s="212">
        <f>SUM(T277:T279)</f>
        <v>0</v>
      </c>
      <c r="U276" s="12"/>
      <c r="V276" s="12"/>
      <c r="W276" s="12"/>
      <c r="X276" s="12"/>
      <c r="Y276" s="12"/>
      <c r="Z276" s="12"/>
      <c r="AA276" s="12"/>
      <c r="AB276" s="12"/>
      <c r="AC276" s="12"/>
      <c r="AD276" s="12"/>
      <c r="AE276" s="12"/>
      <c r="AR276" s="213" t="s">
        <v>85</v>
      </c>
      <c r="AT276" s="214" t="s">
        <v>74</v>
      </c>
      <c r="AU276" s="214" t="s">
        <v>75</v>
      </c>
      <c r="AY276" s="213" t="s">
        <v>142</v>
      </c>
      <c r="BK276" s="215">
        <f>SUM(BK277:BK279)</f>
        <v>0</v>
      </c>
    </row>
    <row r="277" spans="1:65" s="2" customFormat="1" ht="16.5" customHeight="1">
      <c r="A277" s="37"/>
      <c r="B277" s="38"/>
      <c r="C277" s="216" t="s">
        <v>436</v>
      </c>
      <c r="D277" s="216" t="s">
        <v>143</v>
      </c>
      <c r="E277" s="217" t="s">
        <v>437</v>
      </c>
      <c r="F277" s="218" t="s">
        <v>438</v>
      </c>
      <c r="G277" s="219" t="s">
        <v>169</v>
      </c>
      <c r="H277" s="220">
        <v>3.3</v>
      </c>
      <c r="I277" s="221"/>
      <c r="J277" s="222">
        <f>ROUND(I277*H277,2)</f>
        <v>0</v>
      </c>
      <c r="K277" s="223"/>
      <c r="L277" s="43"/>
      <c r="M277" s="224" t="s">
        <v>1</v>
      </c>
      <c r="N277" s="225" t="s">
        <v>40</v>
      </c>
      <c r="O277" s="90"/>
      <c r="P277" s="226">
        <f>O277*H277</f>
        <v>0</v>
      </c>
      <c r="Q277" s="226">
        <v>0</v>
      </c>
      <c r="R277" s="226">
        <f>Q277*H277</f>
        <v>0</v>
      </c>
      <c r="S277" s="226">
        <v>0</v>
      </c>
      <c r="T277" s="227">
        <f>S277*H277</f>
        <v>0</v>
      </c>
      <c r="U277" s="37"/>
      <c r="V277" s="37"/>
      <c r="W277" s="37"/>
      <c r="X277" s="37"/>
      <c r="Y277" s="37"/>
      <c r="Z277" s="37"/>
      <c r="AA277" s="37"/>
      <c r="AB277" s="37"/>
      <c r="AC277" s="37"/>
      <c r="AD277" s="37"/>
      <c r="AE277" s="37"/>
      <c r="AR277" s="228" t="s">
        <v>236</v>
      </c>
      <c r="AT277" s="228" t="s">
        <v>143</v>
      </c>
      <c r="AU277" s="228" t="s">
        <v>83</v>
      </c>
      <c r="AY277" s="16" t="s">
        <v>142</v>
      </c>
      <c r="BE277" s="229">
        <f>IF(N277="základní",J277,0)</f>
        <v>0</v>
      </c>
      <c r="BF277" s="229">
        <f>IF(N277="snížená",J277,0)</f>
        <v>0</v>
      </c>
      <c r="BG277" s="229">
        <f>IF(N277="zákl. přenesená",J277,0)</f>
        <v>0</v>
      </c>
      <c r="BH277" s="229">
        <f>IF(N277="sníž. přenesená",J277,0)</f>
        <v>0</v>
      </c>
      <c r="BI277" s="229">
        <f>IF(N277="nulová",J277,0)</f>
        <v>0</v>
      </c>
      <c r="BJ277" s="16" t="s">
        <v>83</v>
      </c>
      <c r="BK277" s="229">
        <f>ROUND(I277*H277,2)</f>
        <v>0</v>
      </c>
      <c r="BL277" s="16" t="s">
        <v>236</v>
      </c>
      <c r="BM277" s="228" t="s">
        <v>439</v>
      </c>
    </row>
    <row r="278" spans="1:47" s="2" customFormat="1" ht="12">
      <c r="A278" s="37"/>
      <c r="B278" s="38"/>
      <c r="C278" s="39"/>
      <c r="D278" s="232" t="s">
        <v>171</v>
      </c>
      <c r="E278" s="39"/>
      <c r="F278" s="253" t="s">
        <v>440</v>
      </c>
      <c r="G278" s="39"/>
      <c r="H278" s="39"/>
      <c r="I278" s="254"/>
      <c r="J278" s="39"/>
      <c r="K278" s="39"/>
      <c r="L278" s="43"/>
      <c r="M278" s="255"/>
      <c r="N278" s="256"/>
      <c r="O278" s="90"/>
      <c r="P278" s="90"/>
      <c r="Q278" s="90"/>
      <c r="R278" s="90"/>
      <c r="S278" s="90"/>
      <c r="T278" s="91"/>
      <c r="U278" s="37"/>
      <c r="V278" s="37"/>
      <c r="W278" s="37"/>
      <c r="X278" s="37"/>
      <c r="Y278" s="37"/>
      <c r="Z278" s="37"/>
      <c r="AA278" s="37"/>
      <c r="AB278" s="37"/>
      <c r="AC278" s="37"/>
      <c r="AD278" s="37"/>
      <c r="AE278" s="37"/>
      <c r="AT278" s="16" t="s">
        <v>171</v>
      </c>
      <c r="AU278" s="16" t="s">
        <v>83</v>
      </c>
    </row>
    <row r="279" spans="1:51" s="13" customFormat="1" ht="12">
      <c r="A279" s="13"/>
      <c r="B279" s="230"/>
      <c r="C279" s="231"/>
      <c r="D279" s="232" t="s">
        <v>149</v>
      </c>
      <c r="E279" s="233" t="s">
        <v>1</v>
      </c>
      <c r="F279" s="234" t="s">
        <v>441</v>
      </c>
      <c r="G279" s="231"/>
      <c r="H279" s="235">
        <v>3.3</v>
      </c>
      <c r="I279" s="236"/>
      <c r="J279" s="231"/>
      <c r="K279" s="231"/>
      <c r="L279" s="237"/>
      <c r="M279" s="238"/>
      <c r="N279" s="239"/>
      <c r="O279" s="239"/>
      <c r="P279" s="239"/>
      <c r="Q279" s="239"/>
      <c r="R279" s="239"/>
      <c r="S279" s="239"/>
      <c r="T279" s="240"/>
      <c r="U279" s="13"/>
      <c r="V279" s="13"/>
      <c r="W279" s="13"/>
      <c r="X279" s="13"/>
      <c r="Y279" s="13"/>
      <c r="Z279" s="13"/>
      <c r="AA279" s="13"/>
      <c r="AB279" s="13"/>
      <c r="AC279" s="13"/>
      <c r="AD279" s="13"/>
      <c r="AE279" s="13"/>
      <c r="AT279" s="241" t="s">
        <v>149</v>
      </c>
      <c r="AU279" s="241" t="s">
        <v>83</v>
      </c>
      <c r="AV279" s="13" t="s">
        <v>85</v>
      </c>
      <c r="AW279" s="13" t="s">
        <v>32</v>
      </c>
      <c r="AX279" s="13" t="s">
        <v>83</v>
      </c>
      <c r="AY279" s="241" t="s">
        <v>142</v>
      </c>
    </row>
    <row r="280" spans="1:63" s="12" customFormat="1" ht="25.9" customHeight="1">
      <c r="A280" s="12"/>
      <c r="B280" s="202"/>
      <c r="C280" s="203"/>
      <c r="D280" s="204" t="s">
        <v>74</v>
      </c>
      <c r="E280" s="205" t="s">
        <v>442</v>
      </c>
      <c r="F280" s="205" t="s">
        <v>443</v>
      </c>
      <c r="G280" s="203"/>
      <c r="H280" s="203"/>
      <c r="I280" s="206"/>
      <c r="J280" s="207">
        <f>BK280</f>
        <v>0</v>
      </c>
      <c r="K280" s="203"/>
      <c r="L280" s="208"/>
      <c r="M280" s="209"/>
      <c r="N280" s="210"/>
      <c r="O280" s="210"/>
      <c r="P280" s="211">
        <f>SUM(P281:P327)</f>
        <v>0</v>
      </c>
      <c r="Q280" s="210"/>
      <c r="R280" s="211">
        <f>SUM(R281:R327)</f>
        <v>0.8167</v>
      </c>
      <c r="S280" s="210"/>
      <c r="T280" s="212">
        <f>SUM(T281:T327)</f>
        <v>0.8909999999999999</v>
      </c>
      <c r="U280" s="12"/>
      <c r="V280" s="12"/>
      <c r="W280" s="12"/>
      <c r="X280" s="12"/>
      <c r="Y280" s="12"/>
      <c r="Z280" s="12"/>
      <c r="AA280" s="12"/>
      <c r="AB280" s="12"/>
      <c r="AC280" s="12"/>
      <c r="AD280" s="12"/>
      <c r="AE280" s="12"/>
      <c r="AR280" s="213" t="s">
        <v>85</v>
      </c>
      <c r="AT280" s="214" t="s">
        <v>74</v>
      </c>
      <c r="AU280" s="214" t="s">
        <v>75</v>
      </c>
      <c r="AY280" s="213" t="s">
        <v>142</v>
      </c>
      <c r="BK280" s="215">
        <f>SUM(BK281:BK327)</f>
        <v>0</v>
      </c>
    </row>
    <row r="281" spans="1:65" s="2" customFormat="1" ht="21.75" customHeight="1">
      <c r="A281" s="37"/>
      <c r="B281" s="38"/>
      <c r="C281" s="216" t="s">
        <v>444</v>
      </c>
      <c r="D281" s="216" t="s">
        <v>143</v>
      </c>
      <c r="E281" s="217" t="s">
        <v>445</v>
      </c>
      <c r="F281" s="218" t="s">
        <v>446</v>
      </c>
      <c r="G281" s="219" t="s">
        <v>146</v>
      </c>
      <c r="H281" s="220">
        <v>71.1</v>
      </c>
      <c r="I281" s="221"/>
      <c r="J281" s="222">
        <f>ROUND(I281*H281,2)</f>
        <v>0</v>
      </c>
      <c r="K281" s="223"/>
      <c r="L281" s="43"/>
      <c r="M281" s="224" t="s">
        <v>1</v>
      </c>
      <c r="N281" s="225" t="s">
        <v>40</v>
      </c>
      <c r="O281" s="90"/>
      <c r="P281" s="226">
        <f>O281*H281</f>
        <v>0</v>
      </c>
      <c r="Q281" s="226">
        <v>0</v>
      </c>
      <c r="R281" s="226">
        <f>Q281*H281</f>
        <v>0</v>
      </c>
      <c r="S281" s="226">
        <v>0</v>
      </c>
      <c r="T281" s="227">
        <f>S281*H281</f>
        <v>0</v>
      </c>
      <c r="U281" s="37"/>
      <c r="V281" s="37"/>
      <c r="W281" s="37"/>
      <c r="X281" s="37"/>
      <c r="Y281" s="37"/>
      <c r="Z281" s="37"/>
      <c r="AA281" s="37"/>
      <c r="AB281" s="37"/>
      <c r="AC281" s="37"/>
      <c r="AD281" s="37"/>
      <c r="AE281" s="37"/>
      <c r="AR281" s="228" t="s">
        <v>236</v>
      </c>
      <c r="AT281" s="228" t="s">
        <v>143</v>
      </c>
      <c r="AU281" s="228" t="s">
        <v>83</v>
      </c>
      <c r="AY281" s="16" t="s">
        <v>142</v>
      </c>
      <c r="BE281" s="229">
        <f>IF(N281="základní",J281,0)</f>
        <v>0</v>
      </c>
      <c r="BF281" s="229">
        <f>IF(N281="snížená",J281,0)</f>
        <v>0</v>
      </c>
      <c r="BG281" s="229">
        <f>IF(N281="zákl. přenesená",J281,0)</f>
        <v>0</v>
      </c>
      <c r="BH281" s="229">
        <f>IF(N281="sníž. přenesená",J281,0)</f>
        <v>0</v>
      </c>
      <c r="BI281" s="229">
        <f>IF(N281="nulová",J281,0)</f>
        <v>0</v>
      </c>
      <c r="BJ281" s="16" t="s">
        <v>83</v>
      </c>
      <c r="BK281" s="229">
        <f>ROUND(I281*H281,2)</f>
        <v>0</v>
      </c>
      <c r="BL281" s="16" t="s">
        <v>236</v>
      </c>
      <c r="BM281" s="228" t="s">
        <v>447</v>
      </c>
    </row>
    <row r="282" spans="1:51" s="13" customFormat="1" ht="12">
      <c r="A282" s="13"/>
      <c r="B282" s="230"/>
      <c r="C282" s="231"/>
      <c r="D282" s="232" t="s">
        <v>149</v>
      </c>
      <c r="E282" s="233" t="s">
        <v>1</v>
      </c>
      <c r="F282" s="234" t="s">
        <v>417</v>
      </c>
      <c r="G282" s="231"/>
      <c r="H282" s="235">
        <v>21.6</v>
      </c>
      <c r="I282" s="236"/>
      <c r="J282" s="231"/>
      <c r="K282" s="231"/>
      <c r="L282" s="237"/>
      <c r="M282" s="238"/>
      <c r="N282" s="239"/>
      <c r="O282" s="239"/>
      <c r="P282" s="239"/>
      <c r="Q282" s="239"/>
      <c r="R282" s="239"/>
      <c r="S282" s="239"/>
      <c r="T282" s="240"/>
      <c r="U282" s="13"/>
      <c r="V282" s="13"/>
      <c r="W282" s="13"/>
      <c r="X282" s="13"/>
      <c r="Y282" s="13"/>
      <c r="Z282" s="13"/>
      <c r="AA282" s="13"/>
      <c r="AB282" s="13"/>
      <c r="AC282" s="13"/>
      <c r="AD282" s="13"/>
      <c r="AE282" s="13"/>
      <c r="AT282" s="241" t="s">
        <v>149</v>
      </c>
      <c r="AU282" s="241" t="s">
        <v>83</v>
      </c>
      <c r="AV282" s="13" t="s">
        <v>85</v>
      </c>
      <c r="AW282" s="13" t="s">
        <v>32</v>
      </c>
      <c r="AX282" s="13" t="s">
        <v>75</v>
      </c>
      <c r="AY282" s="241" t="s">
        <v>142</v>
      </c>
    </row>
    <row r="283" spans="1:51" s="13" customFormat="1" ht="12">
      <c r="A283" s="13"/>
      <c r="B283" s="230"/>
      <c r="C283" s="231"/>
      <c r="D283" s="232" t="s">
        <v>149</v>
      </c>
      <c r="E283" s="233" t="s">
        <v>1</v>
      </c>
      <c r="F283" s="234" t="s">
        <v>418</v>
      </c>
      <c r="G283" s="231"/>
      <c r="H283" s="235">
        <v>15</v>
      </c>
      <c r="I283" s="236"/>
      <c r="J283" s="231"/>
      <c r="K283" s="231"/>
      <c r="L283" s="237"/>
      <c r="M283" s="238"/>
      <c r="N283" s="239"/>
      <c r="O283" s="239"/>
      <c r="P283" s="239"/>
      <c r="Q283" s="239"/>
      <c r="R283" s="239"/>
      <c r="S283" s="239"/>
      <c r="T283" s="240"/>
      <c r="U283" s="13"/>
      <c r="V283" s="13"/>
      <c r="W283" s="13"/>
      <c r="X283" s="13"/>
      <c r="Y283" s="13"/>
      <c r="Z283" s="13"/>
      <c r="AA283" s="13"/>
      <c r="AB283" s="13"/>
      <c r="AC283" s="13"/>
      <c r="AD283" s="13"/>
      <c r="AE283" s="13"/>
      <c r="AT283" s="241" t="s">
        <v>149</v>
      </c>
      <c r="AU283" s="241" t="s">
        <v>83</v>
      </c>
      <c r="AV283" s="13" t="s">
        <v>85</v>
      </c>
      <c r="AW283" s="13" t="s">
        <v>32</v>
      </c>
      <c r="AX283" s="13" t="s">
        <v>75</v>
      </c>
      <c r="AY283" s="241" t="s">
        <v>142</v>
      </c>
    </row>
    <row r="284" spans="1:51" s="13" customFormat="1" ht="12">
      <c r="A284" s="13"/>
      <c r="B284" s="230"/>
      <c r="C284" s="231"/>
      <c r="D284" s="232" t="s">
        <v>149</v>
      </c>
      <c r="E284" s="233" t="s">
        <v>1</v>
      </c>
      <c r="F284" s="234" t="s">
        <v>419</v>
      </c>
      <c r="G284" s="231"/>
      <c r="H284" s="235">
        <v>19.5</v>
      </c>
      <c r="I284" s="236"/>
      <c r="J284" s="231"/>
      <c r="K284" s="231"/>
      <c r="L284" s="237"/>
      <c r="M284" s="238"/>
      <c r="N284" s="239"/>
      <c r="O284" s="239"/>
      <c r="P284" s="239"/>
      <c r="Q284" s="239"/>
      <c r="R284" s="239"/>
      <c r="S284" s="239"/>
      <c r="T284" s="240"/>
      <c r="U284" s="13"/>
      <c r="V284" s="13"/>
      <c r="W284" s="13"/>
      <c r="X284" s="13"/>
      <c r="Y284" s="13"/>
      <c r="Z284" s="13"/>
      <c r="AA284" s="13"/>
      <c r="AB284" s="13"/>
      <c r="AC284" s="13"/>
      <c r="AD284" s="13"/>
      <c r="AE284" s="13"/>
      <c r="AT284" s="241" t="s">
        <v>149</v>
      </c>
      <c r="AU284" s="241" t="s">
        <v>83</v>
      </c>
      <c r="AV284" s="13" t="s">
        <v>85</v>
      </c>
      <c r="AW284" s="13" t="s">
        <v>32</v>
      </c>
      <c r="AX284" s="13" t="s">
        <v>75</v>
      </c>
      <c r="AY284" s="241" t="s">
        <v>142</v>
      </c>
    </row>
    <row r="285" spans="1:51" s="13" customFormat="1" ht="12">
      <c r="A285" s="13"/>
      <c r="B285" s="230"/>
      <c r="C285" s="231"/>
      <c r="D285" s="232" t="s">
        <v>149</v>
      </c>
      <c r="E285" s="233" t="s">
        <v>1</v>
      </c>
      <c r="F285" s="234" t="s">
        <v>420</v>
      </c>
      <c r="G285" s="231"/>
      <c r="H285" s="235">
        <v>15</v>
      </c>
      <c r="I285" s="236"/>
      <c r="J285" s="231"/>
      <c r="K285" s="231"/>
      <c r="L285" s="237"/>
      <c r="M285" s="238"/>
      <c r="N285" s="239"/>
      <c r="O285" s="239"/>
      <c r="P285" s="239"/>
      <c r="Q285" s="239"/>
      <c r="R285" s="239"/>
      <c r="S285" s="239"/>
      <c r="T285" s="240"/>
      <c r="U285" s="13"/>
      <c r="V285" s="13"/>
      <c r="W285" s="13"/>
      <c r="X285" s="13"/>
      <c r="Y285" s="13"/>
      <c r="Z285" s="13"/>
      <c r="AA285" s="13"/>
      <c r="AB285" s="13"/>
      <c r="AC285" s="13"/>
      <c r="AD285" s="13"/>
      <c r="AE285" s="13"/>
      <c r="AT285" s="241" t="s">
        <v>149</v>
      </c>
      <c r="AU285" s="241" t="s">
        <v>83</v>
      </c>
      <c r="AV285" s="13" t="s">
        <v>85</v>
      </c>
      <c r="AW285" s="13" t="s">
        <v>32</v>
      </c>
      <c r="AX285" s="13" t="s">
        <v>75</v>
      </c>
      <c r="AY285" s="241" t="s">
        <v>142</v>
      </c>
    </row>
    <row r="286" spans="1:51" s="14" customFormat="1" ht="12">
      <c r="A286" s="14"/>
      <c r="B286" s="242"/>
      <c r="C286" s="243"/>
      <c r="D286" s="232" t="s">
        <v>149</v>
      </c>
      <c r="E286" s="244" t="s">
        <v>1</v>
      </c>
      <c r="F286" s="245" t="s">
        <v>165</v>
      </c>
      <c r="G286" s="243"/>
      <c r="H286" s="246">
        <v>71.1</v>
      </c>
      <c r="I286" s="247"/>
      <c r="J286" s="243"/>
      <c r="K286" s="243"/>
      <c r="L286" s="248"/>
      <c r="M286" s="249"/>
      <c r="N286" s="250"/>
      <c r="O286" s="250"/>
      <c r="P286" s="250"/>
      <c r="Q286" s="250"/>
      <c r="R286" s="250"/>
      <c r="S286" s="250"/>
      <c r="T286" s="251"/>
      <c r="U286" s="14"/>
      <c r="V286" s="14"/>
      <c r="W286" s="14"/>
      <c r="X286" s="14"/>
      <c r="Y286" s="14"/>
      <c r="Z286" s="14"/>
      <c r="AA286" s="14"/>
      <c r="AB286" s="14"/>
      <c r="AC286" s="14"/>
      <c r="AD286" s="14"/>
      <c r="AE286" s="14"/>
      <c r="AT286" s="252" t="s">
        <v>149</v>
      </c>
      <c r="AU286" s="252" t="s">
        <v>83</v>
      </c>
      <c r="AV286" s="14" t="s">
        <v>147</v>
      </c>
      <c r="AW286" s="14" t="s">
        <v>32</v>
      </c>
      <c r="AX286" s="14" t="s">
        <v>83</v>
      </c>
      <c r="AY286" s="252" t="s">
        <v>142</v>
      </c>
    </row>
    <row r="287" spans="1:65" s="2" customFormat="1" ht="21.75" customHeight="1">
      <c r="A287" s="37"/>
      <c r="B287" s="38"/>
      <c r="C287" s="216" t="s">
        <v>448</v>
      </c>
      <c r="D287" s="216" t="s">
        <v>143</v>
      </c>
      <c r="E287" s="217" t="s">
        <v>449</v>
      </c>
      <c r="F287" s="218" t="s">
        <v>450</v>
      </c>
      <c r="G287" s="219" t="s">
        <v>146</v>
      </c>
      <c r="H287" s="220">
        <v>49.5</v>
      </c>
      <c r="I287" s="221"/>
      <c r="J287" s="222">
        <f>ROUND(I287*H287,2)</f>
        <v>0</v>
      </c>
      <c r="K287" s="223"/>
      <c r="L287" s="43"/>
      <c r="M287" s="224" t="s">
        <v>1</v>
      </c>
      <c r="N287" s="225" t="s">
        <v>40</v>
      </c>
      <c r="O287" s="90"/>
      <c r="P287" s="226">
        <f>O287*H287</f>
        <v>0</v>
      </c>
      <c r="Q287" s="226">
        <v>0</v>
      </c>
      <c r="R287" s="226">
        <f>Q287*H287</f>
        <v>0</v>
      </c>
      <c r="S287" s="226">
        <v>0.018</v>
      </c>
      <c r="T287" s="227">
        <f>S287*H287</f>
        <v>0.8909999999999999</v>
      </c>
      <c r="U287" s="37"/>
      <c r="V287" s="37"/>
      <c r="W287" s="37"/>
      <c r="X287" s="37"/>
      <c r="Y287" s="37"/>
      <c r="Z287" s="37"/>
      <c r="AA287" s="37"/>
      <c r="AB287" s="37"/>
      <c r="AC287" s="37"/>
      <c r="AD287" s="37"/>
      <c r="AE287" s="37"/>
      <c r="AR287" s="228" t="s">
        <v>236</v>
      </c>
      <c r="AT287" s="228" t="s">
        <v>143</v>
      </c>
      <c r="AU287" s="228" t="s">
        <v>83</v>
      </c>
      <c r="AY287" s="16" t="s">
        <v>142</v>
      </c>
      <c r="BE287" s="229">
        <f>IF(N287="základní",J287,0)</f>
        <v>0</v>
      </c>
      <c r="BF287" s="229">
        <f>IF(N287="snížená",J287,0)</f>
        <v>0</v>
      </c>
      <c r="BG287" s="229">
        <f>IF(N287="zákl. přenesená",J287,0)</f>
        <v>0</v>
      </c>
      <c r="BH287" s="229">
        <f>IF(N287="sníž. přenesená",J287,0)</f>
        <v>0</v>
      </c>
      <c r="BI287" s="229">
        <f>IF(N287="nulová",J287,0)</f>
        <v>0</v>
      </c>
      <c r="BJ287" s="16" t="s">
        <v>83</v>
      </c>
      <c r="BK287" s="229">
        <f>ROUND(I287*H287,2)</f>
        <v>0</v>
      </c>
      <c r="BL287" s="16" t="s">
        <v>236</v>
      </c>
      <c r="BM287" s="228" t="s">
        <v>451</v>
      </c>
    </row>
    <row r="288" spans="1:47" s="2" customFormat="1" ht="12">
      <c r="A288" s="37"/>
      <c r="B288" s="38"/>
      <c r="C288" s="39"/>
      <c r="D288" s="232" t="s">
        <v>171</v>
      </c>
      <c r="E288" s="39"/>
      <c r="F288" s="253" t="s">
        <v>452</v>
      </c>
      <c r="G288" s="39"/>
      <c r="H288" s="39"/>
      <c r="I288" s="254"/>
      <c r="J288" s="39"/>
      <c r="K288" s="39"/>
      <c r="L288" s="43"/>
      <c r="M288" s="255"/>
      <c r="N288" s="256"/>
      <c r="O288" s="90"/>
      <c r="P288" s="90"/>
      <c r="Q288" s="90"/>
      <c r="R288" s="90"/>
      <c r="S288" s="90"/>
      <c r="T288" s="91"/>
      <c r="U288" s="37"/>
      <c r="V288" s="37"/>
      <c r="W288" s="37"/>
      <c r="X288" s="37"/>
      <c r="Y288" s="37"/>
      <c r="Z288" s="37"/>
      <c r="AA288" s="37"/>
      <c r="AB288" s="37"/>
      <c r="AC288" s="37"/>
      <c r="AD288" s="37"/>
      <c r="AE288" s="37"/>
      <c r="AT288" s="16" t="s">
        <v>171</v>
      </c>
      <c r="AU288" s="16" t="s">
        <v>83</v>
      </c>
    </row>
    <row r="289" spans="1:51" s="13" customFormat="1" ht="12">
      <c r="A289" s="13"/>
      <c r="B289" s="230"/>
      <c r="C289" s="231"/>
      <c r="D289" s="232" t="s">
        <v>149</v>
      </c>
      <c r="E289" s="233" t="s">
        <v>1</v>
      </c>
      <c r="F289" s="234" t="s">
        <v>418</v>
      </c>
      <c r="G289" s="231"/>
      <c r="H289" s="235">
        <v>15</v>
      </c>
      <c r="I289" s="236"/>
      <c r="J289" s="231"/>
      <c r="K289" s="231"/>
      <c r="L289" s="237"/>
      <c r="M289" s="238"/>
      <c r="N289" s="239"/>
      <c r="O289" s="239"/>
      <c r="P289" s="239"/>
      <c r="Q289" s="239"/>
      <c r="R289" s="239"/>
      <c r="S289" s="239"/>
      <c r="T289" s="240"/>
      <c r="U289" s="13"/>
      <c r="V289" s="13"/>
      <c r="W289" s="13"/>
      <c r="X289" s="13"/>
      <c r="Y289" s="13"/>
      <c r="Z289" s="13"/>
      <c r="AA289" s="13"/>
      <c r="AB289" s="13"/>
      <c r="AC289" s="13"/>
      <c r="AD289" s="13"/>
      <c r="AE289" s="13"/>
      <c r="AT289" s="241" t="s">
        <v>149</v>
      </c>
      <c r="AU289" s="241" t="s">
        <v>83</v>
      </c>
      <c r="AV289" s="13" t="s">
        <v>85</v>
      </c>
      <c r="AW289" s="13" t="s">
        <v>32</v>
      </c>
      <c r="AX289" s="13" t="s">
        <v>75</v>
      </c>
      <c r="AY289" s="241" t="s">
        <v>142</v>
      </c>
    </row>
    <row r="290" spans="1:51" s="13" customFormat="1" ht="12">
      <c r="A290" s="13"/>
      <c r="B290" s="230"/>
      <c r="C290" s="231"/>
      <c r="D290" s="232" t="s">
        <v>149</v>
      </c>
      <c r="E290" s="233" t="s">
        <v>1</v>
      </c>
      <c r="F290" s="234" t="s">
        <v>419</v>
      </c>
      <c r="G290" s="231"/>
      <c r="H290" s="235">
        <v>19.5</v>
      </c>
      <c r="I290" s="236"/>
      <c r="J290" s="231"/>
      <c r="K290" s="231"/>
      <c r="L290" s="237"/>
      <c r="M290" s="238"/>
      <c r="N290" s="239"/>
      <c r="O290" s="239"/>
      <c r="P290" s="239"/>
      <c r="Q290" s="239"/>
      <c r="R290" s="239"/>
      <c r="S290" s="239"/>
      <c r="T290" s="240"/>
      <c r="U290" s="13"/>
      <c r="V290" s="13"/>
      <c r="W290" s="13"/>
      <c r="X290" s="13"/>
      <c r="Y290" s="13"/>
      <c r="Z290" s="13"/>
      <c r="AA290" s="13"/>
      <c r="AB290" s="13"/>
      <c r="AC290" s="13"/>
      <c r="AD290" s="13"/>
      <c r="AE290" s="13"/>
      <c r="AT290" s="241" t="s">
        <v>149</v>
      </c>
      <c r="AU290" s="241" t="s">
        <v>83</v>
      </c>
      <c r="AV290" s="13" t="s">
        <v>85</v>
      </c>
      <c r="AW290" s="13" t="s">
        <v>32</v>
      </c>
      <c r="AX290" s="13" t="s">
        <v>75</v>
      </c>
      <c r="AY290" s="241" t="s">
        <v>142</v>
      </c>
    </row>
    <row r="291" spans="1:51" s="13" customFormat="1" ht="12">
      <c r="A291" s="13"/>
      <c r="B291" s="230"/>
      <c r="C291" s="231"/>
      <c r="D291" s="232" t="s">
        <v>149</v>
      </c>
      <c r="E291" s="233" t="s">
        <v>1</v>
      </c>
      <c r="F291" s="234" t="s">
        <v>420</v>
      </c>
      <c r="G291" s="231"/>
      <c r="H291" s="235">
        <v>15</v>
      </c>
      <c r="I291" s="236"/>
      <c r="J291" s="231"/>
      <c r="K291" s="231"/>
      <c r="L291" s="237"/>
      <c r="M291" s="238"/>
      <c r="N291" s="239"/>
      <c r="O291" s="239"/>
      <c r="P291" s="239"/>
      <c r="Q291" s="239"/>
      <c r="R291" s="239"/>
      <c r="S291" s="239"/>
      <c r="T291" s="240"/>
      <c r="U291" s="13"/>
      <c r="V291" s="13"/>
      <c r="W291" s="13"/>
      <c r="X291" s="13"/>
      <c r="Y291" s="13"/>
      <c r="Z291" s="13"/>
      <c r="AA291" s="13"/>
      <c r="AB291" s="13"/>
      <c r="AC291" s="13"/>
      <c r="AD291" s="13"/>
      <c r="AE291" s="13"/>
      <c r="AT291" s="241" t="s">
        <v>149</v>
      </c>
      <c r="AU291" s="241" t="s">
        <v>83</v>
      </c>
      <c r="AV291" s="13" t="s">
        <v>85</v>
      </c>
      <c r="AW291" s="13" t="s">
        <v>32</v>
      </c>
      <c r="AX291" s="13" t="s">
        <v>75</v>
      </c>
      <c r="AY291" s="241" t="s">
        <v>142</v>
      </c>
    </row>
    <row r="292" spans="1:51" s="14" customFormat="1" ht="12">
      <c r="A292" s="14"/>
      <c r="B292" s="242"/>
      <c r="C292" s="243"/>
      <c r="D292" s="232" t="s">
        <v>149</v>
      </c>
      <c r="E292" s="244" t="s">
        <v>1</v>
      </c>
      <c r="F292" s="245" t="s">
        <v>165</v>
      </c>
      <c r="G292" s="243"/>
      <c r="H292" s="246">
        <v>49.5</v>
      </c>
      <c r="I292" s="247"/>
      <c r="J292" s="243"/>
      <c r="K292" s="243"/>
      <c r="L292" s="248"/>
      <c r="M292" s="249"/>
      <c r="N292" s="250"/>
      <c r="O292" s="250"/>
      <c r="P292" s="250"/>
      <c r="Q292" s="250"/>
      <c r="R292" s="250"/>
      <c r="S292" s="250"/>
      <c r="T292" s="251"/>
      <c r="U292" s="14"/>
      <c r="V292" s="14"/>
      <c r="W292" s="14"/>
      <c r="X292" s="14"/>
      <c r="Y292" s="14"/>
      <c r="Z292" s="14"/>
      <c r="AA292" s="14"/>
      <c r="AB292" s="14"/>
      <c r="AC292" s="14"/>
      <c r="AD292" s="14"/>
      <c r="AE292" s="14"/>
      <c r="AT292" s="252" t="s">
        <v>149</v>
      </c>
      <c r="AU292" s="252" t="s">
        <v>83</v>
      </c>
      <c r="AV292" s="14" t="s">
        <v>147</v>
      </c>
      <c r="AW292" s="14" t="s">
        <v>32</v>
      </c>
      <c r="AX292" s="14" t="s">
        <v>83</v>
      </c>
      <c r="AY292" s="252" t="s">
        <v>142</v>
      </c>
    </row>
    <row r="293" spans="1:65" s="2" customFormat="1" ht="21.75" customHeight="1">
      <c r="A293" s="37"/>
      <c r="B293" s="38"/>
      <c r="C293" s="216" t="s">
        <v>453</v>
      </c>
      <c r="D293" s="216" t="s">
        <v>143</v>
      </c>
      <c r="E293" s="217" t="s">
        <v>454</v>
      </c>
      <c r="F293" s="218" t="s">
        <v>455</v>
      </c>
      <c r="G293" s="219" t="s">
        <v>169</v>
      </c>
      <c r="H293" s="220">
        <v>48.2</v>
      </c>
      <c r="I293" s="221"/>
      <c r="J293" s="222">
        <f>ROUND(I293*H293,2)</f>
        <v>0</v>
      </c>
      <c r="K293" s="223"/>
      <c r="L293" s="43"/>
      <c r="M293" s="224" t="s">
        <v>1</v>
      </c>
      <c r="N293" s="225" t="s">
        <v>40</v>
      </c>
      <c r="O293" s="90"/>
      <c r="P293" s="226">
        <f>O293*H293</f>
        <v>0</v>
      </c>
      <c r="Q293" s="226">
        <v>0</v>
      </c>
      <c r="R293" s="226">
        <f>Q293*H293</f>
        <v>0</v>
      </c>
      <c r="S293" s="226">
        <v>0</v>
      </c>
      <c r="T293" s="227">
        <f>S293*H293</f>
        <v>0</v>
      </c>
      <c r="U293" s="37"/>
      <c r="V293" s="37"/>
      <c r="W293" s="37"/>
      <c r="X293" s="37"/>
      <c r="Y293" s="37"/>
      <c r="Z293" s="37"/>
      <c r="AA293" s="37"/>
      <c r="AB293" s="37"/>
      <c r="AC293" s="37"/>
      <c r="AD293" s="37"/>
      <c r="AE293" s="37"/>
      <c r="AR293" s="228" t="s">
        <v>236</v>
      </c>
      <c r="AT293" s="228" t="s">
        <v>143</v>
      </c>
      <c r="AU293" s="228" t="s">
        <v>83</v>
      </c>
      <c r="AY293" s="16" t="s">
        <v>142</v>
      </c>
      <c r="BE293" s="229">
        <f>IF(N293="základní",J293,0)</f>
        <v>0</v>
      </c>
      <c r="BF293" s="229">
        <f>IF(N293="snížená",J293,0)</f>
        <v>0</v>
      </c>
      <c r="BG293" s="229">
        <f>IF(N293="zákl. přenesená",J293,0)</f>
        <v>0</v>
      </c>
      <c r="BH293" s="229">
        <f>IF(N293="sníž. přenesená",J293,0)</f>
        <v>0</v>
      </c>
      <c r="BI293" s="229">
        <f>IF(N293="nulová",J293,0)</f>
        <v>0</v>
      </c>
      <c r="BJ293" s="16" t="s">
        <v>83</v>
      </c>
      <c r="BK293" s="229">
        <f>ROUND(I293*H293,2)</f>
        <v>0</v>
      </c>
      <c r="BL293" s="16" t="s">
        <v>236</v>
      </c>
      <c r="BM293" s="228" t="s">
        <v>456</v>
      </c>
    </row>
    <row r="294" spans="1:51" s="13" customFormat="1" ht="12">
      <c r="A294" s="13"/>
      <c r="B294" s="230"/>
      <c r="C294" s="231"/>
      <c r="D294" s="232" t="s">
        <v>149</v>
      </c>
      <c r="E294" s="233" t="s">
        <v>1</v>
      </c>
      <c r="F294" s="234" t="s">
        <v>457</v>
      </c>
      <c r="G294" s="231"/>
      <c r="H294" s="235">
        <v>0.9</v>
      </c>
      <c r="I294" s="236"/>
      <c r="J294" s="231"/>
      <c r="K294" s="231"/>
      <c r="L294" s="237"/>
      <c r="M294" s="238"/>
      <c r="N294" s="239"/>
      <c r="O294" s="239"/>
      <c r="P294" s="239"/>
      <c r="Q294" s="239"/>
      <c r="R294" s="239"/>
      <c r="S294" s="239"/>
      <c r="T294" s="240"/>
      <c r="U294" s="13"/>
      <c r="V294" s="13"/>
      <c r="W294" s="13"/>
      <c r="X294" s="13"/>
      <c r="Y294" s="13"/>
      <c r="Z294" s="13"/>
      <c r="AA294" s="13"/>
      <c r="AB294" s="13"/>
      <c r="AC294" s="13"/>
      <c r="AD294" s="13"/>
      <c r="AE294" s="13"/>
      <c r="AT294" s="241" t="s">
        <v>149</v>
      </c>
      <c r="AU294" s="241" t="s">
        <v>83</v>
      </c>
      <c r="AV294" s="13" t="s">
        <v>85</v>
      </c>
      <c r="AW294" s="13" t="s">
        <v>32</v>
      </c>
      <c r="AX294" s="13" t="s">
        <v>75</v>
      </c>
      <c r="AY294" s="241" t="s">
        <v>142</v>
      </c>
    </row>
    <row r="295" spans="1:51" s="13" customFormat="1" ht="12">
      <c r="A295" s="13"/>
      <c r="B295" s="230"/>
      <c r="C295" s="231"/>
      <c r="D295" s="232" t="s">
        <v>149</v>
      </c>
      <c r="E295" s="233" t="s">
        <v>1</v>
      </c>
      <c r="F295" s="234" t="s">
        <v>458</v>
      </c>
      <c r="G295" s="231"/>
      <c r="H295" s="235">
        <v>14</v>
      </c>
      <c r="I295" s="236"/>
      <c r="J295" s="231"/>
      <c r="K295" s="231"/>
      <c r="L295" s="237"/>
      <c r="M295" s="238"/>
      <c r="N295" s="239"/>
      <c r="O295" s="239"/>
      <c r="P295" s="239"/>
      <c r="Q295" s="239"/>
      <c r="R295" s="239"/>
      <c r="S295" s="239"/>
      <c r="T295" s="240"/>
      <c r="U295" s="13"/>
      <c r="V295" s="13"/>
      <c r="W295" s="13"/>
      <c r="X295" s="13"/>
      <c r="Y295" s="13"/>
      <c r="Z295" s="13"/>
      <c r="AA295" s="13"/>
      <c r="AB295" s="13"/>
      <c r="AC295" s="13"/>
      <c r="AD295" s="13"/>
      <c r="AE295" s="13"/>
      <c r="AT295" s="241" t="s">
        <v>149</v>
      </c>
      <c r="AU295" s="241" t="s">
        <v>83</v>
      </c>
      <c r="AV295" s="13" t="s">
        <v>85</v>
      </c>
      <c r="AW295" s="13" t="s">
        <v>32</v>
      </c>
      <c r="AX295" s="13" t="s">
        <v>75</v>
      </c>
      <c r="AY295" s="241" t="s">
        <v>142</v>
      </c>
    </row>
    <row r="296" spans="1:51" s="13" customFormat="1" ht="12">
      <c r="A296" s="13"/>
      <c r="B296" s="230"/>
      <c r="C296" s="231"/>
      <c r="D296" s="232" t="s">
        <v>149</v>
      </c>
      <c r="E296" s="233" t="s">
        <v>1</v>
      </c>
      <c r="F296" s="234" t="s">
        <v>459</v>
      </c>
      <c r="G296" s="231"/>
      <c r="H296" s="235">
        <v>18.3</v>
      </c>
      <c r="I296" s="236"/>
      <c r="J296" s="231"/>
      <c r="K296" s="231"/>
      <c r="L296" s="237"/>
      <c r="M296" s="238"/>
      <c r="N296" s="239"/>
      <c r="O296" s="239"/>
      <c r="P296" s="239"/>
      <c r="Q296" s="239"/>
      <c r="R296" s="239"/>
      <c r="S296" s="239"/>
      <c r="T296" s="240"/>
      <c r="U296" s="13"/>
      <c r="V296" s="13"/>
      <c r="W296" s="13"/>
      <c r="X296" s="13"/>
      <c r="Y296" s="13"/>
      <c r="Z296" s="13"/>
      <c r="AA296" s="13"/>
      <c r="AB296" s="13"/>
      <c r="AC296" s="13"/>
      <c r="AD296" s="13"/>
      <c r="AE296" s="13"/>
      <c r="AT296" s="241" t="s">
        <v>149</v>
      </c>
      <c r="AU296" s="241" t="s">
        <v>83</v>
      </c>
      <c r="AV296" s="13" t="s">
        <v>85</v>
      </c>
      <c r="AW296" s="13" t="s">
        <v>32</v>
      </c>
      <c r="AX296" s="13" t="s">
        <v>75</v>
      </c>
      <c r="AY296" s="241" t="s">
        <v>142</v>
      </c>
    </row>
    <row r="297" spans="1:51" s="13" customFormat="1" ht="12">
      <c r="A297" s="13"/>
      <c r="B297" s="230"/>
      <c r="C297" s="231"/>
      <c r="D297" s="232" t="s">
        <v>149</v>
      </c>
      <c r="E297" s="233" t="s">
        <v>1</v>
      </c>
      <c r="F297" s="234" t="s">
        <v>420</v>
      </c>
      <c r="G297" s="231"/>
      <c r="H297" s="235">
        <v>15</v>
      </c>
      <c r="I297" s="236"/>
      <c r="J297" s="231"/>
      <c r="K297" s="231"/>
      <c r="L297" s="237"/>
      <c r="M297" s="238"/>
      <c r="N297" s="239"/>
      <c r="O297" s="239"/>
      <c r="P297" s="239"/>
      <c r="Q297" s="239"/>
      <c r="R297" s="239"/>
      <c r="S297" s="239"/>
      <c r="T297" s="240"/>
      <c r="U297" s="13"/>
      <c r="V297" s="13"/>
      <c r="W297" s="13"/>
      <c r="X297" s="13"/>
      <c r="Y297" s="13"/>
      <c r="Z297" s="13"/>
      <c r="AA297" s="13"/>
      <c r="AB297" s="13"/>
      <c r="AC297" s="13"/>
      <c r="AD297" s="13"/>
      <c r="AE297" s="13"/>
      <c r="AT297" s="241" t="s">
        <v>149</v>
      </c>
      <c r="AU297" s="241" t="s">
        <v>83</v>
      </c>
      <c r="AV297" s="13" t="s">
        <v>85</v>
      </c>
      <c r="AW297" s="13" t="s">
        <v>32</v>
      </c>
      <c r="AX297" s="13" t="s">
        <v>75</v>
      </c>
      <c r="AY297" s="241" t="s">
        <v>142</v>
      </c>
    </row>
    <row r="298" spans="1:51" s="14" customFormat="1" ht="12">
      <c r="A298" s="14"/>
      <c r="B298" s="242"/>
      <c r="C298" s="243"/>
      <c r="D298" s="232" t="s">
        <v>149</v>
      </c>
      <c r="E298" s="244" t="s">
        <v>1</v>
      </c>
      <c r="F298" s="245" t="s">
        <v>165</v>
      </c>
      <c r="G298" s="243"/>
      <c r="H298" s="246">
        <v>48.2</v>
      </c>
      <c r="I298" s="247"/>
      <c r="J298" s="243"/>
      <c r="K298" s="243"/>
      <c r="L298" s="248"/>
      <c r="M298" s="249"/>
      <c r="N298" s="250"/>
      <c r="O298" s="250"/>
      <c r="P298" s="250"/>
      <c r="Q298" s="250"/>
      <c r="R298" s="250"/>
      <c r="S298" s="250"/>
      <c r="T298" s="251"/>
      <c r="U298" s="14"/>
      <c r="V298" s="14"/>
      <c r="W298" s="14"/>
      <c r="X298" s="14"/>
      <c r="Y298" s="14"/>
      <c r="Z298" s="14"/>
      <c r="AA298" s="14"/>
      <c r="AB298" s="14"/>
      <c r="AC298" s="14"/>
      <c r="AD298" s="14"/>
      <c r="AE298" s="14"/>
      <c r="AT298" s="252" t="s">
        <v>149</v>
      </c>
      <c r="AU298" s="252" t="s">
        <v>83</v>
      </c>
      <c r="AV298" s="14" t="s">
        <v>147</v>
      </c>
      <c r="AW298" s="14" t="s">
        <v>32</v>
      </c>
      <c r="AX298" s="14" t="s">
        <v>83</v>
      </c>
      <c r="AY298" s="252" t="s">
        <v>142</v>
      </c>
    </row>
    <row r="299" spans="1:65" s="2" customFormat="1" ht="16.5" customHeight="1">
      <c r="A299" s="37"/>
      <c r="B299" s="38"/>
      <c r="C299" s="216" t="s">
        <v>460</v>
      </c>
      <c r="D299" s="216" t="s">
        <v>143</v>
      </c>
      <c r="E299" s="217" t="s">
        <v>461</v>
      </c>
      <c r="F299" s="218" t="s">
        <v>462</v>
      </c>
      <c r="G299" s="219" t="s">
        <v>169</v>
      </c>
      <c r="H299" s="220">
        <v>69.2</v>
      </c>
      <c r="I299" s="221"/>
      <c r="J299" s="222">
        <f>ROUND(I299*H299,2)</f>
        <v>0</v>
      </c>
      <c r="K299" s="223"/>
      <c r="L299" s="43"/>
      <c r="M299" s="224" t="s">
        <v>1</v>
      </c>
      <c r="N299" s="225" t="s">
        <v>40</v>
      </c>
      <c r="O299" s="90"/>
      <c r="P299" s="226">
        <f>O299*H299</f>
        <v>0</v>
      </c>
      <c r="Q299" s="226">
        <v>0</v>
      </c>
      <c r="R299" s="226">
        <f>Q299*H299</f>
        <v>0</v>
      </c>
      <c r="S299" s="226">
        <v>0</v>
      </c>
      <c r="T299" s="227">
        <f>S299*H299</f>
        <v>0</v>
      </c>
      <c r="U299" s="37"/>
      <c r="V299" s="37"/>
      <c r="W299" s="37"/>
      <c r="X299" s="37"/>
      <c r="Y299" s="37"/>
      <c r="Z299" s="37"/>
      <c r="AA299" s="37"/>
      <c r="AB299" s="37"/>
      <c r="AC299" s="37"/>
      <c r="AD299" s="37"/>
      <c r="AE299" s="37"/>
      <c r="AR299" s="228" t="s">
        <v>236</v>
      </c>
      <c r="AT299" s="228" t="s">
        <v>143</v>
      </c>
      <c r="AU299" s="228" t="s">
        <v>83</v>
      </c>
      <c r="AY299" s="16" t="s">
        <v>142</v>
      </c>
      <c r="BE299" s="229">
        <f>IF(N299="základní",J299,0)</f>
        <v>0</v>
      </c>
      <c r="BF299" s="229">
        <f>IF(N299="snížená",J299,0)</f>
        <v>0</v>
      </c>
      <c r="BG299" s="229">
        <f>IF(N299="zákl. přenesená",J299,0)</f>
        <v>0</v>
      </c>
      <c r="BH299" s="229">
        <f>IF(N299="sníž. přenesená",J299,0)</f>
        <v>0</v>
      </c>
      <c r="BI299" s="229">
        <f>IF(N299="nulová",J299,0)</f>
        <v>0</v>
      </c>
      <c r="BJ299" s="16" t="s">
        <v>83</v>
      </c>
      <c r="BK299" s="229">
        <f>ROUND(I299*H299,2)</f>
        <v>0</v>
      </c>
      <c r="BL299" s="16" t="s">
        <v>236</v>
      </c>
      <c r="BM299" s="228" t="s">
        <v>463</v>
      </c>
    </row>
    <row r="300" spans="1:51" s="13" customFormat="1" ht="12">
      <c r="A300" s="13"/>
      <c r="B300" s="230"/>
      <c r="C300" s="231"/>
      <c r="D300" s="232" t="s">
        <v>149</v>
      </c>
      <c r="E300" s="233" t="s">
        <v>1</v>
      </c>
      <c r="F300" s="234" t="s">
        <v>457</v>
      </c>
      <c r="G300" s="231"/>
      <c r="H300" s="235">
        <v>0.9</v>
      </c>
      <c r="I300" s="236"/>
      <c r="J300" s="231"/>
      <c r="K300" s="231"/>
      <c r="L300" s="237"/>
      <c r="M300" s="238"/>
      <c r="N300" s="239"/>
      <c r="O300" s="239"/>
      <c r="P300" s="239"/>
      <c r="Q300" s="239"/>
      <c r="R300" s="239"/>
      <c r="S300" s="239"/>
      <c r="T300" s="240"/>
      <c r="U300" s="13"/>
      <c r="V300" s="13"/>
      <c r="W300" s="13"/>
      <c r="X300" s="13"/>
      <c r="Y300" s="13"/>
      <c r="Z300" s="13"/>
      <c r="AA300" s="13"/>
      <c r="AB300" s="13"/>
      <c r="AC300" s="13"/>
      <c r="AD300" s="13"/>
      <c r="AE300" s="13"/>
      <c r="AT300" s="241" t="s">
        <v>149</v>
      </c>
      <c r="AU300" s="241" t="s">
        <v>83</v>
      </c>
      <c r="AV300" s="13" t="s">
        <v>85</v>
      </c>
      <c r="AW300" s="13" t="s">
        <v>32</v>
      </c>
      <c r="AX300" s="13" t="s">
        <v>75</v>
      </c>
      <c r="AY300" s="241" t="s">
        <v>142</v>
      </c>
    </row>
    <row r="301" spans="1:51" s="13" customFormat="1" ht="12">
      <c r="A301" s="13"/>
      <c r="B301" s="230"/>
      <c r="C301" s="231"/>
      <c r="D301" s="232" t="s">
        <v>149</v>
      </c>
      <c r="E301" s="233" t="s">
        <v>1</v>
      </c>
      <c r="F301" s="234" t="s">
        <v>458</v>
      </c>
      <c r="G301" s="231"/>
      <c r="H301" s="235">
        <v>14</v>
      </c>
      <c r="I301" s="236"/>
      <c r="J301" s="231"/>
      <c r="K301" s="231"/>
      <c r="L301" s="237"/>
      <c r="M301" s="238"/>
      <c r="N301" s="239"/>
      <c r="O301" s="239"/>
      <c r="P301" s="239"/>
      <c r="Q301" s="239"/>
      <c r="R301" s="239"/>
      <c r="S301" s="239"/>
      <c r="T301" s="240"/>
      <c r="U301" s="13"/>
      <c r="V301" s="13"/>
      <c r="W301" s="13"/>
      <c r="X301" s="13"/>
      <c r="Y301" s="13"/>
      <c r="Z301" s="13"/>
      <c r="AA301" s="13"/>
      <c r="AB301" s="13"/>
      <c r="AC301" s="13"/>
      <c r="AD301" s="13"/>
      <c r="AE301" s="13"/>
      <c r="AT301" s="241" t="s">
        <v>149</v>
      </c>
      <c r="AU301" s="241" t="s">
        <v>83</v>
      </c>
      <c r="AV301" s="13" t="s">
        <v>85</v>
      </c>
      <c r="AW301" s="13" t="s">
        <v>32</v>
      </c>
      <c r="AX301" s="13" t="s">
        <v>75</v>
      </c>
      <c r="AY301" s="241" t="s">
        <v>142</v>
      </c>
    </row>
    <row r="302" spans="1:51" s="13" customFormat="1" ht="12">
      <c r="A302" s="13"/>
      <c r="B302" s="230"/>
      <c r="C302" s="231"/>
      <c r="D302" s="232" t="s">
        <v>149</v>
      </c>
      <c r="E302" s="233" t="s">
        <v>1</v>
      </c>
      <c r="F302" s="234" t="s">
        <v>459</v>
      </c>
      <c r="G302" s="231"/>
      <c r="H302" s="235">
        <v>18.3</v>
      </c>
      <c r="I302" s="236"/>
      <c r="J302" s="231"/>
      <c r="K302" s="231"/>
      <c r="L302" s="237"/>
      <c r="M302" s="238"/>
      <c r="N302" s="239"/>
      <c r="O302" s="239"/>
      <c r="P302" s="239"/>
      <c r="Q302" s="239"/>
      <c r="R302" s="239"/>
      <c r="S302" s="239"/>
      <c r="T302" s="240"/>
      <c r="U302" s="13"/>
      <c r="V302" s="13"/>
      <c r="W302" s="13"/>
      <c r="X302" s="13"/>
      <c r="Y302" s="13"/>
      <c r="Z302" s="13"/>
      <c r="AA302" s="13"/>
      <c r="AB302" s="13"/>
      <c r="AC302" s="13"/>
      <c r="AD302" s="13"/>
      <c r="AE302" s="13"/>
      <c r="AT302" s="241" t="s">
        <v>149</v>
      </c>
      <c r="AU302" s="241" t="s">
        <v>83</v>
      </c>
      <c r="AV302" s="13" t="s">
        <v>85</v>
      </c>
      <c r="AW302" s="13" t="s">
        <v>32</v>
      </c>
      <c r="AX302" s="13" t="s">
        <v>75</v>
      </c>
      <c r="AY302" s="241" t="s">
        <v>142</v>
      </c>
    </row>
    <row r="303" spans="1:51" s="13" customFormat="1" ht="12">
      <c r="A303" s="13"/>
      <c r="B303" s="230"/>
      <c r="C303" s="231"/>
      <c r="D303" s="232" t="s">
        <v>149</v>
      </c>
      <c r="E303" s="233" t="s">
        <v>1</v>
      </c>
      <c r="F303" s="234" t="s">
        <v>420</v>
      </c>
      <c r="G303" s="231"/>
      <c r="H303" s="235">
        <v>15</v>
      </c>
      <c r="I303" s="236"/>
      <c r="J303" s="231"/>
      <c r="K303" s="231"/>
      <c r="L303" s="237"/>
      <c r="M303" s="238"/>
      <c r="N303" s="239"/>
      <c r="O303" s="239"/>
      <c r="P303" s="239"/>
      <c r="Q303" s="239"/>
      <c r="R303" s="239"/>
      <c r="S303" s="239"/>
      <c r="T303" s="240"/>
      <c r="U303" s="13"/>
      <c r="V303" s="13"/>
      <c r="W303" s="13"/>
      <c r="X303" s="13"/>
      <c r="Y303" s="13"/>
      <c r="Z303" s="13"/>
      <c r="AA303" s="13"/>
      <c r="AB303" s="13"/>
      <c r="AC303" s="13"/>
      <c r="AD303" s="13"/>
      <c r="AE303" s="13"/>
      <c r="AT303" s="241" t="s">
        <v>149</v>
      </c>
      <c r="AU303" s="241" t="s">
        <v>83</v>
      </c>
      <c r="AV303" s="13" t="s">
        <v>85</v>
      </c>
      <c r="AW303" s="13" t="s">
        <v>32</v>
      </c>
      <c r="AX303" s="13" t="s">
        <v>75</v>
      </c>
      <c r="AY303" s="241" t="s">
        <v>142</v>
      </c>
    </row>
    <row r="304" spans="1:51" s="13" customFormat="1" ht="12">
      <c r="A304" s="13"/>
      <c r="B304" s="230"/>
      <c r="C304" s="231"/>
      <c r="D304" s="232" t="s">
        <v>149</v>
      </c>
      <c r="E304" s="233" t="s">
        <v>1</v>
      </c>
      <c r="F304" s="234" t="s">
        <v>464</v>
      </c>
      <c r="G304" s="231"/>
      <c r="H304" s="235">
        <v>21</v>
      </c>
      <c r="I304" s="236"/>
      <c r="J304" s="231"/>
      <c r="K304" s="231"/>
      <c r="L304" s="237"/>
      <c r="M304" s="238"/>
      <c r="N304" s="239"/>
      <c r="O304" s="239"/>
      <c r="P304" s="239"/>
      <c r="Q304" s="239"/>
      <c r="R304" s="239"/>
      <c r="S304" s="239"/>
      <c r="T304" s="240"/>
      <c r="U304" s="13"/>
      <c r="V304" s="13"/>
      <c r="W304" s="13"/>
      <c r="X304" s="13"/>
      <c r="Y304" s="13"/>
      <c r="Z304" s="13"/>
      <c r="AA304" s="13"/>
      <c r="AB304" s="13"/>
      <c r="AC304" s="13"/>
      <c r="AD304" s="13"/>
      <c r="AE304" s="13"/>
      <c r="AT304" s="241" t="s">
        <v>149</v>
      </c>
      <c r="AU304" s="241" t="s">
        <v>83</v>
      </c>
      <c r="AV304" s="13" t="s">
        <v>85</v>
      </c>
      <c r="AW304" s="13" t="s">
        <v>32</v>
      </c>
      <c r="AX304" s="13" t="s">
        <v>75</v>
      </c>
      <c r="AY304" s="241" t="s">
        <v>142</v>
      </c>
    </row>
    <row r="305" spans="1:51" s="14" customFormat="1" ht="12">
      <c r="A305" s="14"/>
      <c r="B305" s="242"/>
      <c r="C305" s="243"/>
      <c r="D305" s="232" t="s">
        <v>149</v>
      </c>
      <c r="E305" s="244" t="s">
        <v>1</v>
      </c>
      <c r="F305" s="245" t="s">
        <v>165</v>
      </c>
      <c r="G305" s="243"/>
      <c r="H305" s="246">
        <v>69.2</v>
      </c>
      <c r="I305" s="247"/>
      <c r="J305" s="243"/>
      <c r="K305" s="243"/>
      <c r="L305" s="248"/>
      <c r="M305" s="249"/>
      <c r="N305" s="250"/>
      <c r="O305" s="250"/>
      <c r="P305" s="250"/>
      <c r="Q305" s="250"/>
      <c r="R305" s="250"/>
      <c r="S305" s="250"/>
      <c r="T305" s="251"/>
      <c r="U305" s="14"/>
      <c r="V305" s="14"/>
      <c r="W305" s="14"/>
      <c r="X305" s="14"/>
      <c r="Y305" s="14"/>
      <c r="Z305" s="14"/>
      <c r="AA305" s="14"/>
      <c r="AB305" s="14"/>
      <c r="AC305" s="14"/>
      <c r="AD305" s="14"/>
      <c r="AE305" s="14"/>
      <c r="AT305" s="252" t="s">
        <v>149</v>
      </c>
      <c r="AU305" s="252" t="s">
        <v>83</v>
      </c>
      <c r="AV305" s="14" t="s">
        <v>147</v>
      </c>
      <c r="AW305" s="14" t="s">
        <v>32</v>
      </c>
      <c r="AX305" s="14" t="s">
        <v>83</v>
      </c>
      <c r="AY305" s="252" t="s">
        <v>142</v>
      </c>
    </row>
    <row r="306" spans="1:65" s="2" customFormat="1" ht="24.15" customHeight="1">
      <c r="A306" s="37"/>
      <c r="B306" s="38"/>
      <c r="C306" s="216" t="s">
        <v>465</v>
      </c>
      <c r="D306" s="216" t="s">
        <v>143</v>
      </c>
      <c r="E306" s="217" t="s">
        <v>466</v>
      </c>
      <c r="F306" s="218" t="s">
        <v>467</v>
      </c>
      <c r="G306" s="219" t="s">
        <v>146</v>
      </c>
      <c r="H306" s="220">
        <v>71.1</v>
      </c>
      <c r="I306" s="221"/>
      <c r="J306" s="222">
        <f>ROUND(I306*H306,2)</f>
        <v>0</v>
      </c>
      <c r="K306" s="223"/>
      <c r="L306" s="43"/>
      <c r="M306" s="224" t="s">
        <v>1</v>
      </c>
      <c r="N306" s="225" t="s">
        <v>40</v>
      </c>
      <c r="O306" s="90"/>
      <c r="P306" s="226">
        <f>O306*H306</f>
        <v>0</v>
      </c>
      <c r="Q306" s="226">
        <v>0</v>
      </c>
      <c r="R306" s="226">
        <f>Q306*H306</f>
        <v>0</v>
      </c>
      <c r="S306" s="226">
        <v>0</v>
      </c>
      <c r="T306" s="227">
        <f>S306*H306</f>
        <v>0</v>
      </c>
      <c r="U306" s="37"/>
      <c r="V306" s="37"/>
      <c r="W306" s="37"/>
      <c r="X306" s="37"/>
      <c r="Y306" s="37"/>
      <c r="Z306" s="37"/>
      <c r="AA306" s="37"/>
      <c r="AB306" s="37"/>
      <c r="AC306" s="37"/>
      <c r="AD306" s="37"/>
      <c r="AE306" s="37"/>
      <c r="AR306" s="228" t="s">
        <v>236</v>
      </c>
      <c r="AT306" s="228" t="s">
        <v>143</v>
      </c>
      <c r="AU306" s="228" t="s">
        <v>83</v>
      </c>
      <c r="AY306" s="16" t="s">
        <v>142</v>
      </c>
      <c r="BE306" s="229">
        <f>IF(N306="základní",J306,0)</f>
        <v>0</v>
      </c>
      <c r="BF306" s="229">
        <f>IF(N306="snížená",J306,0)</f>
        <v>0</v>
      </c>
      <c r="BG306" s="229">
        <f>IF(N306="zákl. přenesená",J306,0)</f>
        <v>0</v>
      </c>
      <c r="BH306" s="229">
        <f>IF(N306="sníž. přenesená",J306,0)</f>
        <v>0</v>
      </c>
      <c r="BI306" s="229">
        <f>IF(N306="nulová",J306,0)</f>
        <v>0</v>
      </c>
      <c r="BJ306" s="16" t="s">
        <v>83</v>
      </c>
      <c r="BK306" s="229">
        <f>ROUND(I306*H306,2)</f>
        <v>0</v>
      </c>
      <c r="BL306" s="16" t="s">
        <v>236</v>
      </c>
      <c r="BM306" s="228" t="s">
        <v>468</v>
      </c>
    </row>
    <row r="307" spans="1:47" s="2" customFormat="1" ht="12">
      <c r="A307" s="37"/>
      <c r="B307" s="38"/>
      <c r="C307" s="39"/>
      <c r="D307" s="232" t="s">
        <v>171</v>
      </c>
      <c r="E307" s="39"/>
      <c r="F307" s="253" t="s">
        <v>469</v>
      </c>
      <c r="G307" s="39"/>
      <c r="H307" s="39"/>
      <c r="I307" s="254"/>
      <c r="J307" s="39"/>
      <c r="K307" s="39"/>
      <c r="L307" s="43"/>
      <c r="M307" s="255"/>
      <c r="N307" s="256"/>
      <c r="O307" s="90"/>
      <c r="P307" s="90"/>
      <c r="Q307" s="90"/>
      <c r="R307" s="90"/>
      <c r="S307" s="90"/>
      <c r="T307" s="91"/>
      <c r="U307" s="37"/>
      <c r="V307" s="37"/>
      <c r="W307" s="37"/>
      <c r="X307" s="37"/>
      <c r="Y307" s="37"/>
      <c r="Z307" s="37"/>
      <c r="AA307" s="37"/>
      <c r="AB307" s="37"/>
      <c r="AC307" s="37"/>
      <c r="AD307" s="37"/>
      <c r="AE307" s="37"/>
      <c r="AT307" s="16" t="s">
        <v>171</v>
      </c>
      <c r="AU307" s="16" t="s">
        <v>83</v>
      </c>
    </row>
    <row r="308" spans="1:51" s="13" customFormat="1" ht="12">
      <c r="A308" s="13"/>
      <c r="B308" s="230"/>
      <c r="C308" s="231"/>
      <c r="D308" s="232" t="s">
        <v>149</v>
      </c>
      <c r="E308" s="233" t="s">
        <v>1</v>
      </c>
      <c r="F308" s="234" t="s">
        <v>417</v>
      </c>
      <c r="G308" s="231"/>
      <c r="H308" s="235">
        <v>21.6</v>
      </c>
      <c r="I308" s="236"/>
      <c r="J308" s="231"/>
      <c r="K308" s="231"/>
      <c r="L308" s="237"/>
      <c r="M308" s="238"/>
      <c r="N308" s="239"/>
      <c r="O308" s="239"/>
      <c r="P308" s="239"/>
      <c r="Q308" s="239"/>
      <c r="R308" s="239"/>
      <c r="S308" s="239"/>
      <c r="T308" s="240"/>
      <c r="U308" s="13"/>
      <c r="V308" s="13"/>
      <c r="W308" s="13"/>
      <c r="X308" s="13"/>
      <c r="Y308" s="13"/>
      <c r="Z308" s="13"/>
      <c r="AA308" s="13"/>
      <c r="AB308" s="13"/>
      <c r="AC308" s="13"/>
      <c r="AD308" s="13"/>
      <c r="AE308" s="13"/>
      <c r="AT308" s="241" t="s">
        <v>149</v>
      </c>
      <c r="AU308" s="241" t="s">
        <v>83</v>
      </c>
      <c r="AV308" s="13" t="s">
        <v>85</v>
      </c>
      <c r="AW308" s="13" t="s">
        <v>32</v>
      </c>
      <c r="AX308" s="13" t="s">
        <v>75</v>
      </c>
      <c r="AY308" s="241" t="s">
        <v>142</v>
      </c>
    </row>
    <row r="309" spans="1:51" s="13" customFormat="1" ht="12">
      <c r="A309" s="13"/>
      <c r="B309" s="230"/>
      <c r="C309" s="231"/>
      <c r="D309" s="232" t="s">
        <v>149</v>
      </c>
      <c r="E309" s="233" t="s">
        <v>1</v>
      </c>
      <c r="F309" s="234" t="s">
        <v>418</v>
      </c>
      <c r="G309" s="231"/>
      <c r="H309" s="235">
        <v>15</v>
      </c>
      <c r="I309" s="236"/>
      <c r="J309" s="231"/>
      <c r="K309" s="231"/>
      <c r="L309" s="237"/>
      <c r="M309" s="238"/>
      <c r="N309" s="239"/>
      <c r="O309" s="239"/>
      <c r="P309" s="239"/>
      <c r="Q309" s="239"/>
      <c r="R309" s="239"/>
      <c r="S309" s="239"/>
      <c r="T309" s="240"/>
      <c r="U309" s="13"/>
      <c r="V309" s="13"/>
      <c r="W309" s="13"/>
      <c r="X309" s="13"/>
      <c r="Y309" s="13"/>
      <c r="Z309" s="13"/>
      <c r="AA309" s="13"/>
      <c r="AB309" s="13"/>
      <c r="AC309" s="13"/>
      <c r="AD309" s="13"/>
      <c r="AE309" s="13"/>
      <c r="AT309" s="241" t="s">
        <v>149</v>
      </c>
      <c r="AU309" s="241" t="s">
        <v>83</v>
      </c>
      <c r="AV309" s="13" t="s">
        <v>85</v>
      </c>
      <c r="AW309" s="13" t="s">
        <v>32</v>
      </c>
      <c r="AX309" s="13" t="s">
        <v>75</v>
      </c>
      <c r="AY309" s="241" t="s">
        <v>142</v>
      </c>
    </row>
    <row r="310" spans="1:51" s="13" customFormat="1" ht="12">
      <c r="A310" s="13"/>
      <c r="B310" s="230"/>
      <c r="C310" s="231"/>
      <c r="D310" s="232" t="s">
        <v>149</v>
      </c>
      <c r="E310" s="233" t="s">
        <v>1</v>
      </c>
      <c r="F310" s="234" t="s">
        <v>419</v>
      </c>
      <c r="G310" s="231"/>
      <c r="H310" s="235">
        <v>19.5</v>
      </c>
      <c r="I310" s="236"/>
      <c r="J310" s="231"/>
      <c r="K310" s="231"/>
      <c r="L310" s="237"/>
      <c r="M310" s="238"/>
      <c r="N310" s="239"/>
      <c r="O310" s="239"/>
      <c r="P310" s="239"/>
      <c r="Q310" s="239"/>
      <c r="R310" s="239"/>
      <c r="S310" s="239"/>
      <c r="T310" s="240"/>
      <c r="U310" s="13"/>
      <c r="V310" s="13"/>
      <c r="W310" s="13"/>
      <c r="X310" s="13"/>
      <c r="Y310" s="13"/>
      <c r="Z310" s="13"/>
      <c r="AA310" s="13"/>
      <c r="AB310" s="13"/>
      <c r="AC310" s="13"/>
      <c r="AD310" s="13"/>
      <c r="AE310" s="13"/>
      <c r="AT310" s="241" t="s">
        <v>149</v>
      </c>
      <c r="AU310" s="241" t="s">
        <v>83</v>
      </c>
      <c r="AV310" s="13" t="s">
        <v>85</v>
      </c>
      <c r="AW310" s="13" t="s">
        <v>32</v>
      </c>
      <c r="AX310" s="13" t="s">
        <v>75</v>
      </c>
      <c r="AY310" s="241" t="s">
        <v>142</v>
      </c>
    </row>
    <row r="311" spans="1:51" s="13" customFormat="1" ht="12">
      <c r="A311" s="13"/>
      <c r="B311" s="230"/>
      <c r="C311" s="231"/>
      <c r="D311" s="232" t="s">
        <v>149</v>
      </c>
      <c r="E311" s="233" t="s">
        <v>1</v>
      </c>
      <c r="F311" s="234" t="s">
        <v>420</v>
      </c>
      <c r="G311" s="231"/>
      <c r="H311" s="235">
        <v>15</v>
      </c>
      <c r="I311" s="236"/>
      <c r="J311" s="231"/>
      <c r="K311" s="231"/>
      <c r="L311" s="237"/>
      <c r="M311" s="238"/>
      <c r="N311" s="239"/>
      <c r="O311" s="239"/>
      <c r="P311" s="239"/>
      <c r="Q311" s="239"/>
      <c r="R311" s="239"/>
      <c r="S311" s="239"/>
      <c r="T311" s="240"/>
      <c r="U311" s="13"/>
      <c r="V311" s="13"/>
      <c r="W311" s="13"/>
      <c r="X311" s="13"/>
      <c r="Y311" s="13"/>
      <c r="Z311" s="13"/>
      <c r="AA311" s="13"/>
      <c r="AB311" s="13"/>
      <c r="AC311" s="13"/>
      <c r="AD311" s="13"/>
      <c r="AE311" s="13"/>
      <c r="AT311" s="241" t="s">
        <v>149</v>
      </c>
      <c r="AU311" s="241" t="s">
        <v>83</v>
      </c>
      <c r="AV311" s="13" t="s">
        <v>85</v>
      </c>
      <c r="AW311" s="13" t="s">
        <v>32</v>
      </c>
      <c r="AX311" s="13" t="s">
        <v>75</v>
      </c>
      <c r="AY311" s="241" t="s">
        <v>142</v>
      </c>
    </row>
    <row r="312" spans="1:51" s="14" customFormat="1" ht="12">
      <c r="A312" s="14"/>
      <c r="B312" s="242"/>
      <c r="C312" s="243"/>
      <c r="D312" s="232" t="s">
        <v>149</v>
      </c>
      <c r="E312" s="244" t="s">
        <v>1</v>
      </c>
      <c r="F312" s="245" t="s">
        <v>165</v>
      </c>
      <c r="G312" s="243"/>
      <c r="H312" s="246">
        <v>71.1</v>
      </c>
      <c r="I312" s="247"/>
      <c r="J312" s="243"/>
      <c r="K312" s="243"/>
      <c r="L312" s="248"/>
      <c r="M312" s="249"/>
      <c r="N312" s="250"/>
      <c r="O312" s="250"/>
      <c r="P312" s="250"/>
      <c r="Q312" s="250"/>
      <c r="R312" s="250"/>
      <c r="S312" s="250"/>
      <c r="T312" s="251"/>
      <c r="U312" s="14"/>
      <c r="V312" s="14"/>
      <c r="W312" s="14"/>
      <c r="X312" s="14"/>
      <c r="Y312" s="14"/>
      <c r="Z312" s="14"/>
      <c r="AA312" s="14"/>
      <c r="AB312" s="14"/>
      <c r="AC312" s="14"/>
      <c r="AD312" s="14"/>
      <c r="AE312" s="14"/>
      <c r="AT312" s="252" t="s">
        <v>149</v>
      </c>
      <c r="AU312" s="252" t="s">
        <v>83</v>
      </c>
      <c r="AV312" s="14" t="s">
        <v>147</v>
      </c>
      <c r="AW312" s="14" t="s">
        <v>32</v>
      </c>
      <c r="AX312" s="14" t="s">
        <v>83</v>
      </c>
      <c r="AY312" s="252" t="s">
        <v>142</v>
      </c>
    </row>
    <row r="313" spans="1:65" s="2" customFormat="1" ht="24.15" customHeight="1">
      <c r="A313" s="37"/>
      <c r="B313" s="38"/>
      <c r="C313" s="257" t="s">
        <v>470</v>
      </c>
      <c r="D313" s="257" t="s">
        <v>239</v>
      </c>
      <c r="E313" s="258" t="s">
        <v>471</v>
      </c>
      <c r="F313" s="259" t="s">
        <v>472</v>
      </c>
      <c r="G313" s="260" t="s">
        <v>146</v>
      </c>
      <c r="H313" s="261">
        <v>81.67</v>
      </c>
      <c r="I313" s="262"/>
      <c r="J313" s="263">
        <f>ROUND(I313*H313,2)</f>
        <v>0</v>
      </c>
      <c r="K313" s="264"/>
      <c r="L313" s="265"/>
      <c r="M313" s="266" t="s">
        <v>1</v>
      </c>
      <c r="N313" s="267" t="s">
        <v>40</v>
      </c>
      <c r="O313" s="90"/>
      <c r="P313" s="226">
        <f>O313*H313</f>
        <v>0</v>
      </c>
      <c r="Q313" s="226">
        <v>0.01</v>
      </c>
      <c r="R313" s="226">
        <f>Q313*H313</f>
        <v>0.8167</v>
      </c>
      <c r="S313" s="226">
        <v>0</v>
      </c>
      <c r="T313" s="227">
        <f>S313*H313</f>
        <v>0</v>
      </c>
      <c r="U313" s="37"/>
      <c r="V313" s="37"/>
      <c r="W313" s="37"/>
      <c r="X313" s="37"/>
      <c r="Y313" s="37"/>
      <c r="Z313" s="37"/>
      <c r="AA313" s="37"/>
      <c r="AB313" s="37"/>
      <c r="AC313" s="37"/>
      <c r="AD313" s="37"/>
      <c r="AE313" s="37"/>
      <c r="AR313" s="228" t="s">
        <v>242</v>
      </c>
      <c r="AT313" s="228" t="s">
        <v>239</v>
      </c>
      <c r="AU313" s="228" t="s">
        <v>83</v>
      </c>
      <c r="AY313" s="16" t="s">
        <v>142</v>
      </c>
      <c r="BE313" s="229">
        <f>IF(N313="základní",J313,0)</f>
        <v>0</v>
      </c>
      <c r="BF313" s="229">
        <f>IF(N313="snížená",J313,0)</f>
        <v>0</v>
      </c>
      <c r="BG313" s="229">
        <f>IF(N313="zákl. přenesená",J313,0)</f>
        <v>0</v>
      </c>
      <c r="BH313" s="229">
        <f>IF(N313="sníž. přenesená",J313,0)</f>
        <v>0</v>
      </c>
      <c r="BI313" s="229">
        <f>IF(N313="nulová",J313,0)</f>
        <v>0</v>
      </c>
      <c r="BJ313" s="16" t="s">
        <v>83</v>
      </c>
      <c r="BK313" s="229">
        <f>ROUND(I313*H313,2)</f>
        <v>0</v>
      </c>
      <c r="BL313" s="16" t="s">
        <v>236</v>
      </c>
      <c r="BM313" s="228" t="s">
        <v>473</v>
      </c>
    </row>
    <row r="314" spans="1:51" s="13" customFormat="1" ht="12">
      <c r="A314" s="13"/>
      <c r="B314" s="230"/>
      <c r="C314" s="231"/>
      <c r="D314" s="232" t="s">
        <v>149</v>
      </c>
      <c r="E314" s="233" t="s">
        <v>1</v>
      </c>
      <c r="F314" s="234" t="s">
        <v>474</v>
      </c>
      <c r="G314" s="231"/>
      <c r="H314" s="235">
        <v>23.76</v>
      </c>
      <c r="I314" s="236"/>
      <c r="J314" s="231"/>
      <c r="K314" s="231"/>
      <c r="L314" s="237"/>
      <c r="M314" s="238"/>
      <c r="N314" s="239"/>
      <c r="O314" s="239"/>
      <c r="P314" s="239"/>
      <c r="Q314" s="239"/>
      <c r="R314" s="239"/>
      <c r="S314" s="239"/>
      <c r="T314" s="240"/>
      <c r="U314" s="13"/>
      <c r="V314" s="13"/>
      <c r="W314" s="13"/>
      <c r="X314" s="13"/>
      <c r="Y314" s="13"/>
      <c r="Z314" s="13"/>
      <c r="AA314" s="13"/>
      <c r="AB314" s="13"/>
      <c r="AC314" s="13"/>
      <c r="AD314" s="13"/>
      <c r="AE314" s="13"/>
      <c r="AT314" s="241" t="s">
        <v>149</v>
      </c>
      <c r="AU314" s="241" t="s">
        <v>83</v>
      </c>
      <c r="AV314" s="13" t="s">
        <v>85</v>
      </c>
      <c r="AW314" s="13" t="s">
        <v>32</v>
      </c>
      <c r="AX314" s="13" t="s">
        <v>75</v>
      </c>
      <c r="AY314" s="241" t="s">
        <v>142</v>
      </c>
    </row>
    <row r="315" spans="1:51" s="13" customFormat="1" ht="12">
      <c r="A315" s="13"/>
      <c r="B315" s="230"/>
      <c r="C315" s="231"/>
      <c r="D315" s="232" t="s">
        <v>149</v>
      </c>
      <c r="E315" s="233" t="s">
        <v>1</v>
      </c>
      <c r="F315" s="234" t="s">
        <v>475</v>
      </c>
      <c r="G315" s="231"/>
      <c r="H315" s="235">
        <v>16.5</v>
      </c>
      <c r="I315" s="236"/>
      <c r="J315" s="231"/>
      <c r="K315" s="231"/>
      <c r="L315" s="237"/>
      <c r="M315" s="238"/>
      <c r="N315" s="239"/>
      <c r="O315" s="239"/>
      <c r="P315" s="239"/>
      <c r="Q315" s="239"/>
      <c r="R315" s="239"/>
      <c r="S315" s="239"/>
      <c r="T315" s="240"/>
      <c r="U315" s="13"/>
      <c r="V315" s="13"/>
      <c r="W315" s="13"/>
      <c r="X315" s="13"/>
      <c r="Y315" s="13"/>
      <c r="Z315" s="13"/>
      <c r="AA315" s="13"/>
      <c r="AB315" s="13"/>
      <c r="AC315" s="13"/>
      <c r="AD315" s="13"/>
      <c r="AE315" s="13"/>
      <c r="AT315" s="241" t="s">
        <v>149</v>
      </c>
      <c r="AU315" s="241" t="s">
        <v>83</v>
      </c>
      <c r="AV315" s="13" t="s">
        <v>85</v>
      </c>
      <c r="AW315" s="13" t="s">
        <v>32</v>
      </c>
      <c r="AX315" s="13" t="s">
        <v>75</v>
      </c>
      <c r="AY315" s="241" t="s">
        <v>142</v>
      </c>
    </row>
    <row r="316" spans="1:51" s="13" customFormat="1" ht="12">
      <c r="A316" s="13"/>
      <c r="B316" s="230"/>
      <c r="C316" s="231"/>
      <c r="D316" s="232" t="s">
        <v>149</v>
      </c>
      <c r="E316" s="233" t="s">
        <v>1</v>
      </c>
      <c r="F316" s="234" t="s">
        <v>476</v>
      </c>
      <c r="G316" s="231"/>
      <c r="H316" s="235">
        <v>21.45</v>
      </c>
      <c r="I316" s="236"/>
      <c r="J316" s="231"/>
      <c r="K316" s="231"/>
      <c r="L316" s="237"/>
      <c r="M316" s="238"/>
      <c r="N316" s="239"/>
      <c r="O316" s="239"/>
      <c r="P316" s="239"/>
      <c r="Q316" s="239"/>
      <c r="R316" s="239"/>
      <c r="S316" s="239"/>
      <c r="T316" s="240"/>
      <c r="U316" s="13"/>
      <c r="V316" s="13"/>
      <c r="W316" s="13"/>
      <c r="X316" s="13"/>
      <c r="Y316" s="13"/>
      <c r="Z316" s="13"/>
      <c r="AA316" s="13"/>
      <c r="AB316" s="13"/>
      <c r="AC316" s="13"/>
      <c r="AD316" s="13"/>
      <c r="AE316" s="13"/>
      <c r="AT316" s="241" t="s">
        <v>149</v>
      </c>
      <c r="AU316" s="241" t="s">
        <v>83</v>
      </c>
      <c r="AV316" s="13" t="s">
        <v>85</v>
      </c>
      <c r="AW316" s="13" t="s">
        <v>32</v>
      </c>
      <c r="AX316" s="13" t="s">
        <v>75</v>
      </c>
      <c r="AY316" s="241" t="s">
        <v>142</v>
      </c>
    </row>
    <row r="317" spans="1:51" s="13" customFormat="1" ht="12">
      <c r="A317" s="13"/>
      <c r="B317" s="230"/>
      <c r="C317" s="231"/>
      <c r="D317" s="232" t="s">
        <v>149</v>
      </c>
      <c r="E317" s="233" t="s">
        <v>1</v>
      </c>
      <c r="F317" s="234" t="s">
        <v>477</v>
      </c>
      <c r="G317" s="231"/>
      <c r="H317" s="235">
        <v>16.5</v>
      </c>
      <c r="I317" s="236"/>
      <c r="J317" s="231"/>
      <c r="K317" s="231"/>
      <c r="L317" s="237"/>
      <c r="M317" s="238"/>
      <c r="N317" s="239"/>
      <c r="O317" s="239"/>
      <c r="P317" s="239"/>
      <c r="Q317" s="239"/>
      <c r="R317" s="239"/>
      <c r="S317" s="239"/>
      <c r="T317" s="240"/>
      <c r="U317" s="13"/>
      <c r="V317" s="13"/>
      <c r="W317" s="13"/>
      <c r="X317" s="13"/>
      <c r="Y317" s="13"/>
      <c r="Z317" s="13"/>
      <c r="AA317" s="13"/>
      <c r="AB317" s="13"/>
      <c r="AC317" s="13"/>
      <c r="AD317" s="13"/>
      <c r="AE317" s="13"/>
      <c r="AT317" s="241" t="s">
        <v>149</v>
      </c>
      <c r="AU317" s="241" t="s">
        <v>83</v>
      </c>
      <c r="AV317" s="13" t="s">
        <v>85</v>
      </c>
      <c r="AW317" s="13" t="s">
        <v>32</v>
      </c>
      <c r="AX317" s="13" t="s">
        <v>75</v>
      </c>
      <c r="AY317" s="241" t="s">
        <v>142</v>
      </c>
    </row>
    <row r="318" spans="1:51" s="13" customFormat="1" ht="12">
      <c r="A318" s="13"/>
      <c r="B318" s="230"/>
      <c r="C318" s="231"/>
      <c r="D318" s="232" t="s">
        <v>149</v>
      </c>
      <c r="E318" s="233" t="s">
        <v>1</v>
      </c>
      <c r="F318" s="234" t="s">
        <v>478</v>
      </c>
      <c r="G318" s="231"/>
      <c r="H318" s="235">
        <v>0.045</v>
      </c>
      <c r="I318" s="236"/>
      <c r="J318" s="231"/>
      <c r="K318" s="231"/>
      <c r="L318" s="237"/>
      <c r="M318" s="238"/>
      <c r="N318" s="239"/>
      <c r="O318" s="239"/>
      <c r="P318" s="239"/>
      <c r="Q318" s="239"/>
      <c r="R318" s="239"/>
      <c r="S318" s="239"/>
      <c r="T318" s="240"/>
      <c r="U318" s="13"/>
      <c r="V318" s="13"/>
      <c r="W318" s="13"/>
      <c r="X318" s="13"/>
      <c r="Y318" s="13"/>
      <c r="Z318" s="13"/>
      <c r="AA318" s="13"/>
      <c r="AB318" s="13"/>
      <c r="AC318" s="13"/>
      <c r="AD318" s="13"/>
      <c r="AE318" s="13"/>
      <c r="AT318" s="241" t="s">
        <v>149</v>
      </c>
      <c r="AU318" s="241" t="s">
        <v>83</v>
      </c>
      <c r="AV318" s="13" t="s">
        <v>85</v>
      </c>
      <c r="AW318" s="13" t="s">
        <v>32</v>
      </c>
      <c r="AX318" s="13" t="s">
        <v>75</v>
      </c>
      <c r="AY318" s="241" t="s">
        <v>142</v>
      </c>
    </row>
    <row r="319" spans="1:51" s="13" customFormat="1" ht="12">
      <c r="A319" s="13"/>
      <c r="B319" s="230"/>
      <c r="C319" s="231"/>
      <c r="D319" s="232" t="s">
        <v>149</v>
      </c>
      <c r="E319" s="233" t="s">
        <v>1</v>
      </c>
      <c r="F319" s="234" t="s">
        <v>479</v>
      </c>
      <c r="G319" s="231"/>
      <c r="H319" s="235">
        <v>0.7</v>
      </c>
      <c r="I319" s="236"/>
      <c r="J319" s="231"/>
      <c r="K319" s="231"/>
      <c r="L319" s="237"/>
      <c r="M319" s="238"/>
      <c r="N319" s="239"/>
      <c r="O319" s="239"/>
      <c r="P319" s="239"/>
      <c r="Q319" s="239"/>
      <c r="R319" s="239"/>
      <c r="S319" s="239"/>
      <c r="T319" s="240"/>
      <c r="U319" s="13"/>
      <c r="V319" s="13"/>
      <c r="W319" s="13"/>
      <c r="X319" s="13"/>
      <c r="Y319" s="13"/>
      <c r="Z319" s="13"/>
      <c r="AA319" s="13"/>
      <c r="AB319" s="13"/>
      <c r="AC319" s="13"/>
      <c r="AD319" s="13"/>
      <c r="AE319" s="13"/>
      <c r="AT319" s="241" t="s">
        <v>149</v>
      </c>
      <c r="AU319" s="241" t="s">
        <v>83</v>
      </c>
      <c r="AV319" s="13" t="s">
        <v>85</v>
      </c>
      <c r="AW319" s="13" t="s">
        <v>32</v>
      </c>
      <c r="AX319" s="13" t="s">
        <v>75</v>
      </c>
      <c r="AY319" s="241" t="s">
        <v>142</v>
      </c>
    </row>
    <row r="320" spans="1:51" s="13" customFormat="1" ht="12">
      <c r="A320" s="13"/>
      <c r="B320" s="230"/>
      <c r="C320" s="231"/>
      <c r="D320" s="232" t="s">
        <v>149</v>
      </c>
      <c r="E320" s="233" t="s">
        <v>1</v>
      </c>
      <c r="F320" s="234" t="s">
        <v>480</v>
      </c>
      <c r="G320" s="231"/>
      <c r="H320" s="235">
        <v>0.915</v>
      </c>
      <c r="I320" s="236"/>
      <c r="J320" s="231"/>
      <c r="K320" s="231"/>
      <c r="L320" s="237"/>
      <c r="M320" s="238"/>
      <c r="N320" s="239"/>
      <c r="O320" s="239"/>
      <c r="P320" s="239"/>
      <c r="Q320" s="239"/>
      <c r="R320" s="239"/>
      <c r="S320" s="239"/>
      <c r="T320" s="240"/>
      <c r="U320" s="13"/>
      <c r="V320" s="13"/>
      <c r="W320" s="13"/>
      <c r="X320" s="13"/>
      <c r="Y320" s="13"/>
      <c r="Z320" s="13"/>
      <c r="AA320" s="13"/>
      <c r="AB320" s="13"/>
      <c r="AC320" s="13"/>
      <c r="AD320" s="13"/>
      <c r="AE320" s="13"/>
      <c r="AT320" s="241" t="s">
        <v>149</v>
      </c>
      <c r="AU320" s="241" t="s">
        <v>83</v>
      </c>
      <c r="AV320" s="13" t="s">
        <v>85</v>
      </c>
      <c r="AW320" s="13" t="s">
        <v>32</v>
      </c>
      <c r="AX320" s="13" t="s">
        <v>75</v>
      </c>
      <c r="AY320" s="241" t="s">
        <v>142</v>
      </c>
    </row>
    <row r="321" spans="1:51" s="13" customFormat="1" ht="12">
      <c r="A321" s="13"/>
      <c r="B321" s="230"/>
      <c r="C321" s="231"/>
      <c r="D321" s="232" t="s">
        <v>149</v>
      </c>
      <c r="E321" s="233" t="s">
        <v>1</v>
      </c>
      <c r="F321" s="234" t="s">
        <v>481</v>
      </c>
      <c r="G321" s="231"/>
      <c r="H321" s="235">
        <v>0.75</v>
      </c>
      <c r="I321" s="236"/>
      <c r="J321" s="231"/>
      <c r="K321" s="231"/>
      <c r="L321" s="237"/>
      <c r="M321" s="238"/>
      <c r="N321" s="239"/>
      <c r="O321" s="239"/>
      <c r="P321" s="239"/>
      <c r="Q321" s="239"/>
      <c r="R321" s="239"/>
      <c r="S321" s="239"/>
      <c r="T321" s="240"/>
      <c r="U321" s="13"/>
      <c r="V321" s="13"/>
      <c r="W321" s="13"/>
      <c r="X321" s="13"/>
      <c r="Y321" s="13"/>
      <c r="Z321" s="13"/>
      <c r="AA321" s="13"/>
      <c r="AB321" s="13"/>
      <c r="AC321" s="13"/>
      <c r="AD321" s="13"/>
      <c r="AE321" s="13"/>
      <c r="AT321" s="241" t="s">
        <v>149</v>
      </c>
      <c r="AU321" s="241" t="s">
        <v>83</v>
      </c>
      <c r="AV321" s="13" t="s">
        <v>85</v>
      </c>
      <c r="AW321" s="13" t="s">
        <v>32</v>
      </c>
      <c r="AX321" s="13" t="s">
        <v>75</v>
      </c>
      <c r="AY321" s="241" t="s">
        <v>142</v>
      </c>
    </row>
    <row r="322" spans="1:51" s="13" customFormat="1" ht="12">
      <c r="A322" s="13"/>
      <c r="B322" s="230"/>
      <c r="C322" s="231"/>
      <c r="D322" s="232" t="s">
        <v>149</v>
      </c>
      <c r="E322" s="233" t="s">
        <v>1</v>
      </c>
      <c r="F322" s="234" t="s">
        <v>482</v>
      </c>
      <c r="G322" s="231"/>
      <c r="H322" s="235">
        <v>1.05</v>
      </c>
      <c r="I322" s="236"/>
      <c r="J322" s="231"/>
      <c r="K322" s="231"/>
      <c r="L322" s="237"/>
      <c r="M322" s="238"/>
      <c r="N322" s="239"/>
      <c r="O322" s="239"/>
      <c r="P322" s="239"/>
      <c r="Q322" s="239"/>
      <c r="R322" s="239"/>
      <c r="S322" s="239"/>
      <c r="T322" s="240"/>
      <c r="U322" s="13"/>
      <c r="V322" s="13"/>
      <c r="W322" s="13"/>
      <c r="X322" s="13"/>
      <c r="Y322" s="13"/>
      <c r="Z322" s="13"/>
      <c r="AA322" s="13"/>
      <c r="AB322" s="13"/>
      <c r="AC322" s="13"/>
      <c r="AD322" s="13"/>
      <c r="AE322" s="13"/>
      <c r="AT322" s="241" t="s">
        <v>149</v>
      </c>
      <c r="AU322" s="241" t="s">
        <v>83</v>
      </c>
      <c r="AV322" s="13" t="s">
        <v>85</v>
      </c>
      <c r="AW322" s="13" t="s">
        <v>32</v>
      </c>
      <c r="AX322" s="13" t="s">
        <v>75</v>
      </c>
      <c r="AY322" s="241" t="s">
        <v>142</v>
      </c>
    </row>
    <row r="323" spans="1:51" s="14" customFormat="1" ht="12">
      <c r="A323" s="14"/>
      <c r="B323" s="242"/>
      <c r="C323" s="243"/>
      <c r="D323" s="232" t="s">
        <v>149</v>
      </c>
      <c r="E323" s="244" t="s">
        <v>1</v>
      </c>
      <c r="F323" s="245" t="s">
        <v>165</v>
      </c>
      <c r="G323" s="243"/>
      <c r="H323" s="246">
        <v>81.67000000000002</v>
      </c>
      <c r="I323" s="247"/>
      <c r="J323" s="243"/>
      <c r="K323" s="243"/>
      <c r="L323" s="248"/>
      <c r="M323" s="249"/>
      <c r="N323" s="250"/>
      <c r="O323" s="250"/>
      <c r="P323" s="250"/>
      <c r="Q323" s="250"/>
      <c r="R323" s="250"/>
      <c r="S323" s="250"/>
      <c r="T323" s="251"/>
      <c r="U323" s="14"/>
      <c r="V323" s="14"/>
      <c r="W323" s="14"/>
      <c r="X323" s="14"/>
      <c r="Y323" s="14"/>
      <c r="Z323" s="14"/>
      <c r="AA323" s="14"/>
      <c r="AB323" s="14"/>
      <c r="AC323" s="14"/>
      <c r="AD323" s="14"/>
      <c r="AE323" s="14"/>
      <c r="AT323" s="252" t="s">
        <v>149</v>
      </c>
      <c r="AU323" s="252" t="s">
        <v>83</v>
      </c>
      <c r="AV323" s="14" t="s">
        <v>147</v>
      </c>
      <c r="AW323" s="14" t="s">
        <v>32</v>
      </c>
      <c r="AX323" s="14" t="s">
        <v>83</v>
      </c>
      <c r="AY323" s="252" t="s">
        <v>142</v>
      </c>
    </row>
    <row r="324" spans="1:65" s="2" customFormat="1" ht="16.5" customHeight="1">
      <c r="A324" s="37"/>
      <c r="B324" s="38"/>
      <c r="C324" s="216" t="s">
        <v>483</v>
      </c>
      <c r="D324" s="216" t="s">
        <v>143</v>
      </c>
      <c r="E324" s="217" t="s">
        <v>484</v>
      </c>
      <c r="F324" s="218" t="s">
        <v>485</v>
      </c>
      <c r="G324" s="219" t="s">
        <v>169</v>
      </c>
      <c r="H324" s="220">
        <v>6.4</v>
      </c>
      <c r="I324" s="221"/>
      <c r="J324" s="222">
        <f>ROUND(I324*H324,2)</f>
        <v>0</v>
      </c>
      <c r="K324" s="223"/>
      <c r="L324" s="43"/>
      <c r="M324" s="224" t="s">
        <v>1</v>
      </c>
      <c r="N324" s="225" t="s">
        <v>40</v>
      </c>
      <c r="O324" s="90"/>
      <c r="P324" s="226">
        <f>O324*H324</f>
        <v>0</v>
      </c>
      <c r="Q324" s="226">
        <v>0</v>
      </c>
      <c r="R324" s="226">
        <f>Q324*H324</f>
        <v>0</v>
      </c>
      <c r="S324" s="226">
        <v>0</v>
      </c>
      <c r="T324" s="227">
        <f>S324*H324</f>
        <v>0</v>
      </c>
      <c r="U324" s="37"/>
      <c r="V324" s="37"/>
      <c r="W324" s="37"/>
      <c r="X324" s="37"/>
      <c r="Y324" s="37"/>
      <c r="Z324" s="37"/>
      <c r="AA324" s="37"/>
      <c r="AB324" s="37"/>
      <c r="AC324" s="37"/>
      <c r="AD324" s="37"/>
      <c r="AE324" s="37"/>
      <c r="AR324" s="228" t="s">
        <v>236</v>
      </c>
      <c r="AT324" s="228" t="s">
        <v>143</v>
      </c>
      <c r="AU324" s="228" t="s">
        <v>83</v>
      </c>
      <c r="AY324" s="16" t="s">
        <v>142</v>
      </c>
      <c r="BE324" s="229">
        <f>IF(N324="základní",J324,0)</f>
        <v>0</v>
      </c>
      <c r="BF324" s="229">
        <f>IF(N324="snížená",J324,0)</f>
        <v>0</v>
      </c>
      <c r="BG324" s="229">
        <f>IF(N324="zákl. přenesená",J324,0)</f>
        <v>0</v>
      </c>
      <c r="BH324" s="229">
        <f>IF(N324="sníž. přenesená",J324,0)</f>
        <v>0</v>
      </c>
      <c r="BI324" s="229">
        <f>IF(N324="nulová",J324,0)</f>
        <v>0</v>
      </c>
      <c r="BJ324" s="16" t="s">
        <v>83</v>
      </c>
      <c r="BK324" s="229">
        <f>ROUND(I324*H324,2)</f>
        <v>0</v>
      </c>
      <c r="BL324" s="16" t="s">
        <v>236</v>
      </c>
      <c r="BM324" s="228" t="s">
        <v>486</v>
      </c>
    </row>
    <row r="325" spans="1:47" s="2" customFormat="1" ht="12">
      <c r="A325" s="37"/>
      <c r="B325" s="38"/>
      <c r="C325" s="39"/>
      <c r="D325" s="232" t="s">
        <v>171</v>
      </c>
      <c r="E325" s="39"/>
      <c r="F325" s="253" t="s">
        <v>487</v>
      </c>
      <c r="G325" s="39"/>
      <c r="H325" s="39"/>
      <c r="I325" s="254"/>
      <c r="J325" s="39"/>
      <c r="K325" s="39"/>
      <c r="L325" s="43"/>
      <c r="M325" s="255"/>
      <c r="N325" s="256"/>
      <c r="O325" s="90"/>
      <c r="P325" s="90"/>
      <c r="Q325" s="90"/>
      <c r="R325" s="90"/>
      <c r="S325" s="90"/>
      <c r="T325" s="91"/>
      <c r="U325" s="37"/>
      <c r="V325" s="37"/>
      <c r="W325" s="37"/>
      <c r="X325" s="37"/>
      <c r="Y325" s="37"/>
      <c r="Z325" s="37"/>
      <c r="AA325" s="37"/>
      <c r="AB325" s="37"/>
      <c r="AC325" s="37"/>
      <c r="AD325" s="37"/>
      <c r="AE325" s="37"/>
      <c r="AT325" s="16" t="s">
        <v>171</v>
      </c>
      <c r="AU325" s="16" t="s">
        <v>83</v>
      </c>
    </row>
    <row r="326" spans="1:51" s="13" customFormat="1" ht="12">
      <c r="A326" s="13"/>
      <c r="B326" s="230"/>
      <c r="C326" s="231"/>
      <c r="D326" s="232" t="s">
        <v>149</v>
      </c>
      <c r="E326" s="233" t="s">
        <v>1</v>
      </c>
      <c r="F326" s="234" t="s">
        <v>488</v>
      </c>
      <c r="G326" s="231"/>
      <c r="H326" s="235">
        <v>6.4</v>
      </c>
      <c r="I326" s="236"/>
      <c r="J326" s="231"/>
      <c r="K326" s="231"/>
      <c r="L326" s="237"/>
      <c r="M326" s="238"/>
      <c r="N326" s="239"/>
      <c r="O326" s="239"/>
      <c r="P326" s="239"/>
      <c r="Q326" s="239"/>
      <c r="R326" s="239"/>
      <c r="S326" s="239"/>
      <c r="T326" s="240"/>
      <c r="U326" s="13"/>
      <c r="V326" s="13"/>
      <c r="W326" s="13"/>
      <c r="X326" s="13"/>
      <c r="Y326" s="13"/>
      <c r="Z326" s="13"/>
      <c r="AA326" s="13"/>
      <c r="AB326" s="13"/>
      <c r="AC326" s="13"/>
      <c r="AD326" s="13"/>
      <c r="AE326" s="13"/>
      <c r="AT326" s="241" t="s">
        <v>149</v>
      </c>
      <c r="AU326" s="241" t="s">
        <v>83</v>
      </c>
      <c r="AV326" s="13" t="s">
        <v>85</v>
      </c>
      <c r="AW326" s="13" t="s">
        <v>32</v>
      </c>
      <c r="AX326" s="13" t="s">
        <v>83</v>
      </c>
      <c r="AY326" s="241" t="s">
        <v>142</v>
      </c>
    </row>
    <row r="327" spans="1:65" s="2" customFormat="1" ht="21.75" customHeight="1">
      <c r="A327" s="37"/>
      <c r="B327" s="38"/>
      <c r="C327" s="216" t="s">
        <v>183</v>
      </c>
      <c r="D327" s="216" t="s">
        <v>143</v>
      </c>
      <c r="E327" s="217" t="s">
        <v>489</v>
      </c>
      <c r="F327" s="218" t="s">
        <v>490</v>
      </c>
      <c r="G327" s="219" t="s">
        <v>342</v>
      </c>
      <c r="H327" s="220">
        <v>0.817</v>
      </c>
      <c r="I327" s="221"/>
      <c r="J327" s="222">
        <f>ROUND(I327*H327,2)</f>
        <v>0</v>
      </c>
      <c r="K327" s="223"/>
      <c r="L327" s="43"/>
      <c r="M327" s="224" t="s">
        <v>1</v>
      </c>
      <c r="N327" s="225" t="s">
        <v>40</v>
      </c>
      <c r="O327" s="90"/>
      <c r="P327" s="226">
        <f>O327*H327</f>
        <v>0</v>
      </c>
      <c r="Q327" s="226">
        <v>0</v>
      </c>
      <c r="R327" s="226">
        <f>Q327*H327</f>
        <v>0</v>
      </c>
      <c r="S327" s="226">
        <v>0</v>
      </c>
      <c r="T327" s="227">
        <f>S327*H327</f>
        <v>0</v>
      </c>
      <c r="U327" s="37"/>
      <c r="V327" s="37"/>
      <c r="W327" s="37"/>
      <c r="X327" s="37"/>
      <c r="Y327" s="37"/>
      <c r="Z327" s="37"/>
      <c r="AA327" s="37"/>
      <c r="AB327" s="37"/>
      <c r="AC327" s="37"/>
      <c r="AD327" s="37"/>
      <c r="AE327" s="37"/>
      <c r="AR327" s="228" t="s">
        <v>236</v>
      </c>
      <c r="AT327" s="228" t="s">
        <v>143</v>
      </c>
      <c r="AU327" s="228" t="s">
        <v>83</v>
      </c>
      <c r="AY327" s="16" t="s">
        <v>142</v>
      </c>
      <c r="BE327" s="229">
        <f>IF(N327="základní",J327,0)</f>
        <v>0</v>
      </c>
      <c r="BF327" s="229">
        <f>IF(N327="snížená",J327,0)</f>
        <v>0</v>
      </c>
      <c r="BG327" s="229">
        <f>IF(N327="zákl. přenesená",J327,0)</f>
        <v>0</v>
      </c>
      <c r="BH327" s="229">
        <f>IF(N327="sníž. přenesená",J327,0)</f>
        <v>0</v>
      </c>
      <c r="BI327" s="229">
        <f>IF(N327="nulová",J327,0)</f>
        <v>0</v>
      </c>
      <c r="BJ327" s="16" t="s">
        <v>83</v>
      </c>
      <c r="BK327" s="229">
        <f>ROUND(I327*H327,2)</f>
        <v>0</v>
      </c>
      <c r="BL327" s="16" t="s">
        <v>236</v>
      </c>
      <c r="BM327" s="228" t="s">
        <v>491</v>
      </c>
    </row>
    <row r="328" spans="1:63" s="12" customFormat="1" ht="25.9" customHeight="1">
      <c r="A328" s="12"/>
      <c r="B328" s="202"/>
      <c r="C328" s="203"/>
      <c r="D328" s="204" t="s">
        <v>74</v>
      </c>
      <c r="E328" s="205" t="s">
        <v>492</v>
      </c>
      <c r="F328" s="205" t="s">
        <v>493</v>
      </c>
      <c r="G328" s="203"/>
      <c r="H328" s="203"/>
      <c r="I328" s="206"/>
      <c r="J328" s="207">
        <f>BK328</f>
        <v>0</v>
      </c>
      <c r="K328" s="203"/>
      <c r="L328" s="208"/>
      <c r="M328" s="209"/>
      <c r="N328" s="210"/>
      <c r="O328" s="210"/>
      <c r="P328" s="211">
        <f>SUM(P329:P341)</f>
        <v>0</v>
      </c>
      <c r="Q328" s="210"/>
      <c r="R328" s="211">
        <f>SUM(R329:R341)</f>
        <v>0</v>
      </c>
      <c r="S328" s="210"/>
      <c r="T328" s="212">
        <f>SUM(T329:T341)</f>
        <v>0</v>
      </c>
      <c r="U328" s="12"/>
      <c r="V328" s="12"/>
      <c r="W328" s="12"/>
      <c r="X328" s="12"/>
      <c r="Y328" s="12"/>
      <c r="Z328" s="12"/>
      <c r="AA328" s="12"/>
      <c r="AB328" s="12"/>
      <c r="AC328" s="12"/>
      <c r="AD328" s="12"/>
      <c r="AE328" s="12"/>
      <c r="AR328" s="213" t="s">
        <v>85</v>
      </c>
      <c r="AT328" s="214" t="s">
        <v>74</v>
      </c>
      <c r="AU328" s="214" t="s">
        <v>75</v>
      </c>
      <c r="AY328" s="213" t="s">
        <v>142</v>
      </c>
      <c r="BK328" s="215">
        <f>SUM(BK329:BK341)</f>
        <v>0</v>
      </c>
    </row>
    <row r="329" spans="1:65" s="2" customFormat="1" ht="16.5" customHeight="1">
      <c r="A329" s="37"/>
      <c r="B329" s="38"/>
      <c r="C329" s="216" t="s">
        <v>494</v>
      </c>
      <c r="D329" s="216" t="s">
        <v>143</v>
      </c>
      <c r="E329" s="217" t="s">
        <v>495</v>
      </c>
      <c r="F329" s="218" t="s">
        <v>496</v>
      </c>
      <c r="G329" s="219" t="s">
        <v>146</v>
      </c>
      <c r="H329" s="220">
        <v>71.1</v>
      </c>
      <c r="I329" s="221"/>
      <c r="J329" s="222">
        <f>ROUND(I329*H329,2)</f>
        <v>0</v>
      </c>
      <c r="K329" s="223"/>
      <c r="L329" s="43"/>
      <c r="M329" s="224" t="s">
        <v>1</v>
      </c>
      <c r="N329" s="225" t="s">
        <v>40</v>
      </c>
      <c r="O329" s="90"/>
      <c r="P329" s="226">
        <f>O329*H329</f>
        <v>0</v>
      </c>
      <c r="Q329" s="226">
        <v>0</v>
      </c>
      <c r="R329" s="226">
        <f>Q329*H329</f>
        <v>0</v>
      </c>
      <c r="S329" s="226">
        <v>0</v>
      </c>
      <c r="T329" s="227">
        <f>S329*H329</f>
        <v>0</v>
      </c>
      <c r="U329" s="37"/>
      <c r="V329" s="37"/>
      <c r="W329" s="37"/>
      <c r="X329" s="37"/>
      <c r="Y329" s="37"/>
      <c r="Z329" s="37"/>
      <c r="AA329" s="37"/>
      <c r="AB329" s="37"/>
      <c r="AC329" s="37"/>
      <c r="AD329" s="37"/>
      <c r="AE329" s="37"/>
      <c r="AR329" s="228" t="s">
        <v>236</v>
      </c>
      <c r="AT329" s="228" t="s">
        <v>143</v>
      </c>
      <c r="AU329" s="228" t="s">
        <v>83</v>
      </c>
      <c r="AY329" s="16" t="s">
        <v>142</v>
      </c>
      <c r="BE329" s="229">
        <f>IF(N329="základní",J329,0)</f>
        <v>0</v>
      </c>
      <c r="BF329" s="229">
        <f>IF(N329="snížená",J329,0)</f>
        <v>0</v>
      </c>
      <c r="BG329" s="229">
        <f>IF(N329="zákl. přenesená",J329,0)</f>
        <v>0</v>
      </c>
      <c r="BH329" s="229">
        <f>IF(N329="sníž. přenesená",J329,0)</f>
        <v>0</v>
      </c>
      <c r="BI329" s="229">
        <f>IF(N329="nulová",J329,0)</f>
        <v>0</v>
      </c>
      <c r="BJ329" s="16" t="s">
        <v>83</v>
      </c>
      <c r="BK329" s="229">
        <f>ROUND(I329*H329,2)</f>
        <v>0</v>
      </c>
      <c r="BL329" s="16" t="s">
        <v>236</v>
      </c>
      <c r="BM329" s="228" t="s">
        <v>497</v>
      </c>
    </row>
    <row r="330" spans="1:51" s="13" customFormat="1" ht="12">
      <c r="A330" s="13"/>
      <c r="B330" s="230"/>
      <c r="C330" s="231"/>
      <c r="D330" s="232" t="s">
        <v>149</v>
      </c>
      <c r="E330" s="233" t="s">
        <v>1</v>
      </c>
      <c r="F330" s="234" t="s">
        <v>417</v>
      </c>
      <c r="G330" s="231"/>
      <c r="H330" s="235">
        <v>21.6</v>
      </c>
      <c r="I330" s="236"/>
      <c r="J330" s="231"/>
      <c r="K330" s="231"/>
      <c r="L330" s="237"/>
      <c r="M330" s="238"/>
      <c r="N330" s="239"/>
      <c r="O330" s="239"/>
      <c r="P330" s="239"/>
      <c r="Q330" s="239"/>
      <c r="R330" s="239"/>
      <c r="S330" s="239"/>
      <c r="T330" s="240"/>
      <c r="U330" s="13"/>
      <c r="V330" s="13"/>
      <c r="W330" s="13"/>
      <c r="X330" s="13"/>
      <c r="Y330" s="13"/>
      <c r="Z330" s="13"/>
      <c r="AA330" s="13"/>
      <c r="AB330" s="13"/>
      <c r="AC330" s="13"/>
      <c r="AD330" s="13"/>
      <c r="AE330" s="13"/>
      <c r="AT330" s="241" t="s">
        <v>149</v>
      </c>
      <c r="AU330" s="241" t="s">
        <v>83</v>
      </c>
      <c r="AV330" s="13" t="s">
        <v>85</v>
      </c>
      <c r="AW330" s="13" t="s">
        <v>32</v>
      </c>
      <c r="AX330" s="13" t="s">
        <v>75</v>
      </c>
      <c r="AY330" s="241" t="s">
        <v>142</v>
      </c>
    </row>
    <row r="331" spans="1:51" s="13" customFormat="1" ht="12">
      <c r="A331" s="13"/>
      <c r="B331" s="230"/>
      <c r="C331" s="231"/>
      <c r="D331" s="232" t="s">
        <v>149</v>
      </c>
      <c r="E331" s="233" t="s">
        <v>1</v>
      </c>
      <c r="F331" s="234" t="s">
        <v>418</v>
      </c>
      <c r="G331" s="231"/>
      <c r="H331" s="235">
        <v>15</v>
      </c>
      <c r="I331" s="236"/>
      <c r="J331" s="231"/>
      <c r="K331" s="231"/>
      <c r="L331" s="237"/>
      <c r="M331" s="238"/>
      <c r="N331" s="239"/>
      <c r="O331" s="239"/>
      <c r="P331" s="239"/>
      <c r="Q331" s="239"/>
      <c r="R331" s="239"/>
      <c r="S331" s="239"/>
      <c r="T331" s="240"/>
      <c r="U331" s="13"/>
      <c r="V331" s="13"/>
      <c r="W331" s="13"/>
      <c r="X331" s="13"/>
      <c r="Y331" s="13"/>
      <c r="Z331" s="13"/>
      <c r="AA331" s="13"/>
      <c r="AB331" s="13"/>
      <c r="AC331" s="13"/>
      <c r="AD331" s="13"/>
      <c r="AE331" s="13"/>
      <c r="AT331" s="241" t="s">
        <v>149</v>
      </c>
      <c r="AU331" s="241" t="s">
        <v>83</v>
      </c>
      <c r="AV331" s="13" t="s">
        <v>85</v>
      </c>
      <c r="AW331" s="13" t="s">
        <v>32</v>
      </c>
      <c r="AX331" s="13" t="s">
        <v>75</v>
      </c>
      <c r="AY331" s="241" t="s">
        <v>142</v>
      </c>
    </row>
    <row r="332" spans="1:51" s="13" customFormat="1" ht="12">
      <c r="A332" s="13"/>
      <c r="B332" s="230"/>
      <c r="C332" s="231"/>
      <c r="D332" s="232" t="s">
        <v>149</v>
      </c>
      <c r="E332" s="233" t="s">
        <v>1</v>
      </c>
      <c r="F332" s="234" t="s">
        <v>419</v>
      </c>
      <c r="G332" s="231"/>
      <c r="H332" s="235">
        <v>19.5</v>
      </c>
      <c r="I332" s="236"/>
      <c r="J332" s="231"/>
      <c r="K332" s="231"/>
      <c r="L332" s="237"/>
      <c r="M332" s="238"/>
      <c r="N332" s="239"/>
      <c r="O332" s="239"/>
      <c r="P332" s="239"/>
      <c r="Q332" s="239"/>
      <c r="R332" s="239"/>
      <c r="S332" s="239"/>
      <c r="T332" s="240"/>
      <c r="U332" s="13"/>
      <c r="V332" s="13"/>
      <c r="W332" s="13"/>
      <c r="X332" s="13"/>
      <c r="Y332" s="13"/>
      <c r="Z332" s="13"/>
      <c r="AA332" s="13"/>
      <c r="AB332" s="13"/>
      <c r="AC332" s="13"/>
      <c r="AD332" s="13"/>
      <c r="AE332" s="13"/>
      <c r="AT332" s="241" t="s">
        <v>149</v>
      </c>
      <c r="AU332" s="241" t="s">
        <v>83</v>
      </c>
      <c r="AV332" s="13" t="s">
        <v>85</v>
      </c>
      <c r="AW332" s="13" t="s">
        <v>32</v>
      </c>
      <c r="AX332" s="13" t="s">
        <v>75</v>
      </c>
      <c r="AY332" s="241" t="s">
        <v>142</v>
      </c>
    </row>
    <row r="333" spans="1:51" s="13" customFormat="1" ht="12">
      <c r="A333" s="13"/>
      <c r="B333" s="230"/>
      <c r="C333" s="231"/>
      <c r="D333" s="232" t="s">
        <v>149</v>
      </c>
      <c r="E333" s="233" t="s">
        <v>1</v>
      </c>
      <c r="F333" s="234" t="s">
        <v>420</v>
      </c>
      <c r="G333" s="231"/>
      <c r="H333" s="235">
        <v>15</v>
      </c>
      <c r="I333" s="236"/>
      <c r="J333" s="231"/>
      <c r="K333" s="231"/>
      <c r="L333" s="237"/>
      <c r="M333" s="238"/>
      <c r="N333" s="239"/>
      <c r="O333" s="239"/>
      <c r="P333" s="239"/>
      <c r="Q333" s="239"/>
      <c r="R333" s="239"/>
      <c r="S333" s="239"/>
      <c r="T333" s="240"/>
      <c r="U333" s="13"/>
      <c r="V333" s="13"/>
      <c r="W333" s="13"/>
      <c r="X333" s="13"/>
      <c r="Y333" s="13"/>
      <c r="Z333" s="13"/>
      <c r="AA333" s="13"/>
      <c r="AB333" s="13"/>
      <c r="AC333" s="13"/>
      <c r="AD333" s="13"/>
      <c r="AE333" s="13"/>
      <c r="AT333" s="241" t="s">
        <v>149</v>
      </c>
      <c r="AU333" s="241" t="s">
        <v>83</v>
      </c>
      <c r="AV333" s="13" t="s">
        <v>85</v>
      </c>
      <c r="AW333" s="13" t="s">
        <v>32</v>
      </c>
      <c r="AX333" s="13" t="s">
        <v>75</v>
      </c>
      <c r="AY333" s="241" t="s">
        <v>142</v>
      </c>
    </row>
    <row r="334" spans="1:51" s="14" customFormat="1" ht="12">
      <c r="A334" s="14"/>
      <c r="B334" s="242"/>
      <c r="C334" s="243"/>
      <c r="D334" s="232" t="s">
        <v>149</v>
      </c>
      <c r="E334" s="244" t="s">
        <v>1</v>
      </c>
      <c r="F334" s="245" t="s">
        <v>165</v>
      </c>
      <c r="G334" s="243"/>
      <c r="H334" s="246">
        <v>71.1</v>
      </c>
      <c r="I334" s="247"/>
      <c r="J334" s="243"/>
      <c r="K334" s="243"/>
      <c r="L334" s="248"/>
      <c r="M334" s="249"/>
      <c r="N334" s="250"/>
      <c r="O334" s="250"/>
      <c r="P334" s="250"/>
      <c r="Q334" s="250"/>
      <c r="R334" s="250"/>
      <c r="S334" s="250"/>
      <c r="T334" s="251"/>
      <c r="U334" s="14"/>
      <c r="V334" s="14"/>
      <c r="W334" s="14"/>
      <c r="X334" s="14"/>
      <c r="Y334" s="14"/>
      <c r="Z334" s="14"/>
      <c r="AA334" s="14"/>
      <c r="AB334" s="14"/>
      <c r="AC334" s="14"/>
      <c r="AD334" s="14"/>
      <c r="AE334" s="14"/>
      <c r="AT334" s="252" t="s">
        <v>149</v>
      </c>
      <c r="AU334" s="252" t="s">
        <v>83</v>
      </c>
      <c r="AV334" s="14" t="s">
        <v>147</v>
      </c>
      <c r="AW334" s="14" t="s">
        <v>32</v>
      </c>
      <c r="AX334" s="14" t="s">
        <v>83</v>
      </c>
      <c r="AY334" s="252" t="s">
        <v>142</v>
      </c>
    </row>
    <row r="335" spans="1:65" s="2" customFormat="1" ht="16.5" customHeight="1">
      <c r="A335" s="37"/>
      <c r="B335" s="38"/>
      <c r="C335" s="216" t="s">
        <v>251</v>
      </c>
      <c r="D335" s="216" t="s">
        <v>143</v>
      </c>
      <c r="E335" s="217" t="s">
        <v>498</v>
      </c>
      <c r="F335" s="218" t="s">
        <v>499</v>
      </c>
      <c r="G335" s="219" t="s">
        <v>146</v>
      </c>
      <c r="H335" s="220">
        <v>71.1</v>
      </c>
      <c r="I335" s="221"/>
      <c r="J335" s="222">
        <f>ROUND(I335*H335,2)</f>
        <v>0</v>
      </c>
      <c r="K335" s="223"/>
      <c r="L335" s="43"/>
      <c r="M335" s="224" t="s">
        <v>1</v>
      </c>
      <c r="N335" s="225" t="s">
        <v>40</v>
      </c>
      <c r="O335" s="90"/>
      <c r="P335" s="226">
        <f>O335*H335</f>
        <v>0</v>
      </c>
      <c r="Q335" s="226">
        <v>0</v>
      </c>
      <c r="R335" s="226">
        <f>Q335*H335</f>
        <v>0</v>
      </c>
      <c r="S335" s="226">
        <v>0</v>
      </c>
      <c r="T335" s="227">
        <f>S335*H335</f>
        <v>0</v>
      </c>
      <c r="U335" s="37"/>
      <c r="V335" s="37"/>
      <c r="W335" s="37"/>
      <c r="X335" s="37"/>
      <c r="Y335" s="37"/>
      <c r="Z335" s="37"/>
      <c r="AA335" s="37"/>
      <c r="AB335" s="37"/>
      <c r="AC335" s="37"/>
      <c r="AD335" s="37"/>
      <c r="AE335" s="37"/>
      <c r="AR335" s="228" t="s">
        <v>236</v>
      </c>
      <c r="AT335" s="228" t="s">
        <v>143</v>
      </c>
      <c r="AU335" s="228" t="s">
        <v>83</v>
      </c>
      <c r="AY335" s="16" t="s">
        <v>142</v>
      </c>
      <c r="BE335" s="229">
        <f>IF(N335="základní",J335,0)</f>
        <v>0</v>
      </c>
      <c r="BF335" s="229">
        <f>IF(N335="snížená",J335,0)</f>
        <v>0</v>
      </c>
      <c r="BG335" s="229">
        <f>IF(N335="zákl. přenesená",J335,0)</f>
        <v>0</v>
      </c>
      <c r="BH335" s="229">
        <f>IF(N335="sníž. přenesená",J335,0)</f>
        <v>0</v>
      </c>
      <c r="BI335" s="229">
        <f>IF(N335="nulová",J335,0)</f>
        <v>0</v>
      </c>
      <c r="BJ335" s="16" t="s">
        <v>83</v>
      </c>
      <c r="BK335" s="229">
        <f>ROUND(I335*H335,2)</f>
        <v>0</v>
      </c>
      <c r="BL335" s="16" t="s">
        <v>236</v>
      </c>
      <c r="BM335" s="228" t="s">
        <v>500</v>
      </c>
    </row>
    <row r="336" spans="1:51" s="13" customFormat="1" ht="12">
      <c r="A336" s="13"/>
      <c r="B336" s="230"/>
      <c r="C336" s="231"/>
      <c r="D336" s="232" t="s">
        <v>149</v>
      </c>
      <c r="E336" s="233" t="s">
        <v>1</v>
      </c>
      <c r="F336" s="234" t="s">
        <v>417</v>
      </c>
      <c r="G336" s="231"/>
      <c r="H336" s="235">
        <v>21.6</v>
      </c>
      <c r="I336" s="236"/>
      <c r="J336" s="231"/>
      <c r="K336" s="231"/>
      <c r="L336" s="237"/>
      <c r="M336" s="238"/>
      <c r="N336" s="239"/>
      <c r="O336" s="239"/>
      <c r="P336" s="239"/>
      <c r="Q336" s="239"/>
      <c r="R336" s="239"/>
      <c r="S336" s="239"/>
      <c r="T336" s="240"/>
      <c r="U336" s="13"/>
      <c r="V336" s="13"/>
      <c r="W336" s="13"/>
      <c r="X336" s="13"/>
      <c r="Y336" s="13"/>
      <c r="Z336" s="13"/>
      <c r="AA336" s="13"/>
      <c r="AB336" s="13"/>
      <c r="AC336" s="13"/>
      <c r="AD336" s="13"/>
      <c r="AE336" s="13"/>
      <c r="AT336" s="241" t="s">
        <v>149</v>
      </c>
      <c r="AU336" s="241" t="s">
        <v>83</v>
      </c>
      <c r="AV336" s="13" t="s">
        <v>85</v>
      </c>
      <c r="AW336" s="13" t="s">
        <v>32</v>
      </c>
      <c r="AX336" s="13" t="s">
        <v>75</v>
      </c>
      <c r="AY336" s="241" t="s">
        <v>142</v>
      </c>
    </row>
    <row r="337" spans="1:51" s="13" customFormat="1" ht="12">
      <c r="A337" s="13"/>
      <c r="B337" s="230"/>
      <c r="C337" s="231"/>
      <c r="D337" s="232" t="s">
        <v>149</v>
      </c>
      <c r="E337" s="233" t="s">
        <v>1</v>
      </c>
      <c r="F337" s="234" t="s">
        <v>418</v>
      </c>
      <c r="G337" s="231"/>
      <c r="H337" s="235">
        <v>15</v>
      </c>
      <c r="I337" s="236"/>
      <c r="J337" s="231"/>
      <c r="K337" s="231"/>
      <c r="L337" s="237"/>
      <c r="M337" s="238"/>
      <c r="N337" s="239"/>
      <c r="O337" s="239"/>
      <c r="P337" s="239"/>
      <c r="Q337" s="239"/>
      <c r="R337" s="239"/>
      <c r="S337" s="239"/>
      <c r="T337" s="240"/>
      <c r="U337" s="13"/>
      <c r="V337" s="13"/>
      <c r="W337" s="13"/>
      <c r="X337" s="13"/>
      <c r="Y337" s="13"/>
      <c r="Z337" s="13"/>
      <c r="AA337" s="13"/>
      <c r="AB337" s="13"/>
      <c r="AC337" s="13"/>
      <c r="AD337" s="13"/>
      <c r="AE337" s="13"/>
      <c r="AT337" s="241" t="s">
        <v>149</v>
      </c>
      <c r="AU337" s="241" t="s">
        <v>83</v>
      </c>
      <c r="AV337" s="13" t="s">
        <v>85</v>
      </c>
      <c r="AW337" s="13" t="s">
        <v>32</v>
      </c>
      <c r="AX337" s="13" t="s">
        <v>75</v>
      </c>
      <c r="AY337" s="241" t="s">
        <v>142</v>
      </c>
    </row>
    <row r="338" spans="1:51" s="13" customFormat="1" ht="12">
      <c r="A338" s="13"/>
      <c r="B338" s="230"/>
      <c r="C338" s="231"/>
      <c r="D338" s="232" t="s">
        <v>149</v>
      </c>
      <c r="E338" s="233" t="s">
        <v>1</v>
      </c>
      <c r="F338" s="234" t="s">
        <v>419</v>
      </c>
      <c r="G338" s="231"/>
      <c r="H338" s="235">
        <v>19.5</v>
      </c>
      <c r="I338" s="236"/>
      <c r="J338" s="231"/>
      <c r="K338" s="231"/>
      <c r="L338" s="237"/>
      <c r="M338" s="238"/>
      <c r="N338" s="239"/>
      <c r="O338" s="239"/>
      <c r="P338" s="239"/>
      <c r="Q338" s="239"/>
      <c r="R338" s="239"/>
      <c r="S338" s="239"/>
      <c r="T338" s="240"/>
      <c r="U338" s="13"/>
      <c r="V338" s="13"/>
      <c r="W338" s="13"/>
      <c r="X338" s="13"/>
      <c r="Y338" s="13"/>
      <c r="Z338" s="13"/>
      <c r="AA338" s="13"/>
      <c r="AB338" s="13"/>
      <c r="AC338" s="13"/>
      <c r="AD338" s="13"/>
      <c r="AE338" s="13"/>
      <c r="AT338" s="241" t="s">
        <v>149</v>
      </c>
      <c r="AU338" s="241" t="s">
        <v>83</v>
      </c>
      <c r="AV338" s="13" t="s">
        <v>85</v>
      </c>
      <c r="AW338" s="13" t="s">
        <v>32</v>
      </c>
      <c r="AX338" s="13" t="s">
        <v>75</v>
      </c>
      <c r="AY338" s="241" t="s">
        <v>142</v>
      </c>
    </row>
    <row r="339" spans="1:51" s="13" customFormat="1" ht="12">
      <c r="A339" s="13"/>
      <c r="B339" s="230"/>
      <c r="C339" s="231"/>
      <c r="D339" s="232" t="s">
        <v>149</v>
      </c>
      <c r="E339" s="233" t="s">
        <v>1</v>
      </c>
      <c r="F339" s="234" t="s">
        <v>420</v>
      </c>
      <c r="G339" s="231"/>
      <c r="H339" s="235">
        <v>15</v>
      </c>
      <c r="I339" s="236"/>
      <c r="J339" s="231"/>
      <c r="K339" s="231"/>
      <c r="L339" s="237"/>
      <c r="M339" s="238"/>
      <c r="N339" s="239"/>
      <c r="O339" s="239"/>
      <c r="P339" s="239"/>
      <c r="Q339" s="239"/>
      <c r="R339" s="239"/>
      <c r="S339" s="239"/>
      <c r="T339" s="240"/>
      <c r="U339" s="13"/>
      <c r="V339" s="13"/>
      <c r="W339" s="13"/>
      <c r="X339" s="13"/>
      <c r="Y339" s="13"/>
      <c r="Z339" s="13"/>
      <c r="AA339" s="13"/>
      <c r="AB339" s="13"/>
      <c r="AC339" s="13"/>
      <c r="AD339" s="13"/>
      <c r="AE339" s="13"/>
      <c r="AT339" s="241" t="s">
        <v>149</v>
      </c>
      <c r="AU339" s="241" t="s">
        <v>83</v>
      </c>
      <c r="AV339" s="13" t="s">
        <v>85</v>
      </c>
      <c r="AW339" s="13" t="s">
        <v>32</v>
      </c>
      <c r="AX339" s="13" t="s">
        <v>75</v>
      </c>
      <c r="AY339" s="241" t="s">
        <v>142</v>
      </c>
    </row>
    <row r="340" spans="1:51" s="14" customFormat="1" ht="12">
      <c r="A340" s="14"/>
      <c r="B340" s="242"/>
      <c r="C340" s="243"/>
      <c r="D340" s="232" t="s">
        <v>149</v>
      </c>
      <c r="E340" s="244" t="s">
        <v>1</v>
      </c>
      <c r="F340" s="245" t="s">
        <v>165</v>
      </c>
      <c r="G340" s="243"/>
      <c r="H340" s="246">
        <v>71.1</v>
      </c>
      <c r="I340" s="247"/>
      <c r="J340" s="243"/>
      <c r="K340" s="243"/>
      <c r="L340" s="248"/>
      <c r="M340" s="249"/>
      <c r="N340" s="250"/>
      <c r="O340" s="250"/>
      <c r="P340" s="250"/>
      <c r="Q340" s="250"/>
      <c r="R340" s="250"/>
      <c r="S340" s="250"/>
      <c r="T340" s="251"/>
      <c r="U340" s="14"/>
      <c r="V340" s="14"/>
      <c r="W340" s="14"/>
      <c r="X340" s="14"/>
      <c r="Y340" s="14"/>
      <c r="Z340" s="14"/>
      <c r="AA340" s="14"/>
      <c r="AB340" s="14"/>
      <c r="AC340" s="14"/>
      <c r="AD340" s="14"/>
      <c r="AE340" s="14"/>
      <c r="AT340" s="252" t="s">
        <v>149</v>
      </c>
      <c r="AU340" s="252" t="s">
        <v>83</v>
      </c>
      <c r="AV340" s="14" t="s">
        <v>147</v>
      </c>
      <c r="AW340" s="14" t="s">
        <v>32</v>
      </c>
      <c r="AX340" s="14" t="s">
        <v>83</v>
      </c>
      <c r="AY340" s="252" t="s">
        <v>142</v>
      </c>
    </row>
    <row r="341" spans="1:65" s="2" customFormat="1" ht="21.75" customHeight="1">
      <c r="A341" s="37"/>
      <c r="B341" s="38"/>
      <c r="C341" s="216" t="s">
        <v>270</v>
      </c>
      <c r="D341" s="216" t="s">
        <v>143</v>
      </c>
      <c r="E341" s="217" t="s">
        <v>501</v>
      </c>
      <c r="F341" s="218" t="s">
        <v>502</v>
      </c>
      <c r="G341" s="219" t="s">
        <v>342</v>
      </c>
      <c r="H341" s="220">
        <v>0.25</v>
      </c>
      <c r="I341" s="221"/>
      <c r="J341" s="222">
        <f>ROUND(I341*H341,2)</f>
        <v>0</v>
      </c>
      <c r="K341" s="223"/>
      <c r="L341" s="43"/>
      <c r="M341" s="224" t="s">
        <v>1</v>
      </c>
      <c r="N341" s="225" t="s">
        <v>40</v>
      </c>
      <c r="O341" s="90"/>
      <c r="P341" s="226">
        <f>O341*H341</f>
        <v>0</v>
      </c>
      <c r="Q341" s="226">
        <v>0</v>
      </c>
      <c r="R341" s="226">
        <f>Q341*H341</f>
        <v>0</v>
      </c>
      <c r="S341" s="226">
        <v>0</v>
      </c>
      <c r="T341" s="227">
        <f>S341*H341</f>
        <v>0</v>
      </c>
      <c r="U341" s="37"/>
      <c r="V341" s="37"/>
      <c r="W341" s="37"/>
      <c r="X341" s="37"/>
      <c r="Y341" s="37"/>
      <c r="Z341" s="37"/>
      <c r="AA341" s="37"/>
      <c r="AB341" s="37"/>
      <c r="AC341" s="37"/>
      <c r="AD341" s="37"/>
      <c r="AE341" s="37"/>
      <c r="AR341" s="228" t="s">
        <v>236</v>
      </c>
      <c r="AT341" s="228" t="s">
        <v>143</v>
      </c>
      <c r="AU341" s="228" t="s">
        <v>83</v>
      </c>
      <c r="AY341" s="16" t="s">
        <v>142</v>
      </c>
      <c r="BE341" s="229">
        <f>IF(N341="základní",J341,0)</f>
        <v>0</v>
      </c>
      <c r="BF341" s="229">
        <f>IF(N341="snížená",J341,0)</f>
        <v>0</v>
      </c>
      <c r="BG341" s="229">
        <f>IF(N341="zákl. přenesená",J341,0)</f>
        <v>0</v>
      </c>
      <c r="BH341" s="229">
        <f>IF(N341="sníž. přenesená",J341,0)</f>
        <v>0</v>
      </c>
      <c r="BI341" s="229">
        <f>IF(N341="nulová",J341,0)</f>
        <v>0</v>
      </c>
      <c r="BJ341" s="16" t="s">
        <v>83</v>
      </c>
      <c r="BK341" s="229">
        <f>ROUND(I341*H341,2)</f>
        <v>0</v>
      </c>
      <c r="BL341" s="16" t="s">
        <v>236</v>
      </c>
      <c r="BM341" s="228" t="s">
        <v>503</v>
      </c>
    </row>
    <row r="342" spans="1:63" s="12" customFormat="1" ht="25.9" customHeight="1">
      <c r="A342" s="12"/>
      <c r="B342" s="202"/>
      <c r="C342" s="203"/>
      <c r="D342" s="204" t="s">
        <v>74</v>
      </c>
      <c r="E342" s="205" t="s">
        <v>504</v>
      </c>
      <c r="F342" s="205" t="s">
        <v>505</v>
      </c>
      <c r="G342" s="203"/>
      <c r="H342" s="203"/>
      <c r="I342" s="206"/>
      <c r="J342" s="207">
        <f>BK342</f>
        <v>0</v>
      </c>
      <c r="K342" s="203"/>
      <c r="L342" s="208"/>
      <c r="M342" s="209"/>
      <c r="N342" s="210"/>
      <c r="O342" s="210"/>
      <c r="P342" s="211">
        <f>SUM(P343:P344)</f>
        <v>0</v>
      </c>
      <c r="Q342" s="210"/>
      <c r="R342" s="211">
        <f>SUM(R343:R344)</f>
        <v>0</v>
      </c>
      <c r="S342" s="210"/>
      <c r="T342" s="212">
        <f>SUM(T343:T344)</f>
        <v>0</v>
      </c>
      <c r="U342" s="12"/>
      <c r="V342" s="12"/>
      <c r="W342" s="12"/>
      <c r="X342" s="12"/>
      <c r="Y342" s="12"/>
      <c r="Z342" s="12"/>
      <c r="AA342" s="12"/>
      <c r="AB342" s="12"/>
      <c r="AC342" s="12"/>
      <c r="AD342" s="12"/>
      <c r="AE342" s="12"/>
      <c r="AR342" s="213" t="s">
        <v>85</v>
      </c>
      <c r="AT342" s="214" t="s">
        <v>74</v>
      </c>
      <c r="AU342" s="214" t="s">
        <v>75</v>
      </c>
      <c r="AY342" s="213" t="s">
        <v>142</v>
      </c>
      <c r="BK342" s="215">
        <f>SUM(BK343:BK344)</f>
        <v>0</v>
      </c>
    </row>
    <row r="343" spans="1:65" s="2" customFormat="1" ht="24.15" customHeight="1">
      <c r="A343" s="37"/>
      <c r="B343" s="38"/>
      <c r="C343" s="216" t="s">
        <v>506</v>
      </c>
      <c r="D343" s="216" t="s">
        <v>143</v>
      </c>
      <c r="E343" s="217" t="s">
        <v>507</v>
      </c>
      <c r="F343" s="218" t="s">
        <v>508</v>
      </c>
      <c r="G343" s="219" t="s">
        <v>382</v>
      </c>
      <c r="H343" s="220">
        <v>8</v>
      </c>
      <c r="I343" s="221"/>
      <c r="J343" s="222">
        <f>ROUND(I343*H343,2)</f>
        <v>0</v>
      </c>
      <c r="K343" s="223"/>
      <c r="L343" s="43"/>
      <c r="M343" s="224" t="s">
        <v>1</v>
      </c>
      <c r="N343" s="225" t="s">
        <v>40</v>
      </c>
      <c r="O343" s="90"/>
      <c r="P343" s="226">
        <f>O343*H343</f>
        <v>0</v>
      </c>
      <c r="Q343" s="226">
        <v>0</v>
      </c>
      <c r="R343" s="226">
        <f>Q343*H343</f>
        <v>0</v>
      </c>
      <c r="S343" s="226">
        <v>0</v>
      </c>
      <c r="T343" s="227">
        <f>S343*H343</f>
        <v>0</v>
      </c>
      <c r="U343" s="37"/>
      <c r="V343" s="37"/>
      <c r="W343" s="37"/>
      <c r="X343" s="37"/>
      <c r="Y343" s="37"/>
      <c r="Z343" s="37"/>
      <c r="AA343" s="37"/>
      <c r="AB343" s="37"/>
      <c r="AC343" s="37"/>
      <c r="AD343" s="37"/>
      <c r="AE343" s="37"/>
      <c r="AR343" s="228" t="s">
        <v>236</v>
      </c>
      <c r="AT343" s="228" t="s">
        <v>143</v>
      </c>
      <c r="AU343" s="228" t="s">
        <v>83</v>
      </c>
      <c r="AY343" s="16" t="s">
        <v>142</v>
      </c>
      <c r="BE343" s="229">
        <f>IF(N343="základní",J343,0)</f>
        <v>0</v>
      </c>
      <c r="BF343" s="229">
        <f>IF(N343="snížená",J343,0)</f>
        <v>0</v>
      </c>
      <c r="BG343" s="229">
        <f>IF(N343="zákl. přenesená",J343,0)</f>
        <v>0</v>
      </c>
      <c r="BH343" s="229">
        <f>IF(N343="sníž. přenesená",J343,0)</f>
        <v>0</v>
      </c>
      <c r="BI343" s="229">
        <f>IF(N343="nulová",J343,0)</f>
        <v>0</v>
      </c>
      <c r="BJ343" s="16" t="s">
        <v>83</v>
      </c>
      <c r="BK343" s="229">
        <f>ROUND(I343*H343,2)</f>
        <v>0</v>
      </c>
      <c r="BL343" s="16" t="s">
        <v>236</v>
      </c>
      <c r="BM343" s="228" t="s">
        <v>509</v>
      </c>
    </row>
    <row r="344" spans="1:47" s="2" customFormat="1" ht="12">
      <c r="A344" s="37"/>
      <c r="B344" s="38"/>
      <c r="C344" s="39"/>
      <c r="D344" s="232" t="s">
        <v>171</v>
      </c>
      <c r="E344" s="39"/>
      <c r="F344" s="253" t="s">
        <v>510</v>
      </c>
      <c r="G344" s="39"/>
      <c r="H344" s="39"/>
      <c r="I344" s="254"/>
      <c r="J344" s="39"/>
      <c r="K344" s="39"/>
      <c r="L344" s="43"/>
      <c r="M344" s="255"/>
      <c r="N344" s="256"/>
      <c r="O344" s="90"/>
      <c r="P344" s="90"/>
      <c r="Q344" s="90"/>
      <c r="R344" s="90"/>
      <c r="S344" s="90"/>
      <c r="T344" s="91"/>
      <c r="U344" s="37"/>
      <c r="V344" s="37"/>
      <c r="W344" s="37"/>
      <c r="X344" s="37"/>
      <c r="Y344" s="37"/>
      <c r="Z344" s="37"/>
      <c r="AA344" s="37"/>
      <c r="AB344" s="37"/>
      <c r="AC344" s="37"/>
      <c r="AD344" s="37"/>
      <c r="AE344" s="37"/>
      <c r="AT344" s="16" t="s">
        <v>171</v>
      </c>
      <c r="AU344" s="16" t="s">
        <v>83</v>
      </c>
    </row>
    <row r="345" spans="1:63" s="12" customFormat="1" ht="25.9" customHeight="1">
      <c r="A345" s="12"/>
      <c r="B345" s="202"/>
      <c r="C345" s="203"/>
      <c r="D345" s="204" t="s">
        <v>74</v>
      </c>
      <c r="E345" s="205" t="s">
        <v>511</v>
      </c>
      <c r="F345" s="205" t="s">
        <v>512</v>
      </c>
      <c r="G345" s="203"/>
      <c r="H345" s="203"/>
      <c r="I345" s="206"/>
      <c r="J345" s="207">
        <f>BK345</f>
        <v>0</v>
      </c>
      <c r="K345" s="203"/>
      <c r="L345" s="208"/>
      <c r="M345" s="209"/>
      <c r="N345" s="210"/>
      <c r="O345" s="210"/>
      <c r="P345" s="211">
        <f>SUM(P346:P362)</f>
        <v>0</v>
      </c>
      <c r="Q345" s="210"/>
      <c r="R345" s="211">
        <f>SUM(R346:R362)</f>
        <v>0</v>
      </c>
      <c r="S345" s="210"/>
      <c r="T345" s="212">
        <f>SUM(T346:T362)</f>
        <v>0</v>
      </c>
      <c r="U345" s="12"/>
      <c r="V345" s="12"/>
      <c r="W345" s="12"/>
      <c r="X345" s="12"/>
      <c r="Y345" s="12"/>
      <c r="Z345" s="12"/>
      <c r="AA345" s="12"/>
      <c r="AB345" s="12"/>
      <c r="AC345" s="12"/>
      <c r="AD345" s="12"/>
      <c r="AE345" s="12"/>
      <c r="AR345" s="213" t="s">
        <v>85</v>
      </c>
      <c r="AT345" s="214" t="s">
        <v>74</v>
      </c>
      <c r="AU345" s="214" t="s">
        <v>75</v>
      </c>
      <c r="AY345" s="213" t="s">
        <v>142</v>
      </c>
      <c r="BK345" s="215">
        <f>SUM(BK346:BK362)</f>
        <v>0</v>
      </c>
    </row>
    <row r="346" spans="1:65" s="2" customFormat="1" ht="21.75" customHeight="1">
      <c r="A346" s="37"/>
      <c r="B346" s="38"/>
      <c r="C346" s="216" t="s">
        <v>513</v>
      </c>
      <c r="D346" s="216" t="s">
        <v>143</v>
      </c>
      <c r="E346" s="217" t="s">
        <v>514</v>
      </c>
      <c r="F346" s="218" t="s">
        <v>515</v>
      </c>
      <c r="G346" s="219" t="s">
        <v>146</v>
      </c>
      <c r="H346" s="220">
        <v>303.725</v>
      </c>
      <c r="I346" s="221"/>
      <c r="J346" s="222">
        <f>ROUND(I346*H346,2)</f>
        <v>0</v>
      </c>
      <c r="K346" s="223"/>
      <c r="L346" s="43"/>
      <c r="M346" s="224" t="s">
        <v>1</v>
      </c>
      <c r="N346" s="225" t="s">
        <v>40</v>
      </c>
      <c r="O346" s="90"/>
      <c r="P346" s="226">
        <f>O346*H346</f>
        <v>0</v>
      </c>
      <c r="Q346" s="226">
        <v>0</v>
      </c>
      <c r="R346" s="226">
        <f>Q346*H346</f>
        <v>0</v>
      </c>
      <c r="S346" s="226">
        <v>0</v>
      </c>
      <c r="T346" s="227">
        <f>S346*H346</f>
        <v>0</v>
      </c>
      <c r="U346" s="37"/>
      <c r="V346" s="37"/>
      <c r="W346" s="37"/>
      <c r="X346" s="37"/>
      <c r="Y346" s="37"/>
      <c r="Z346" s="37"/>
      <c r="AA346" s="37"/>
      <c r="AB346" s="37"/>
      <c r="AC346" s="37"/>
      <c r="AD346" s="37"/>
      <c r="AE346" s="37"/>
      <c r="AR346" s="228" t="s">
        <v>236</v>
      </c>
      <c r="AT346" s="228" t="s">
        <v>143</v>
      </c>
      <c r="AU346" s="228" t="s">
        <v>83</v>
      </c>
      <c r="AY346" s="16" t="s">
        <v>142</v>
      </c>
      <c r="BE346" s="229">
        <f>IF(N346="základní",J346,0)</f>
        <v>0</v>
      </c>
      <c r="BF346" s="229">
        <f>IF(N346="snížená",J346,0)</f>
        <v>0</v>
      </c>
      <c r="BG346" s="229">
        <f>IF(N346="zákl. přenesená",J346,0)</f>
        <v>0</v>
      </c>
      <c r="BH346" s="229">
        <f>IF(N346="sníž. přenesená",J346,0)</f>
        <v>0</v>
      </c>
      <c r="BI346" s="229">
        <f>IF(N346="nulová",J346,0)</f>
        <v>0</v>
      </c>
      <c r="BJ346" s="16" t="s">
        <v>83</v>
      </c>
      <c r="BK346" s="229">
        <f>ROUND(I346*H346,2)</f>
        <v>0</v>
      </c>
      <c r="BL346" s="16" t="s">
        <v>236</v>
      </c>
      <c r="BM346" s="228" t="s">
        <v>516</v>
      </c>
    </row>
    <row r="347" spans="1:51" s="13" customFormat="1" ht="12">
      <c r="A347" s="13"/>
      <c r="B347" s="230"/>
      <c r="C347" s="231"/>
      <c r="D347" s="232" t="s">
        <v>149</v>
      </c>
      <c r="E347" s="233" t="s">
        <v>1</v>
      </c>
      <c r="F347" s="234" t="s">
        <v>203</v>
      </c>
      <c r="G347" s="231"/>
      <c r="H347" s="235">
        <v>55.795</v>
      </c>
      <c r="I347" s="236"/>
      <c r="J347" s="231"/>
      <c r="K347" s="231"/>
      <c r="L347" s="237"/>
      <c r="M347" s="238"/>
      <c r="N347" s="239"/>
      <c r="O347" s="239"/>
      <c r="P347" s="239"/>
      <c r="Q347" s="239"/>
      <c r="R347" s="239"/>
      <c r="S347" s="239"/>
      <c r="T347" s="240"/>
      <c r="U347" s="13"/>
      <c r="V347" s="13"/>
      <c r="W347" s="13"/>
      <c r="X347" s="13"/>
      <c r="Y347" s="13"/>
      <c r="Z347" s="13"/>
      <c r="AA347" s="13"/>
      <c r="AB347" s="13"/>
      <c r="AC347" s="13"/>
      <c r="AD347" s="13"/>
      <c r="AE347" s="13"/>
      <c r="AT347" s="241" t="s">
        <v>149</v>
      </c>
      <c r="AU347" s="241" t="s">
        <v>83</v>
      </c>
      <c r="AV347" s="13" t="s">
        <v>85</v>
      </c>
      <c r="AW347" s="13" t="s">
        <v>32</v>
      </c>
      <c r="AX347" s="13" t="s">
        <v>75</v>
      </c>
      <c r="AY347" s="241" t="s">
        <v>142</v>
      </c>
    </row>
    <row r="348" spans="1:51" s="13" customFormat="1" ht="12">
      <c r="A348" s="13"/>
      <c r="B348" s="230"/>
      <c r="C348" s="231"/>
      <c r="D348" s="232" t="s">
        <v>149</v>
      </c>
      <c r="E348" s="233" t="s">
        <v>1</v>
      </c>
      <c r="F348" s="234" t="s">
        <v>204</v>
      </c>
      <c r="G348" s="231"/>
      <c r="H348" s="235">
        <v>51.724</v>
      </c>
      <c r="I348" s="236"/>
      <c r="J348" s="231"/>
      <c r="K348" s="231"/>
      <c r="L348" s="237"/>
      <c r="M348" s="238"/>
      <c r="N348" s="239"/>
      <c r="O348" s="239"/>
      <c r="P348" s="239"/>
      <c r="Q348" s="239"/>
      <c r="R348" s="239"/>
      <c r="S348" s="239"/>
      <c r="T348" s="240"/>
      <c r="U348" s="13"/>
      <c r="V348" s="13"/>
      <c r="W348" s="13"/>
      <c r="X348" s="13"/>
      <c r="Y348" s="13"/>
      <c r="Z348" s="13"/>
      <c r="AA348" s="13"/>
      <c r="AB348" s="13"/>
      <c r="AC348" s="13"/>
      <c r="AD348" s="13"/>
      <c r="AE348" s="13"/>
      <c r="AT348" s="241" t="s">
        <v>149</v>
      </c>
      <c r="AU348" s="241" t="s">
        <v>83</v>
      </c>
      <c r="AV348" s="13" t="s">
        <v>85</v>
      </c>
      <c r="AW348" s="13" t="s">
        <v>32</v>
      </c>
      <c r="AX348" s="13" t="s">
        <v>75</v>
      </c>
      <c r="AY348" s="241" t="s">
        <v>142</v>
      </c>
    </row>
    <row r="349" spans="1:51" s="13" customFormat="1" ht="12">
      <c r="A349" s="13"/>
      <c r="B349" s="230"/>
      <c r="C349" s="231"/>
      <c r="D349" s="232" t="s">
        <v>149</v>
      </c>
      <c r="E349" s="233" t="s">
        <v>1</v>
      </c>
      <c r="F349" s="234" t="s">
        <v>205</v>
      </c>
      <c r="G349" s="231"/>
      <c r="H349" s="235">
        <v>56.835</v>
      </c>
      <c r="I349" s="236"/>
      <c r="J349" s="231"/>
      <c r="K349" s="231"/>
      <c r="L349" s="237"/>
      <c r="M349" s="238"/>
      <c r="N349" s="239"/>
      <c r="O349" s="239"/>
      <c r="P349" s="239"/>
      <c r="Q349" s="239"/>
      <c r="R349" s="239"/>
      <c r="S349" s="239"/>
      <c r="T349" s="240"/>
      <c r="U349" s="13"/>
      <c r="V349" s="13"/>
      <c r="W349" s="13"/>
      <c r="X349" s="13"/>
      <c r="Y349" s="13"/>
      <c r="Z349" s="13"/>
      <c r="AA349" s="13"/>
      <c r="AB349" s="13"/>
      <c r="AC349" s="13"/>
      <c r="AD349" s="13"/>
      <c r="AE349" s="13"/>
      <c r="AT349" s="241" t="s">
        <v>149</v>
      </c>
      <c r="AU349" s="241" t="s">
        <v>83</v>
      </c>
      <c r="AV349" s="13" t="s">
        <v>85</v>
      </c>
      <c r="AW349" s="13" t="s">
        <v>32</v>
      </c>
      <c r="AX349" s="13" t="s">
        <v>75</v>
      </c>
      <c r="AY349" s="241" t="s">
        <v>142</v>
      </c>
    </row>
    <row r="350" spans="1:51" s="13" customFormat="1" ht="12">
      <c r="A350" s="13"/>
      <c r="B350" s="230"/>
      <c r="C350" s="231"/>
      <c r="D350" s="232" t="s">
        <v>149</v>
      </c>
      <c r="E350" s="233" t="s">
        <v>1</v>
      </c>
      <c r="F350" s="234" t="s">
        <v>206</v>
      </c>
      <c r="G350" s="231"/>
      <c r="H350" s="235">
        <v>53.447</v>
      </c>
      <c r="I350" s="236"/>
      <c r="J350" s="231"/>
      <c r="K350" s="231"/>
      <c r="L350" s="237"/>
      <c r="M350" s="238"/>
      <c r="N350" s="239"/>
      <c r="O350" s="239"/>
      <c r="P350" s="239"/>
      <c r="Q350" s="239"/>
      <c r="R350" s="239"/>
      <c r="S350" s="239"/>
      <c r="T350" s="240"/>
      <c r="U350" s="13"/>
      <c r="V350" s="13"/>
      <c r="W350" s="13"/>
      <c r="X350" s="13"/>
      <c r="Y350" s="13"/>
      <c r="Z350" s="13"/>
      <c r="AA350" s="13"/>
      <c r="AB350" s="13"/>
      <c r="AC350" s="13"/>
      <c r="AD350" s="13"/>
      <c r="AE350" s="13"/>
      <c r="AT350" s="241" t="s">
        <v>149</v>
      </c>
      <c r="AU350" s="241" t="s">
        <v>83</v>
      </c>
      <c r="AV350" s="13" t="s">
        <v>85</v>
      </c>
      <c r="AW350" s="13" t="s">
        <v>32</v>
      </c>
      <c r="AX350" s="13" t="s">
        <v>75</v>
      </c>
      <c r="AY350" s="241" t="s">
        <v>142</v>
      </c>
    </row>
    <row r="351" spans="1:51" s="13" customFormat="1" ht="12">
      <c r="A351" s="13"/>
      <c r="B351" s="230"/>
      <c r="C351" s="231"/>
      <c r="D351" s="232" t="s">
        <v>149</v>
      </c>
      <c r="E351" s="233" t="s">
        <v>1</v>
      </c>
      <c r="F351" s="234" t="s">
        <v>517</v>
      </c>
      <c r="G351" s="231"/>
      <c r="H351" s="235">
        <v>19.6</v>
      </c>
      <c r="I351" s="236"/>
      <c r="J351" s="231"/>
      <c r="K351" s="231"/>
      <c r="L351" s="237"/>
      <c r="M351" s="238"/>
      <c r="N351" s="239"/>
      <c r="O351" s="239"/>
      <c r="P351" s="239"/>
      <c r="Q351" s="239"/>
      <c r="R351" s="239"/>
      <c r="S351" s="239"/>
      <c r="T351" s="240"/>
      <c r="U351" s="13"/>
      <c r="V351" s="13"/>
      <c r="W351" s="13"/>
      <c r="X351" s="13"/>
      <c r="Y351" s="13"/>
      <c r="Z351" s="13"/>
      <c r="AA351" s="13"/>
      <c r="AB351" s="13"/>
      <c r="AC351" s="13"/>
      <c r="AD351" s="13"/>
      <c r="AE351" s="13"/>
      <c r="AT351" s="241" t="s">
        <v>149</v>
      </c>
      <c r="AU351" s="241" t="s">
        <v>83</v>
      </c>
      <c r="AV351" s="13" t="s">
        <v>85</v>
      </c>
      <c r="AW351" s="13" t="s">
        <v>32</v>
      </c>
      <c r="AX351" s="13" t="s">
        <v>75</v>
      </c>
      <c r="AY351" s="241" t="s">
        <v>142</v>
      </c>
    </row>
    <row r="352" spans="1:51" s="13" customFormat="1" ht="12">
      <c r="A352" s="13"/>
      <c r="B352" s="230"/>
      <c r="C352" s="231"/>
      <c r="D352" s="232" t="s">
        <v>149</v>
      </c>
      <c r="E352" s="233" t="s">
        <v>1</v>
      </c>
      <c r="F352" s="234" t="s">
        <v>518</v>
      </c>
      <c r="G352" s="231"/>
      <c r="H352" s="235">
        <v>66.324</v>
      </c>
      <c r="I352" s="236"/>
      <c r="J352" s="231"/>
      <c r="K352" s="231"/>
      <c r="L352" s="237"/>
      <c r="M352" s="238"/>
      <c r="N352" s="239"/>
      <c r="O352" s="239"/>
      <c r="P352" s="239"/>
      <c r="Q352" s="239"/>
      <c r="R352" s="239"/>
      <c r="S352" s="239"/>
      <c r="T352" s="240"/>
      <c r="U352" s="13"/>
      <c r="V352" s="13"/>
      <c r="W352" s="13"/>
      <c r="X352" s="13"/>
      <c r="Y352" s="13"/>
      <c r="Z352" s="13"/>
      <c r="AA352" s="13"/>
      <c r="AB352" s="13"/>
      <c r="AC352" s="13"/>
      <c r="AD352" s="13"/>
      <c r="AE352" s="13"/>
      <c r="AT352" s="241" t="s">
        <v>149</v>
      </c>
      <c r="AU352" s="241" t="s">
        <v>83</v>
      </c>
      <c r="AV352" s="13" t="s">
        <v>85</v>
      </c>
      <c r="AW352" s="13" t="s">
        <v>32</v>
      </c>
      <c r="AX352" s="13" t="s">
        <v>75</v>
      </c>
      <c r="AY352" s="241" t="s">
        <v>142</v>
      </c>
    </row>
    <row r="353" spans="1:51" s="14" customFormat="1" ht="12">
      <c r="A353" s="14"/>
      <c r="B353" s="242"/>
      <c r="C353" s="243"/>
      <c r="D353" s="232" t="s">
        <v>149</v>
      </c>
      <c r="E353" s="244" t="s">
        <v>1</v>
      </c>
      <c r="F353" s="245" t="s">
        <v>165</v>
      </c>
      <c r="G353" s="243"/>
      <c r="H353" s="246">
        <v>303.725</v>
      </c>
      <c r="I353" s="247"/>
      <c r="J353" s="243"/>
      <c r="K353" s="243"/>
      <c r="L353" s="248"/>
      <c r="M353" s="249"/>
      <c r="N353" s="250"/>
      <c r="O353" s="250"/>
      <c r="P353" s="250"/>
      <c r="Q353" s="250"/>
      <c r="R353" s="250"/>
      <c r="S353" s="250"/>
      <c r="T353" s="251"/>
      <c r="U353" s="14"/>
      <c r="V353" s="14"/>
      <c r="W353" s="14"/>
      <c r="X353" s="14"/>
      <c r="Y353" s="14"/>
      <c r="Z353" s="14"/>
      <c r="AA353" s="14"/>
      <c r="AB353" s="14"/>
      <c r="AC353" s="14"/>
      <c r="AD353" s="14"/>
      <c r="AE353" s="14"/>
      <c r="AT353" s="252" t="s">
        <v>149</v>
      </c>
      <c r="AU353" s="252" t="s">
        <v>83</v>
      </c>
      <c r="AV353" s="14" t="s">
        <v>147</v>
      </c>
      <c r="AW353" s="14" t="s">
        <v>32</v>
      </c>
      <c r="AX353" s="14" t="s">
        <v>83</v>
      </c>
      <c r="AY353" s="252" t="s">
        <v>142</v>
      </c>
    </row>
    <row r="354" spans="1:65" s="2" customFormat="1" ht="16.5" customHeight="1">
      <c r="A354" s="37"/>
      <c r="B354" s="38"/>
      <c r="C354" s="216" t="s">
        <v>519</v>
      </c>
      <c r="D354" s="216" t="s">
        <v>143</v>
      </c>
      <c r="E354" s="217" t="s">
        <v>520</v>
      </c>
      <c r="F354" s="218" t="s">
        <v>521</v>
      </c>
      <c r="G354" s="219" t="s">
        <v>146</v>
      </c>
      <c r="H354" s="220">
        <v>303.725</v>
      </c>
      <c r="I354" s="221"/>
      <c r="J354" s="222">
        <f>ROUND(I354*H354,2)</f>
        <v>0</v>
      </c>
      <c r="K354" s="223"/>
      <c r="L354" s="43"/>
      <c r="M354" s="224" t="s">
        <v>1</v>
      </c>
      <c r="N354" s="225" t="s">
        <v>40</v>
      </c>
      <c r="O354" s="90"/>
      <c r="P354" s="226">
        <f>O354*H354</f>
        <v>0</v>
      </c>
      <c r="Q354" s="226">
        <v>0</v>
      </c>
      <c r="R354" s="226">
        <f>Q354*H354</f>
        <v>0</v>
      </c>
      <c r="S354" s="226">
        <v>0</v>
      </c>
      <c r="T354" s="227">
        <f>S354*H354</f>
        <v>0</v>
      </c>
      <c r="U354" s="37"/>
      <c r="V354" s="37"/>
      <c r="W354" s="37"/>
      <c r="X354" s="37"/>
      <c r="Y354" s="37"/>
      <c r="Z354" s="37"/>
      <c r="AA354" s="37"/>
      <c r="AB354" s="37"/>
      <c r="AC354" s="37"/>
      <c r="AD354" s="37"/>
      <c r="AE354" s="37"/>
      <c r="AR354" s="228" t="s">
        <v>236</v>
      </c>
      <c r="AT354" s="228" t="s">
        <v>143</v>
      </c>
      <c r="AU354" s="228" t="s">
        <v>83</v>
      </c>
      <c r="AY354" s="16" t="s">
        <v>142</v>
      </c>
      <c r="BE354" s="229">
        <f>IF(N354="základní",J354,0)</f>
        <v>0</v>
      </c>
      <c r="BF354" s="229">
        <f>IF(N354="snížená",J354,0)</f>
        <v>0</v>
      </c>
      <c r="BG354" s="229">
        <f>IF(N354="zákl. přenesená",J354,0)</f>
        <v>0</v>
      </c>
      <c r="BH354" s="229">
        <f>IF(N354="sníž. přenesená",J354,0)</f>
        <v>0</v>
      </c>
      <c r="BI354" s="229">
        <f>IF(N354="nulová",J354,0)</f>
        <v>0</v>
      </c>
      <c r="BJ354" s="16" t="s">
        <v>83</v>
      </c>
      <c r="BK354" s="229">
        <f>ROUND(I354*H354,2)</f>
        <v>0</v>
      </c>
      <c r="BL354" s="16" t="s">
        <v>236</v>
      </c>
      <c r="BM354" s="228" t="s">
        <v>522</v>
      </c>
    </row>
    <row r="355" spans="1:47" s="2" customFormat="1" ht="12">
      <c r="A355" s="37"/>
      <c r="B355" s="38"/>
      <c r="C355" s="39"/>
      <c r="D355" s="232" t="s">
        <v>171</v>
      </c>
      <c r="E355" s="39"/>
      <c r="F355" s="253" t="s">
        <v>523</v>
      </c>
      <c r="G355" s="39"/>
      <c r="H355" s="39"/>
      <c r="I355" s="254"/>
      <c r="J355" s="39"/>
      <c r="K355" s="39"/>
      <c r="L355" s="43"/>
      <c r="M355" s="255"/>
      <c r="N355" s="256"/>
      <c r="O355" s="90"/>
      <c r="P355" s="90"/>
      <c r="Q355" s="90"/>
      <c r="R355" s="90"/>
      <c r="S355" s="90"/>
      <c r="T355" s="91"/>
      <c r="U355" s="37"/>
      <c r="V355" s="37"/>
      <c r="W355" s="37"/>
      <c r="X355" s="37"/>
      <c r="Y355" s="37"/>
      <c r="Z355" s="37"/>
      <c r="AA355" s="37"/>
      <c r="AB355" s="37"/>
      <c r="AC355" s="37"/>
      <c r="AD355" s="37"/>
      <c r="AE355" s="37"/>
      <c r="AT355" s="16" t="s">
        <v>171</v>
      </c>
      <c r="AU355" s="16" t="s">
        <v>83</v>
      </c>
    </row>
    <row r="356" spans="1:51" s="13" customFormat="1" ht="12">
      <c r="A356" s="13"/>
      <c r="B356" s="230"/>
      <c r="C356" s="231"/>
      <c r="D356" s="232" t="s">
        <v>149</v>
      </c>
      <c r="E356" s="233" t="s">
        <v>1</v>
      </c>
      <c r="F356" s="234" t="s">
        <v>203</v>
      </c>
      <c r="G356" s="231"/>
      <c r="H356" s="235">
        <v>55.795</v>
      </c>
      <c r="I356" s="236"/>
      <c r="J356" s="231"/>
      <c r="K356" s="231"/>
      <c r="L356" s="237"/>
      <c r="M356" s="238"/>
      <c r="N356" s="239"/>
      <c r="O356" s="239"/>
      <c r="P356" s="239"/>
      <c r="Q356" s="239"/>
      <c r="R356" s="239"/>
      <c r="S356" s="239"/>
      <c r="T356" s="240"/>
      <c r="U356" s="13"/>
      <c r="V356" s="13"/>
      <c r="W356" s="13"/>
      <c r="X356" s="13"/>
      <c r="Y356" s="13"/>
      <c r="Z356" s="13"/>
      <c r="AA356" s="13"/>
      <c r="AB356" s="13"/>
      <c r="AC356" s="13"/>
      <c r="AD356" s="13"/>
      <c r="AE356" s="13"/>
      <c r="AT356" s="241" t="s">
        <v>149</v>
      </c>
      <c r="AU356" s="241" t="s">
        <v>83</v>
      </c>
      <c r="AV356" s="13" t="s">
        <v>85</v>
      </c>
      <c r="AW356" s="13" t="s">
        <v>32</v>
      </c>
      <c r="AX356" s="13" t="s">
        <v>75</v>
      </c>
      <c r="AY356" s="241" t="s">
        <v>142</v>
      </c>
    </row>
    <row r="357" spans="1:51" s="13" customFormat="1" ht="12">
      <c r="A357" s="13"/>
      <c r="B357" s="230"/>
      <c r="C357" s="231"/>
      <c r="D357" s="232" t="s">
        <v>149</v>
      </c>
      <c r="E357" s="233" t="s">
        <v>1</v>
      </c>
      <c r="F357" s="234" t="s">
        <v>204</v>
      </c>
      <c r="G357" s="231"/>
      <c r="H357" s="235">
        <v>51.724</v>
      </c>
      <c r="I357" s="236"/>
      <c r="J357" s="231"/>
      <c r="K357" s="231"/>
      <c r="L357" s="237"/>
      <c r="M357" s="238"/>
      <c r="N357" s="239"/>
      <c r="O357" s="239"/>
      <c r="P357" s="239"/>
      <c r="Q357" s="239"/>
      <c r="R357" s="239"/>
      <c r="S357" s="239"/>
      <c r="T357" s="240"/>
      <c r="U357" s="13"/>
      <c r="V357" s="13"/>
      <c r="W357" s="13"/>
      <c r="X357" s="13"/>
      <c r="Y357" s="13"/>
      <c r="Z357" s="13"/>
      <c r="AA357" s="13"/>
      <c r="AB357" s="13"/>
      <c r="AC357" s="13"/>
      <c r="AD357" s="13"/>
      <c r="AE357" s="13"/>
      <c r="AT357" s="241" t="s">
        <v>149</v>
      </c>
      <c r="AU357" s="241" t="s">
        <v>83</v>
      </c>
      <c r="AV357" s="13" t="s">
        <v>85</v>
      </c>
      <c r="AW357" s="13" t="s">
        <v>32</v>
      </c>
      <c r="AX357" s="13" t="s">
        <v>75</v>
      </c>
      <c r="AY357" s="241" t="s">
        <v>142</v>
      </c>
    </row>
    <row r="358" spans="1:51" s="13" customFormat="1" ht="12">
      <c r="A358" s="13"/>
      <c r="B358" s="230"/>
      <c r="C358" s="231"/>
      <c r="D358" s="232" t="s">
        <v>149</v>
      </c>
      <c r="E358" s="233" t="s">
        <v>1</v>
      </c>
      <c r="F358" s="234" t="s">
        <v>205</v>
      </c>
      <c r="G358" s="231"/>
      <c r="H358" s="235">
        <v>56.835</v>
      </c>
      <c r="I358" s="236"/>
      <c r="J358" s="231"/>
      <c r="K358" s="231"/>
      <c r="L358" s="237"/>
      <c r="M358" s="238"/>
      <c r="N358" s="239"/>
      <c r="O358" s="239"/>
      <c r="P358" s="239"/>
      <c r="Q358" s="239"/>
      <c r="R358" s="239"/>
      <c r="S358" s="239"/>
      <c r="T358" s="240"/>
      <c r="U358" s="13"/>
      <c r="V358" s="13"/>
      <c r="W358" s="13"/>
      <c r="X358" s="13"/>
      <c r="Y358" s="13"/>
      <c r="Z358" s="13"/>
      <c r="AA358" s="13"/>
      <c r="AB358" s="13"/>
      <c r="AC358" s="13"/>
      <c r="AD358" s="13"/>
      <c r="AE358" s="13"/>
      <c r="AT358" s="241" t="s">
        <v>149</v>
      </c>
      <c r="AU358" s="241" t="s">
        <v>83</v>
      </c>
      <c r="AV358" s="13" t="s">
        <v>85</v>
      </c>
      <c r="AW358" s="13" t="s">
        <v>32</v>
      </c>
      <c r="AX358" s="13" t="s">
        <v>75</v>
      </c>
      <c r="AY358" s="241" t="s">
        <v>142</v>
      </c>
    </row>
    <row r="359" spans="1:51" s="13" customFormat="1" ht="12">
      <c r="A359" s="13"/>
      <c r="B359" s="230"/>
      <c r="C359" s="231"/>
      <c r="D359" s="232" t="s">
        <v>149</v>
      </c>
      <c r="E359" s="233" t="s">
        <v>1</v>
      </c>
      <c r="F359" s="234" t="s">
        <v>206</v>
      </c>
      <c r="G359" s="231"/>
      <c r="H359" s="235">
        <v>53.447</v>
      </c>
      <c r="I359" s="236"/>
      <c r="J359" s="231"/>
      <c r="K359" s="231"/>
      <c r="L359" s="237"/>
      <c r="M359" s="238"/>
      <c r="N359" s="239"/>
      <c r="O359" s="239"/>
      <c r="P359" s="239"/>
      <c r="Q359" s="239"/>
      <c r="R359" s="239"/>
      <c r="S359" s="239"/>
      <c r="T359" s="240"/>
      <c r="U359" s="13"/>
      <c r="V359" s="13"/>
      <c r="W359" s="13"/>
      <c r="X359" s="13"/>
      <c r="Y359" s="13"/>
      <c r="Z359" s="13"/>
      <c r="AA359" s="13"/>
      <c r="AB359" s="13"/>
      <c r="AC359" s="13"/>
      <c r="AD359" s="13"/>
      <c r="AE359" s="13"/>
      <c r="AT359" s="241" t="s">
        <v>149</v>
      </c>
      <c r="AU359" s="241" t="s">
        <v>83</v>
      </c>
      <c r="AV359" s="13" t="s">
        <v>85</v>
      </c>
      <c r="AW359" s="13" t="s">
        <v>32</v>
      </c>
      <c r="AX359" s="13" t="s">
        <v>75</v>
      </c>
      <c r="AY359" s="241" t="s">
        <v>142</v>
      </c>
    </row>
    <row r="360" spans="1:51" s="13" customFormat="1" ht="12">
      <c r="A360" s="13"/>
      <c r="B360" s="230"/>
      <c r="C360" s="231"/>
      <c r="D360" s="232" t="s">
        <v>149</v>
      </c>
      <c r="E360" s="233" t="s">
        <v>1</v>
      </c>
      <c r="F360" s="234" t="s">
        <v>517</v>
      </c>
      <c r="G360" s="231"/>
      <c r="H360" s="235">
        <v>19.6</v>
      </c>
      <c r="I360" s="236"/>
      <c r="J360" s="231"/>
      <c r="K360" s="231"/>
      <c r="L360" s="237"/>
      <c r="M360" s="238"/>
      <c r="N360" s="239"/>
      <c r="O360" s="239"/>
      <c r="P360" s="239"/>
      <c r="Q360" s="239"/>
      <c r="R360" s="239"/>
      <c r="S360" s="239"/>
      <c r="T360" s="240"/>
      <c r="U360" s="13"/>
      <c r="V360" s="13"/>
      <c r="W360" s="13"/>
      <c r="X360" s="13"/>
      <c r="Y360" s="13"/>
      <c r="Z360" s="13"/>
      <c r="AA360" s="13"/>
      <c r="AB360" s="13"/>
      <c r="AC360" s="13"/>
      <c r="AD360" s="13"/>
      <c r="AE360" s="13"/>
      <c r="AT360" s="241" t="s">
        <v>149</v>
      </c>
      <c r="AU360" s="241" t="s">
        <v>83</v>
      </c>
      <c r="AV360" s="13" t="s">
        <v>85</v>
      </c>
      <c r="AW360" s="13" t="s">
        <v>32</v>
      </c>
      <c r="AX360" s="13" t="s">
        <v>75</v>
      </c>
      <c r="AY360" s="241" t="s">
        <v>142</v>
      </c>
    </row>
    <row r="361" spans="1:51" s="13" customFormat="1" ht="12">
      <c r="A361" s="13"/>
      <c r="B361" s="230"/>
      <c r="C361" s="231"/>
      <c r="D361" s="232" t="s">
        <v>149</v>
      </c>
      <c r="E361" s="233" t="s">
        <v>1</v>
      </c>
      <c r="F361" s="234" t="s">
        <v>518</v>
      </c>
      <c r="G361" s="231"/>
      <c r="H361" s="235">
        <v>66.324</v>
      </c>
      <c r="I361" s="236"/>
      <c r="J361" s="231"/>
      <c r="K361" s="231"/>
      <c r="L361" s="237"/>
      <c r="M361" s="238"/>
      <c r="N361" s="239"/>
      <c r="O361" s="239"/>
      <c r="P361" s="239"/>
      <c r="Q361" s="239"/>
      <c r="R361" s="239"/>
      <c r="S361" s="239"/>
      <c r="T361" s="240"/>
      <c r="U361" s="13"/>
      <c r="V361" s="13"/>
      <c r="W361" s="13"/>
      <c r="X361" s="13"/>
      <c r="Y361" s="13"/>
      <c r="Z361" s="13"/>
      <c r="AA361" s="13"/>
      <c r="AB361" s="13"/>
      <c r="AC361" s="13"/>
      <c r="AD361" s="13"/>
      <c r="AE361" s="13"/>
      <c r="AT361" s="241" t="s">
        <v>149</v>
      </c>
      <c r="AU361" s="241" t="s">
        <v>83</v>
      </c>
      <c r="AV361" s="13" t="s">
        <v>85</v>
      </c>
      <c r="AW361" s="13" t="s">
        <v>32</v>
      </c>
      <c r="AX361" s="13" t="s">
        <v>75</v>
      </c>
      <c r="AY361" s="241" t="s">
        <v>142</v>
      </c>
    </row>
    <row r="362" spans="1:51" s="14" customFormat="1" ht="12">
      <c r="A362" s="14"/>
      <c r="B362" s="242"/>
      <c r="C362" s="243"/>
      <c r="D362" s="232" t="s">
        <v>149</v>
      </c>
      <c r="E362" s="244" t="s">
        <v>1</v>
      </c>
      <c r="F362" s="245" t="s">
        <v>165</v>
      </c>
      <c r="G362" s="243"/>
      <c r="H362" s="246">
        <v>303.725</v>
      </c>
      <c r="I362" s="247"/>
      <c r="J362" s="243"/>
      <c r="K362" s="243"/>
      <c r="L362" s="248"/>
      <c r="M362" s="249"/>
      <c r="N362" s="250"/>
      <c r="O362" s="250"/>
      <c r="P362" s="250"/>
      <c r="Q362" s="250"/>
      <c r="R362" s="250"/>
      <c r="S362" s="250"/>
      <c r="T362" s="251"/>
      <c r="U362" s="14"/>
      <c r="V362" s="14"/>
      <c r="W362" s="14"/>
      <c r="X362" s="14"/>
      <c r="Y362" s="14"/>
      <c r="Z362" s="14"/>
      <c r="AA362" s="14"/>
      <c r="AB362" s="14"/>
      <c r="AC362" s="14"/>
      <c r="AD362" s="14"/>
      <c r="AE362" s="14"/>
      <c r="AT362" s="252" t="s">
        <v>149</v>
      </c>
      <c r="AU362" s="252" t="s">
        <v>83</v>
      </c>
      <c r="AV362" s="14" t="s">
        <v>147</v>
      </c>
      <c r="AW362" s="14" t="s">
        <v>32</v>
      </c>
      <c r="AX362" s="14" t="s">
        <v>83</v>
      </c>
      <c r="AY362" s="252" t="s">
        <v>142</v>
      </c>
    </row>
    <row r="363" spans="1:63" s="12" customFormat="1" ht="25.9" customHeight="1">
      <c r="A363" s="12"/>
      <c r="B363" s="202"/>
      <c r="C363" s="203"/>
      <c r="D363" s="204" t="s">
        <v>74</v>
      </c>
      <c r="E363" s="205" t="s">
        <v>524</v>
      </c>
      <c r="F363" s="205" t="s">
        <v>525</v>
      </c>
      <c r="G363" s="203"/>
      <c r="H363" s="203"/>
      <c r="I363" s="206"/>
      <c r="J363" s="207">
        <f>BK363</f>
        <v>0</v>
      </c>
      <c r="K363" s="203"/>
      <c r="L363" s="208"/>
      <c r="M363" s="209"/>
      <c r="N363" s="210"/>
      <c r="O363" s="210"/>
      <c r="P363" s="211">
        <f>SUM(P364:P377)</f>
        <v>0</v>
      </c>
      <c r="Q363" s="210"/>
      <c r="R363" s="211">
        <f>SUM(R364:R377)</f>
        <v>0.04</v>
      </c>
      <c r="S363" s="210"/>
      <c r="T363" s="212">
        <f>SUM(T364:T377)</f>
        <v>0</v>
      </c>
      <c r="U363" s="12"/>
      <c r="V363" s="12"/>
      <c r="W363" s="12"/>
      <c r="X363" s="12"/>
      <c r="Y363" s="12"/>
      <c r="Z363" s="12"/>
      <c r="AA363" s="12"/>
      <c r="AB363" s="12"/>
      <c r="AC363" s="12"/>
      <c r="AD363" s="12"/>
      <c r="AE363" s="12"/>
      <c r="AR363" s="213" t="s">
        <v>85</v>
      </c>
      <c r="AT363" s="214" t="s">
        <v>74</v>
      </c>
      <c r="AU363" s="214" t="s">
        <v>75</v>
      </c>
      <c r="AY363" s="213" t="s">
        <v>142</v>
      </c>
      <c r="BK363" s="215">
        <f>SUM(BK364:BK377)</f>
        <v>0</v>
      </c>
    </row>
    <row r="364" spans="1:65" s="2" customFormat="1" ht="16.5" customHeight="1">
      <c r="A364" s="37"/>
      <c r="B364" s="38"/>
      <c r="C364" s="216" t="s">
        <v>526</v>
      </c>
      <c r="D364" s="216" t="s">
        <v>143</v>
      </c>
      <c r="E364" s="217" t="s">
        <v>527</v>
      </c>
      <c r="F364" s="218" t="s">
        <v>528</v>
      </c>
      <c r="G364" s="219" t="s">
        <v>146</v>
      </c>
      <c r="H364" s="220">
        <v>14.9</v>
      </c>
      <c r="I364" s="221"/>
      <c r="J364" s="222">
        <f>ROUND(I364*H364,2)</f>
        <v>0</v>
      </c>
      <c r="K364" s="223"/>
      <c r="L364" s="43"/>
      <c r="M364" s="224" t="s">
        <v>1</v>
      </c>
      <c r="N364" s="225" t="s">
        <v>40</v>
      </c>
      <c r="O364" s="90"/>
      <c r="P364" s="226">
        <f>O364*H364</f>
        <v>0</v>
      </c>
      <c r="Q364" s="226">
        <v>0</v>
      </c>
      <c r="R364" s="226">
        <f>Q364*H364</f>
        <v>0</v>
      </c>
      <c r="S364" s="226">
        <v>0</v>
      </c>
      <c r="T364" s="227">
        <f>S364*H364</f>
        <v>0</v>
      </c>
      <c r="U364" s="37"/>
      <c r="V364" s="37"/>
      <c r="W364" s="37"/>
      <c r="X364" s="37"/>
      <c r="Y364" s="37"/>
      <c r="Z364" s="37"/>
      <c r="AA364" s="37"/>
      <c r="AB364" s="37"/>
      <c r="AC364" s="37"/>
      <c r="AD364" s="37"/>
      <c r="AE364" s="37"/>
      <c r="AR364" s="228" t="s">
        <v>236</v>
      </c>
      <c r="AT364" s="228" t="s">
        <v>143</v>
      </c>
      <c r="AU364" s="228" t="s">
        <v>83</v>
      </c>
      <c r="AY364" s="16" t="s">
        <v>142</v>
      </c>
      <c r="BE364" s="229">
        <f>IF(N364="základní",J364,0)</f>
        <v>0</v>
      </c>
      <c r="BF364" s="229">
        <f>IF(N364="snížená",J364,0)</f>
        <v>0</v>
      </c>
      <c r="BG364" s="229">
        <f>IF(N364="zákl. přenesená",J364,0)</f>
        <v>0</v>
      </c>
      <c r="BH364" s="229">
        <f>IF(N364="sníž. přenesená",J364,0)</f>
        <v>0</v>
      </c>
      <c r="BI364" s="229">
        <f>IF(N364="nulová",J364,0)</f>
        <v>0</v>
      </c>
      <c r="BJ364" s="16" t="s">
        <v>83</v>
      </c>
      <c r="BK364" s="229">
        <f>ROUND(I364*H364,2)</f>
        <v>0</v>
      </c>
      <c r="BL364" s="16" t="s">
        <v>236</v>
      </c>
      <c r="BM364" s="228" t="s">
        <v>529</v>
      </c>
    </row>
    <row r="365" spans="1:51" s="13" customFormat="1" ht="12">
      <c r="A365" s="13"/>
      <c r="B365" s="230"/>
      <c r="C365" s="231"/>
      <c r="D365" s="232" t="s">
        <v>149</v>
      </c>
      <c r="E365" s="233" t="s">
        <v>1</v>
      </c>
      <c r="F365" s="234" t="s">
        <v>191</v>
      </c>
      <c r="G365" s="231"/>
      <c r="H365" s="235">
        <v>4.2</v>
      </c>
      <c r="I365" s="236"/>
      <c r="J365" s="231"/>
      <c r="K365" s="231"/>
      <c r="L365" s="237"/>
      <c r="M365" s="238"/>
      <c r="N365" s="239"/>
      <c r="O365" s="239"/>
      <c r="P365" s="239"/>
      <c r="Q365" s="239"/>
      <c r="R365" s="239"/>
      <c r="S365" s="239"/>
      <c r="T365" s="240"/>
      <c r="U365" s="13"/>
      <c r="V365" s="13"/>
      <c r="W365" s="13"/>
      <c r="X365" s="13"/>
      <c r="Y365" s="13"/>
      <c r="Z365" s="13"/>
      <c r="AA365" s="13"/>
      <c r="AB365" s="13"/>
      <c r="AC365" s="13"/>
      <c r="AD365" s="13"/>
      <c r="AE365" s="13"/>
      <c r="AT365" s="241" t="s">
        <v>149</v>
      </c>
      <c r="AU365" s="241" t="s">
        <v>83</v>
      </c>
      <c r="AV365" s="13" t="s">
        <v>85</v>
      </c>
      <c r="AW365" s="13" t="s">
        <v>32</v>
      </c>
      <c r="AX365" s="13" t="s">
        <v>75</v>
      </c>
      <c r="AY365" s="241" t="s">
        <v>142</v>
      </c>
    </row>
    <row r="366" spans="1:51" s="13" customFormat="1" ht="12">
      <c r="A366" s="13"/>
      <c r="B366" s="230"/>
      <c r="C366" s="231"/>
      <c r="D366" s="232" t="s">
        <v>149</v>
      </c>
      <c r="E366" s="233" t="s">
        <v>1</v>
      </c>
      <c r="F366" s="234" t="s">
        <v>192</v>
      </c>
      <c r="G366" s="231"/>
      <c r="H366" s="235">
        <v>6.5</v>
      </c>
      <c r="I366" s="236"/>
      <c r="J366" s="231"/>
      <c r="K366" s="231"/>
      <c r="L366" s="237"/>
      <c r="M366" s="238"/>
      <c r="N366" s="239"/>
      <c r="O366" s="239"/>
      <c r="P366" s="239"/>
      <c r="Q366" s="239"/>
      <c r="R366" s="239"/>
      <c r="S366" s="239"/>
      <c r="T366" s="240"/>
      <c r="U366" s="13"/>
      <c r="V366" s="13"/>
      <c r="W366" s="13"/>
      <c r="X366" s="13"/>
      <c r="Y366" s="13"/>
      <c r="Z366" s="13"/>
      <c r="AA366" s="13"/>
      <c r="AB366" s="13"/>
      <c r="AC366" s="13"/>
      <c r="AD366" s="13"/>
      <c r="AE366" s="13"/>
      <c r="AT366" s="241" t="s">
        <v>149</v>
      </c>
      <c r="AU366" s="241" t="s">
        <v>83</v>
      </c>
      <c r="AV366" s="13" t="s">
        <v>85</v>
      </c>
      <c r="AW366" s="13" t="s">
        <v>32</v>
      </c>
      <c r="AX366" s="13" t="s">
        <v>75</v>
      </c>
      <c r="AY366" s="241" t="s">
        <v>142</v>
      </c>
    </row>
    <row r="367" spans="1:51" s="13" customFormat="1" ht="12">
      <c r="A367" s="13"/>
      <c r="B367" s="230"/>
      <c r="C367" s="231"/>
      <c r="D367" s="232" t="s">
        <v>149</v>
      </c>
      <c r="E367" s="233" t="s">
        <v>1</v>
      </c>
      <c r="F367" s="234" t="s">
        <v>193</v>
      </c>
      <c r="G367" s="231"/>
      <c r="H367" s="235">
        <v>4.2</v>
      </c>
      <c r="I367" s="236"/>
      <c r="J367" s="231"/>
      <c r="K367" s="231"/>
      <c r="L367" s="237"/>
      <c r="M367" s="238"/>
      <c r="N367" s="239"/>
      <c r="O367" s="239"/>
      <c r="P367" s="239"/>
      <c r="Q367" s="239"/>
      <c r="R367" s="239"/>
      <c r="S367" s="239"/>
      <c r="T367" s="240"/>
      <c r="U367" s="13"/>
      <c r="V367" s="13"/>
      <c r="W367" s="13"/>
      <c r="X367" s="13"/>
      <c r="Y367" s="13"/>
      <c r="Z367" s="13"/>
      <c r="AA367" s="13"/>
      <c r="AB367" s="13"/>
      <c r="AC367" s="13"/>
      <c r="AD367" s="13"/>
      <c r="AE367" s="13"/>
      <c r="AT367" s="241" t="s">
        <v>149</v>
      </c>
      <c r="AU367" s="241" t="s">
        <v>83</v>
      </c>
      <c r="AV367" s="13" t="s">
        <v>85</v>
      </c>
      <c r="AW367" s="13" t="s">
        <v>32</v>
      </c>
      <c r="AX367" s="13" t="s">
        <v>75</v>
      </c>
      <c r="AY367" s="241" t="s">
        <v>142</v>
      </c>
    </row>
    <row r="368" spans="1:51" s="14" customFormat="1" ht="12">
      <c r="A368" s="14"/>
      <c r="B368" s="242"/>
      <c r="C368" s="243"/>
      <c r="D368" s="232" t="s">
        <v>149</v>
      </c>
      <c r="E368" s="244" t="s">
        <v>1</v>
      </c>
      <c r="F368" s="245" t="s">
        <v>165</v>
      </c>
      <c r="G368" s="243"/>
      <c r="H368" s="246">
        <v>14.899999999999999</v>
      </c>
      <c r="I368" s="247"/>
      <c r="J368" s="243"/>
      <c r="K368" s="243"/>
      <c r="L368" s="248"/>
      <c r="M368" s="249"/>
      <c r="N368" s="250"/>
      <c r="O368" s="250"/>
      <c r="P368" s="250"/>
      <c r="Q368" s="250"/>
      <c r="R368" s="250"/>
      <c r="S368" s="250"/>
      <c r="T368" s="251"/>
      <c r="U368" s="14"/>
      <c r="V368" s="14"/>
      <c r="W368" s="14"/>
      <c r="X368" s="14"/>
      <c r="Y368" s="14"/>
      <c r="Z368" s="14"/>
      <c r="AA368" s="14"/>
      <c r="AB368" s="14"/>
      <c r="AC368" s="14"/>
      <c r="AD368" s="14"/>
      <c r="AE368" s="14"/>
      <c r="AT368" s="252" t="s">
        <v>149</v>
      </c>
      <c r="AU368" s="252" t="s">
        <v>83</v>
      </c>
      <c r="AV368" s="14" t="s">
        <v>147</v>
      </c>
      <c r="AW368" s="14" t="s">
        <v>32</v>
      </c>
      <c r="AX368" s="14" t="s">
        <v>83</v>
      </c>
      <c r="AY368" s="252" t="s">
        <v>142</v>
      </c>
    </row>
    <row r="369" spans="1:65" s="2" customFormat="1" ht="16.5" customHeight="1">
      <c r="A369" s="37"/>
      <c r="B369" s="38"/>
      <c r="C369" s="216" t="s">
        <v>530</v>
      </c>
      <c r="D369" s="216" t="s">
        <v>143</v>
      </c>
      <c r="E369" s="217" t="s">
        <v>531</v>
      </c>
      <c r="F369" s="218" t="s">
        <v>532</v>
      </c>
      <c r="G369" s="219" t="s">
        <v>146</v>
      </c>
      <c r="H369" s="220">
        <v>14.9</v>
      </c>
      <c r="I369" s="221"/>
      <c r="J369" s="222">
        <f>ROUND(I369*H369,2)</f>
        <v>0</v>
      </c>
      <c r="K369" s="223"/>
      <c r="L369" s="43"/>
      <c r="M369" s="224" t="s">
        <v>1</v>
      </c>
      <c r="N369" s="225" t="s">
        <v>40</v>
      </c>
      <c r="O369" s="90"/>
      <c r="P369" s="226">
        <f>O369*H369</f>
        <v>0</v>
      </c>
      <c r="Q369" s="226">
        <v>0</v>
      </c>
      <c r="R369" s="226">
        <f>Q369*H369</f>
        <v>0</v>
      </c>
      <c r="S369" s="226">
        <v>0</v>
      </c>
      <c r="T369" s="227">
        <f>S369*H369</f>
        <v>0</v>
      </c>
      <c r="U369" s="37"/>
      <c r="V369" s="37"/>
      <c r="W369" s="37"/>
      <c r="X369" s="37"/>
      <c r="Y369" s="37"/>
      <c r="Z369" s="37"/>
      <c r="AA369" s="37"/>
      <c r="AB369" s="37"/>
      <c r="AC369" s="37"/>
      <c r="AD369" s="37"/>
      <c r="AE369" s="37"/>
      <c r="AR369" s="228" t="s">
        <v>236</v>
      </c>
      <c r="AT369" s="228" t="s">
        <v>143</v>
      </c>
      <c r="AU369" s="228" t="s">
        <v>83</v>
      </c>
      <c r="AY369" s="16" t="s">
        <v>142</v>
      </c>
      <c r="BE369" s="229">
        <f>IF(N369="základní",J369,0)</f>
        <v>0</v>
      </c>
      <c r="BF369" s="229">
        <f>IF(N369="snížená",J369,0)</f>
        <v>0</v>
      </c>
      <c r="BG369" s="229">
        <f>IF(N369="zákl. přenesená",J369,0)</f>
        <v>0</v>
      </c>
      <c r="BH369" s="229">
        <f>IF(N369="sníž. přenesená",J369,0)</f>
        <v>0</v>
      </c>
      <c r="BI369" s="229">
        <f>IF(N369="nulová",J369,0)</f>
        <v>0</v>
      </c>
      <c r="BJ369" s="16" t="s">
        <v>83</v>
      </c>
      <c r="BK369" s="229">
        <f>ROUND(I369*H369,2)</f>
        <v>0</v>
      </c>
      <c r="BL369" s="16" t="s">
        <v>236</v>
      </c>
      <c r="BM369" s="228" t="s">
        <v>533</v>
      </c>
    </row>
    <row r="370" spans="1:47" s="2" customFormat="1" ht="12">
      <c r="A370" s="37"/>
      <c r="B370" s="38"/>
      <c r="C370" s="39"/>
      <c r="D370" s="232" t="s">
        <v>171</v>
      </c>
      <c r="E370" s="39"/>
      <c r="F370" s="253" t="s">
        <v>534</v>
      </c>
      <c r="G370" s="39"/>
      <c r="H370" s="39"/>
      <c r="I370" s="254"/>
      <c r="J370" s="39"/>
      <c r="K370" s="39"/>
      <c r="L370" s="43"/>
      <c r="M370" s="255"/>
      <c r="N370" s="256"/>
      <c r="O370" s="90"/>
      <c r="P370" s="90"/>
      <c r="Q370" s="90"/>
      <c r="R370" s="90"/>
      <c r="S370" s="90"/>
      <c r="T370" s="91"/>
      <c r="U370" s="37"/>
      <c r="V370" s="37"/>
      <c r="W370" s="37"/>
      <c r="X370" s="37"/>
      <c r="Y370" s="37"/>
      <c r="Z370" s="37"/>
      <c r="AA370" s="37"/>
      <c r="AB370" s="37"/>
      <c r="AC370" s="37"/>
      <c r="AD370" s="37"/>
      <c r="AE370" s="37"/>
      <c r="AT370" s="16" t="s">
        <v>171</v>
      </c>
      <c r="AU370" s="16" t="s">
        <v>83</v>
      </c>
    </row>
    <row r="371" spans="1:51" s="13" customFormat="1" ht="12">
      <c r="A371" s="13"/>
      <c r="B371" s="230"/>
      <c r="C371" s="231"/>
      <c r="D371" s="232" t="s">
        <v>149</v>
      </c>
      <c r="E371" s="233" t="s">
        <v>1</v>
      </c>
      <c r="F371" s="234" t="s">
        <v>191</v>
      </c>
      <c r="G371" s="231"/>
      <c r="H371" s="235">
        <v>4.2</v>
      </c>
      <c r="I371" s="236"/>
      <c r="J371" s="231"/>
      <c r="K371" s="231"/>
      <c r="L371" s="237"/>
      <c r="M371" s="238"/>
      <c r="N371" s="239"/>
      <c r="O371" s="239"/>
      <c r="P371" s="239"/>
      <c r="Q371" s="239"/>
      <c r="R371" s="239"/>
      <c r="S371" s="239"/>
      <c r="T371" s="240"/>
      <c r="U371" s="13"/>
      <c r="V371" s="13"/>
      <c r="W371" s="13"/>
      <c r="X371" s="13"/>
      <c r="Y371" s="13"/>
      <c r="Z371" s="13"/>
      <c r="AA371" s="13"/>
      <c r="AB371" s="13"/>
      <c r="AC371" s="13"/>
      <c r="AD371" s="13"/>
      <c r="AE371" s="13"/>
      <c r="AT371" s="241" t="s">
        <v>149</v>
      </c>
      <c r="AU371" s="241" t="s">
        <v>83</v>
      </c>
      <c r="AV371" s="13" t="s">
        <v>85</v>
      </c>
      <c r="AW371" s="13" t="s">
        <v>32</v>
      </c>
      <c r="AX371" s="13" t="s">
        <v>75</v>
      </c>
      <c r="AY371" s="241" t="s">
        <v>142</v>
      </c>
    </row>
    <row r="372" spans="1:51" s="13" customFormat="1" ht="12">
      <c r="A372" s="13"/>
      <c r="B372" s="230"/>
      <c r="C372" s="231"/>
      <c r="D372" s="232" t="s">
        <v>149</v>
      </c>
      <c r="E372" s="233" t="s">
        <v>1</v>
      </c>
      <c r="F372" s="234" t="s">
        <v>192</v>
      </c>
      <c r="G372" s="231"/>
      <c r="H372" s="235">
        <v>6.5</v>
      </c>
      <c r="I372" s="236"/>
      <c r="J372" s="231"/>
      <c r="K372" s="231"/>
      <c r="L372" s="237"/>
      <c r="M372" s="238"/>
      <c r="N372" s="239"/>
      <c r="O372" s="239"/>
      <c r="P372" s="239"/>
      <c r="Q372" s="239"/>
      <c r="R372" s="239"/>
      <c r="S372" s="239"/>
      <c r="T372" s="240"/>
      <c r="U372" s="13"/>
      <c r="V372" s="13"/>
      <c r="W372" s="13"/>
      <c r="X372" s="13"/>
      <c r="Y372" s="13"/>
      <c r="Z372" s="13"/>
      <c r="AA372" s="13"/>
      <c r="AB372" s="13"/>
      <c r="AC372" s="13"/>
      <c r="AD372" s="13"/>
      <c r="AE372" s="13"/>
      <c r="AT372" s="241" t="s">
        <v>149</v>
      </c>
      <c r="AU372" s="241" t="s">
        <v>83</v>
      </c>
      <c r="AV372" s="13" t="s">
        <v>85</v>
      </c>
      <c r="AW372" s="13" t="s">
        <v>32</v>
      </c>
      <c r="AX372" s="13" t="s">
        <v>75</v>
      </c>
      <c r="AY372" s="241" t="s">
        <v>142</v>
      </c>
    </row>
    <row r="373" spans="1:51" s="13" customFormat="1" ht="12">
      <c r="A373" s="13"/>
      <c r="B373" s="230"/>
      <c r="C373" s="231"/>
      <c r="D373" s="232" t="s">
        <v>149</v>
      </c>
      <c r="E373" s="233" t="s">
        <v>1</v>
      </c>
      <c r="F373" s="234" t="s">
        <v>193</v>
      </c>
      <c r="G373" s="231"/>
      <c r="H373" s="235">
        <v>4.2</v>
      </c>
      <c r="I373" s="236"/>
      <c r="J373" s="231"/>
      <c r="K373" s="231"/>
      <c r="L373" s="237"/>
      <c r="M373" s="238"/>
      <c r="N373" s="239"/>
      <c r="O373" s="239"/>
      <c r="P373" s="239"/>
      <c r="Q373" s="239"/>
      <c r="R373" s="239"/>
      <c r="S373" s="239"/>
      <c r="T373" s="240"/>
      <c r="U373" s="13"/>
      <c r="V373" s="13"/>
      <c r="W373" s="13"/>
      <c r="X373" s="13"/>
      <c r="Y373" s="13"/>
      <c r="Z373" s="13"/>
      <c r="AA373" s="13"/>
      <c r="AB373" s="13"/>
      <c r="AC373" s="13"/>
      <c r="AD373" s="13"/>
      <c r="AE373" s="13"/>
      <c r="AT373" s="241" t="s">
        <v>149</v>
      </c>
      <c r="AU373" s="241" t="s">
        <v>83</v>
      </c>
      <c r="AV373" s="13" t="s">
        <v>85</v>
      </c>
      <c r="AW373" s="13" t="s">
        <v>32</v>
      </c>
      <c r="AX373" s="13" t="s">
        <v>75</v>
      </c>
      <c r="AY373" s="241" t="s">
        <v>142</v>
      </c>
    </row>
    <row r="374" spans="1:51" s="14" customFormat="1" ht="12">
      <c r="A374" s="14"/>
      <c r="B374" s="242"/>
      <c r="C374" s="243"/>
      <c r="D374" s="232" t="s">
        <v>149</v>
      </c>
      <c r="E374" s="244" t="s">
        <v>1</v>
      </c>
      <c r="F374" s="245" t="s">
        <v>165</v>
      </c>
      <c r="G374" s="243"/>
      <c r="H374" s="246">
        <v>14.899999999999999</v>
      </c>
      <c r="I374" s="247"/>
      <c r="J374" s="243"/>
      <c r="K374" s="243"/>
      <c r="L374" s="248"/>
      <c r="M374" s="249"/>
      <c r="N374" s="250"/>
      <c r="O374" s="250"/>
      <c r="P374" s="250"/>
      <c r="Q374" s="250"/>
      <c r="R374" s="250"/>
      <c r="S374" s="250"/>
      <c r="T374" s="251"/>
      <c r="U374" s="14"/>
      <c r="V374" s="14"/>
      <c r="W374" s="14"/>
      <c r="X374" s="14"/>
      <c r="Y374" s="14"/>
      <c r="Z374" s="14"/>
      <c r="AA374" s="14"/>
      <c r="AB374" s="14"/>
      <c r="AC374" s="14"/>
      <c r="AD374" s="14"/>
      <c r="AE374" s="14"/>
      <c r="AT374" s="252" t="s">
        <v>149</v>
      </c>
      <c r="AU374" s="252" t="s">
        <v>83</v>
      </c>
      <c r="AV374" s="14" t="s">
        <v>147</v>
      </c>
      <c r="AW374" s="14" t="s">
        <v>32</v>
      </c>
      <c r="AX374" s="14" t="s">
        <v>83</v>
      </c>
      <c r="AY374" s="252" t="s">
        <v>142</v>
      </c>
    </row>
    <row r="375" spans="1:65" s="2" customFormat="1" ht="16.5" customHeight="1">
      <c r="A375" s="37"/>
      <c r="B375" s="38"/>
      <c r="C375" s="216" t="s">
        <v>535</v>
      </c>
      <c r="D375" s="216" t="s">
        <v>143</v>
      </c>
      <c r="E375" s="217" t="s">
        <v>536</v>
      </c>
      <c r="F375" s="218" t="s">
        <v>537</v>
      </c>
      <c r="G375" s="219" t="s">
        <v>158</v>
      </c>
      <c r="H375" s="220">
        <v>4</v>
      </c>
      <c r="I375" s="221"/>
      <c r="J375" s="222">
        <f>ROUND(I375*H375,2)</f>
        <v>0</v>
      </c>
      <c r="K375" s="223"/>
      <c r="L375" s="43"/>
      <c r="M375" s="224" t="s">
        <v>1</v>
      </c>
      <c r="N375" s="225" t="s">
        <v>40</v>
      </c>
      <c r="O375" s="90"/>
      <c r="P375" s="226">
        <f>O375*H375</f>
        <v>0</v>
      </c>
      <c r="Q375" s="226">
        <v>0.01</v>
      </c>
      <c r="R375" s="226">
        <f>Q375*H375</f>
        <v>0.04</v>
      </c>
      <c r="S375" s="226">
        <v>0</v>
      </c>
      <c r="T375" s="227">
        <f>S375*H375</f>
        <v>0</v>
      </c>
      <c r="U375" s="37"/>
      <c r="V375" s="37"/>
      <c r="W375" s="37"/>
      <c r="X375" s="37"/>
      <c r="Y375" s="37"/>
      <c r="Z375" s="37"/>
      <c r="AA375" s="37"/>
      <c r="AB375" s="37"/>
      <c r="AC375" s="37"/>
      <c r="AD375" s="37"/>
      <c r="AE375" s="37"/>
      <c r="AR375" s="228" t="s">
        <v>236</v>
      </c>
      <c r="AT375" s="228" t="s">
        <v>143</v>
      </c>
      <c r="AU375" s="228" t="s">
        <v>83</v>
      </c>
      <c r="AY375" s="16" t="s">
        <v>142</v>
      </c>
      <c r="BE375" s="229">
        <f>IF(N375="základní",J375,0)</f>
        <v>0</v>
      </c>
      <c r="BF375" s="229">
        <f>IF(N375="snížená",J375,0)</f>
        <v>0</v>
      </c>
      <c r="BG375" s="229">
        <f>IF(N375="zákl. přenesená",J375,0)</f>
        <v>0</v>
      </c>
      <c r="BH375" s="229">
        <f>IF(N375="sníž. přenesená",J375,0)</f>
        <v>0</v>
      </c>
      <c r="BI375" s="229">
        <f>IF(N375="nulová",J375,0)</f>
        <v>0</v>
      </c>
      <c r="BJ375" s="16" t="s">
        <v>83</v>
      </c>
      <c r="BK375" s="229">
        <f>ROUND(I375*H375,2)</f>
        <v>0</v>
      </c>
      <c r="BL375" s="16" t="s">
        <v>236</v>
      </c>
      <c r="BM375" s="228" t="s">
        <v>538</v>
      </c>
    </row>
    <row r="376" spans="1:47" s="2" customFormat="1" ht="12">
      <c r="A376" s="37"/>
      <c r="B376" s="38"/>
      <c r="C376" s="39"/>
      <c r="D376" s="232" t="s">
        <v>171</v>
      </c>
      <c r="E376" s="39"/>
      <c r="F376" s="253" t="s">
        <v>539</v>
      </c>
      <c r="G376" s="39"/>
      <c r="H376" s="39"/>
      <c r="I376" s="254"/>
      <c r="J376" s="39"/>
      <c r="K376" s="39"/>
      <c r="L376" s="43"/>
      <c r="M376" s="255"/>
      <c r="N376" s="256"/>
      <c r="O376" s="90"/>
      <c r="P376" s="90"/>
      <c r="Q376" s="90"/>
      <c r="R376" s="90"/>
      <c r="S376" s="90"/>
      <c r="T376" s="91"/>
      <c r="U376" s="37"/>
      <c r="V376" s="37"/>
      <c r="W376" s="37"/>
      <c r="X376" s="37"/>
      <c r="Y376" s="37"/>
      <c r="Z376" s="37"/>
      <c r="AA376" s="37"/>
      <c r="AB376" s="37"/>
      <c r="AC376" s="37"/>
      <c r="AD376" s="37"/>
      <c r="AE376" s="37"/>
      <c r="AT376" s="16" t="s">
        <v>171</v>
      </c>
      <c r="AU376" s="16" t="s">
        <v>83</v>
      </c>
    </row>
    <row r="377" spans="1:65" s="2" customFormat="1" ht="21.75" customHeight="1">
      <c r="A377" s="37"/>
      <c r="B377" s="38"/>
      <c r="C377" s="216" t="s">
        <v>540</v>
      </c>
      <c r="D377" s="216" t="s">
        <v>143</v>
      </c>
      <c r="E377" s="217" t="s">
        <v>541</v>
      </c>
      <c r="F377" s="218" t="s">
        <v>542</v>
      </c>
      <c r="G377" s="219" t="s">
        <v>342</v>
      </c>
      <c r="H377" s="220">
        <v>0.04</v>
      </c>
      <c r="I377" s="221"/>
      <c r="J377" s="222">
        <f>ROUND(I377*H377,2)</f>
        <v>0</v>
      </c>
      <c r="K377" s="223"/>
      <c r="L377" s="43"/>
      <c r="M377" s="270" t="s">
        <v>1</v>
      </c>
      <c r="N377" s="271" t="s">
        <v>40</v>
      </c>
      <c r="O377" s="272"/>
      <c r="P377" s="273">
        <f>O377*H377</f>
        <v>0</v>
      </c>
      <c r="Q377" s="273">
        <v>0</v>
      </c>
      <c r="R377" s="273">
        <f>Q377*H377</f>
        <v>0</v>
      </c>
      <c r="S377" s="273">
        <v>0</v>
      </c>
      <c r="T377" s="274">
        <f>S377*H377</f>
        <v>0</v>
      </c>
      <c r="U377" s="37"/>
      <c r="V377" s="37"/>
      <c r="W377" s="37"/>
      <c r="X377" s="37"/>
      <c r="Y377" s="37"/>
      <c r="Z377" s="37"/>
      <c r="AA377" s="37"/>
      <c r="AB377" s="37"/>
      <c r="AC377" s="37"/>
      <c r="AD377" s="37"/>
      <c r="AE377" s="37"/>
      <c r="AR377" s="228" t="s">
        <v>236</v>
      </c>
      <c r="AT377" s="228" t="s">
        <v>143</v>
      </c>
      <c r="AU377" s="228" t="s">
        <v>83</v>
      </c>
      <c r="AY377" s="16" t="s">
        <v>142</v>
      </c>
      <c r="BE377" s="229">
        <f>IF(N377="základní",J377,0)</f>
        <v>0</v>
      </c>
      <c r="BF377" s="229">
        <f>IF(N377="snížená",J377,0)</f>
        <v>0</v>
      </c>
      <c r="BG377" s="229">
        <f>IF(N377="zákl. přenesená",J377,0)</f>
        <v>0</v>
      </c>
      <c r="BH377" s="229">
        <f>IF(N377="sníž. přenesená",J377,0)</f>
        <v>0</v>
      </c>
      <c r="BI377" s="229">
        <f>IF(N377="nulová",J377,0)</f>
        <v>0</v>
      </c>
      <c r="BJ377" s="16" t="s">
        <v>83</v>
      </c>
      <c r="BK377" s="229">
        <f>ROUND(I377*H377,2)</f>
        <v>0</v>
      </c>
      <c r="BL377" s="16" t="s">
        <v>236</v>
      </c>
      <c r="BM377" s="228" t="s">
        <v>543</v>
      </c>
    </row>
    <row r="378" spans="1:31" s="2" customFormat="1" ht="6.95" customHeight="1">
      <c r="A378" s="37"/>
      <c r="B378" s="65"/>
      <c r="C378" s="66"/>
      <c r="D378" s="66"/>
      <c r="E378" s="66"/>
      <c r="F378" s="66"/>
      <c r="G378" s="66"/>
      <c r="H378" s="66"/>
      <c r="I378" s="66"/>
      <c r="J378" s="66"/>
      <c r="K378" s="66"/>
      <c r="L378" s="43"/>
      <c r="M378" s="37"/>
      <c r="O378" s="37"/>
      <c r="P378" s="37"/>
      <c r="Q378" s="37"/>
      <c r="R378" s="37"/>
      <c r="S378" s="37"/>
      <c r="T378" s="37"/>
      <c r="U378" s="37"/>
      <c r="V378" s="37"/>
      <c r="W378" s="37"/>
      <c r="X378" s="37"/>
      <c r="Y378" s="37"/>
      <c r="Z378" s="37"/>
      <c r="AA378" s="37"/>
      <c r="AB378" s="37"/>
      <c r="AC378" s="37"/>
      <c r="AD378" s="37"/>
      <c r="AE378" s="37"/>
    </row>
  </sheetData>
  <sheetProtection password="CC35" sheet="1" objects="1" scenarios="1" formatColumns="0" formatRows="0" autoFilter="0"/>
  <autoFilter ref="C133:K377"/>
  <mergeCells count="9">
    <mergeCell ref="E7:H7"/>
    <mergeCell ref="E9:H9"/>
    <mergeCell ref="E18:H18"/>
    <mergeCell ref="E27:H27"/>
    <mergeCell ref="E85:H85"/>
    <mergeCell ref="E87:H87"/>
    <mergeCell ref="E124:H124"/>
    <mergeCell ref="E126:H126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7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88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544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ROUND(J123,2)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ROUND((SUM(BE123:BE173)),2)</f>
        <v>0</v>
      </c>
      <c r="G33" s="37"/>
      <c r="H33" s="37"/>
      <c r="I33" s="154">
        <v>0.21</v>
      </c>
      <c r="J33" s="153">
        <f>ROUND(((SUM(BE123:BE173))*I33),2)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ROUND((SUM(BF123:BF173)),2)</f>
        <v>0</v>
      </c>
      <c r="G34" s="37"/>
      <c r="H34" s="37"/>
      <c r="I34" s="154">
        <v>0.12</v>
      </c>
      <c r="J34" s="153">
        <f>ROUND(((SUM(BF123:BF173))*I34),2)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ROUND((SUM(BG123:BG173)),2)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ROUND((SUM(BH123:BH173)),2)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ROUND((SUM(BI123:BI173)),2)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D.1.4.1 - vodovod, kanalizace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J123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116</v>
      </c>
      <c r="E97" s="181"/>
      <c r="F97" s="181"/>
      <c r="G97" s="181"/>
      <c r="H97" s="181"/>
      <c r="I97" s="181"/>
      <c r="J97" s="182">
        <f>J124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545</v>
      </c>
      <c r="E98" s="187"/>
      <c r="F98" s="187"/>
      <c r="G98" s="187"/>
      <c r="H98" s="187"/>
      <c r="I98" s="187"/>
      <c r="J98" s="188">
        <f>J125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117</v>
      </c>
      <c r="E99" s="187"/>
      <c r="F99" s="187"/>
      <c r="G99" s="187"/>
      <c r="H99" s="187"/>
      <c r="I99" s="187"/>
      <c r="J99" s="188">
        <f>J139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9" customFormat="1" ht="24.95" customHeight="1">
      <c r="A100" s="9"/>
      <c r="B100" s="178"/>
      <c r="C100" s="179"/>
      <c r="D100" s="180" t="s">
        <v>546</v>
      </c>
      <c r="E100" s="181"/>
      <c r="F100" s="181"/>
      <c r="G100" s="181"/>
      <c r="H100" s="181"/>
      <c r="I100" s="181"/>
      <c r="J100" s="182">
        <f>J145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10" customFormat="1" ht="19.9" customHeight="1">
      <c r="A101" s="10"/>
      <c r="B101" s="184"/>
      <c r="C101" s="185"/>
      <c r="D101" s="186" t="s">
        <v>547</v>
      </c>
      <c r="E101" s="187"/>
      <c r="F101" s="187"/>
      <c r="G101" s="187"/>
      <c r="H101" s="187"/>
      <c r="I101" s="187"/>
      <c r="J101" s="188">
        <f>J146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548</v>
      </c>
      <c r="E102" s="187"/>
      <c r="F102" s="187"/>
      <c r="G102" s="187"/>
      <c r="H102" s="187"/>
      <c r="I102" s="187"/>
      <c r="J102" s="188">
        <f>J160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10" customFormat="1" ht="19.9" customHeight="1">
      <c r="A103" s="10"/>
      <c r="B103" s="184"/>
      <c r="C103" s="185"/>
      <c r="D103" s="186" t="s">
        <v>549</v>
      </c>
      <c r="E103" s="187"/>
      <c r="F103" s="187"/>
      <c r="G103" s="187"/>
      <c r="H103" s="187"/>
      <c r="I103" s="187"/>
      <c r="J103" s="188">
        <f>J167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2" customFormat="1" ht="21.8" customHeight="1">
      <c r="A104" s="37"/>
      <c r="B104" s="38"/>
      <c r="C104" s="39"/>
      <c r="D104" s="39"/>
      <c r="E104" s="39"/>
      <c r="F104" s="39"/>
      <c r="G104" s="39"/>
      <c r="H104" s="39"/>
      <c r="I104" s="39"/>
      <c r="J104" s="39"/>
      <c r="K104" s="39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5" spans="1:31" s="2" customFormat="1" ht="6.95" customHeight="1">
      <c r="A105" s="37"/>
      <c r="B105" s="65"/>
      <c r="C105" s="66"/>
      <c r="D105" s="66"/>
      <c r="E105" s="66"/>
      <c r="F105" s="66"/>
      <c r="G105" s="66"/>
      <c r="H105" s="66"/>
      <c r="I105" s="66"/>
      <c r="J105" s="66"/>
      <c r="K105" s="66"/>
      <c r="L105" s="62"/>
      <c r="S105" s="37"/>
      <c r="T105" s="37"/>
      <c r="U105" s="37"/>
      <c r="V105" s="37"/>
      <c r="W105" s="37"/>
      <c r="X105" s="37"/>
      <c r="Y105" s="37"/>
      <c r="Z105" s="37"/>
      <c r="AA105" s="37"/>
      <c r="AB105" s="37"/>
      <c r="AC105" s="37"/>
      <c r="AD105" s="37"/>
      <c r="AE105" s="37"/>
    </row>
    <row r="109" spans="1:31" s="2" customFormat="1" ht="6.95" customHeight="1">
      <c r="A109" s="37"/>
      <c r="B109" s="67"/>
      <c r="C109" s="68"/>
      <c r="D109" s="68"/>
      <c r="E109" s="68"/>
      <c r="F109" s="68"/>
      <c r="G109" s="68"/>
      <c r="H109" s="68"/>
      <c r="I109" s="68"/>
      <c r="J109" s="68"/>
      <c r="K109" s="68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4.95" customHeight="1">
      <c r="A110" s="37"/>
      <c r="B110" s="38"/>
      <c r="C110" s="22" t="s">
        <v>127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6.95" customHeight="1">
      <c r="A111" s="37"/>
      <c r="B111" s="38"/>
      <c r="C111" s="39"/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16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6.25" customHeight="1">
      <c r="A113" s="37"/>
      <c r="B113" s="38"/>
      <c r="C113" s="39"/>
      <c r="D113" s="39"/>
      <c r="E113" s="173" t="str">
        <f>E7</f>
        <v>Poliklinika Žďár nad Sázavou -změna užívání prostor v 3.NP na ordinace kardiologie</v>
      </c>
      <c r="F113" s="31"/>
      <c r="G113" s="31"/>
      <c r="H113" s="31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102</v>
      </c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6.5" customHeight="1">
      <c r="A115" s="37"/>
      <c r="B115" s="38"/>
      <c r="C115" s="39"/>
      <c r="D115" s="39"/>
      <c r="E115" s="75" t="str">
        <f>E9</f>
        <v>D.1.4.1 - vodovod, kanalizace</v>
      </c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20</v>
      </c>
      <c r="D117" s="39"/>
      <c r="E117" s="39"/>
      <c r="F117" s="26" t="str">
        <f>F12</f>
        <v>Studentská 1699/4</v>
      </c>
      <c r="G117" s="39"/>
      <c r="H117" s="39"/>
      <c r="I117" s="31" t="s">
        <v>22</v>
      </c>
      <c r="J117" s="78" t="str">
        <f>IF(J12="","",J12)</f>
        <v>22. 3. 2024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6.95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40.05" customHeight="1">
      <c r="A119" s="37"/>
      <c r="B119" s="38"/>
      <c r="C119" s="31" t="s">
        <v>24</v>
      </c>
      <c r="D119" s="39"/>
      <c r="E119" s="39"/>
      <c r="F119" s="26" t="str">
        <f>E15</f>
        <v>Město Žďár nad Zázavou</v>
      </c>
      <c r="G119" s="39"/>
      <c r="H119" s="39"/>
      <c r="I119" s="31" t="s">
        <v>30</v>
      </c>
      <c r="J119" s="35" t="str">
        <f>E21</f>
        <v>Filip Marek, Brněnská 326/34, Žďár nad Sázavou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40.05" customHeight="1">
      <c r="A120" s="37"/>
      <c r="B120" s="38"/>
      <c r="C120" s="31" t="s">
        <v>28</v>
      </c>
      <c r="D120" s="39"/>
      <c r="E120" s="39"/>
      <c r="F120" s="26" t="str">
        <f>IF(E18="","",E18)</f>
        <v>Vyplň údaj</v>
      </c>
      <c r="G120" s="39"/>
      <c r="H120" s="39"/>
      <c r="I120" s="31" t="s">
        <v>33</v>
      </c>
      <c r="J120" s="35" t="str">
        <f>E24</f>
        <v>Filip Marek, Brněnská 326/34, Žďár nad Sázavou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10.3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11" customFormat="1" ht="29.25" customHeight="1">
      <c r="A122" s="190"/>
      <c r="B122" s="191"/>
      <c r="C122" s="192" t="s">
        <v>128</v>
      </c>
      <c r="D122" s="193" t="s">
        <v>60</v>
      </c>
      <c r="E122" s="193" t="s">
        <v>56</v>
      </c>
      <c r="F122" s="193" t="s">
        <v>57</v>
      </c>
      <c r="G122" s="193" t="s">
        <v>129</v>
      </c>
      <c r="H122" s="193" t="s">
        <v>130</v>
      </c>
      <c r="I122" s="193" t="s">
        <v>131</v>
      </c>
      <c r="J122" s="194" t="s">
        <v>106</v>
      </c>
      <c r="K122" s="195" t="s">
        <v>132</v>
      </c>
      <c r="L122" s="196"/>
      <c r="M122" s="99" t="s">
        <v>1</v>
      </c>
      <c r="N122" s="100" t="s">
        <v>39</v>
      </c>
      <c r="O122" s="100" t="s">
        <v>133</v>
      </c>
      <c r="P122" s="100" t="s">
        <v>134</v>
      </c>
      <c r="Q122" s="100" t="s">
        <v>135</v>
      </c>
      <c r="R122" s="100" t="s">
        <v>136</v>
      </c>
      <c r="S122" s="100" t="s">
        <v>137</v>
      </c>
      <c r="T122" s="101" t="s">
        <v>138</v>
      </c>
      <c r="U122" s="190"/>
      <c r="V122" s="190"/>
      <c r="W122" s="190"/>
      <c r="X122" s="190"/>
      <c r="Y122" s="190"/>
      <c r="Z122" s="190"/>
      <c r="AA122" s="190"/>
      <c r="AB122" s="190"/>
      <c r="AC122" s="190"/>
      <c r="AD122" s="190"/>
      <c r="AE122" s="190"/>
    </row>
    <row r="123" spans="1:63" s="2" customFormat="1" ht="22.8" customHeight="1">
      <c r="A123" s="37"/>
      <c r="B123" s="38"/>
      <c r="C123" s="106" t="s">
        <v>139</v>
      </c>
      <c r="D123" s="39"/>
      <c r="E123" s="39"/>
      <c r="F123" s="39"/>
      <c r="G123" s="39"/>
      <c r="H123" s="39"/>
      <c r="I123" s="39"/>
      <c r="J123" s="197">
        <f>BK123</f>
        <v>0</v>
      </c>
      <c r="K123" s="39"/>
      <c r="L123" s="43"/>
      <c r="M123" s="102"/>
      <c r="N123" s="198"/>
      <c r="O123" s="103"/>
      <c r="P123" s="199">
        <f>P124+P145</f>
        <v>0</v>
      </c>
      <c r="Q123" s="103"/>
      <c r="R123" s="199">
        <f>R124+R145</f>
        <v>0.030809999999999997</v>
      </c>
      <c r="S123" s="103"/>
      <c r="T123" s="200">
        <f>T124+T145</f>
        <v>0.65401</v>
      </c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  <c r="AT123" s="16" t="s">
        <v>74</v>
      </c>
      <c r="AU123" s="16" t="s">
        <v>108</v>
      </c>
      <c r="BK123" s="201">
        <f>BK124+BK145</f>
        <v>0</v>
      </c>
    </row>
    <row r="124" spans="1:63" s="12" customFormat="1" ht="25.9" customHeight="1">
      <c r="A124" s="12"/>
      <c r="B124" s="202"/>
      <c r="C124" s="203"/>
      <c r="D124" s="204" t="s">
        <v>74</v>
      </c>
      <c r="E124" s="205" t="s">
        <v>335</v>
      </c>
      <c r="F124" s="205" t="s">
        <v>336</v>
      </c>
      <c r="G124" s="203"/>
      <c r="H124" s="203"/>
      <c r="I124" s="206"/>
      <c r="J124" s="207">
        <f>BK124</f>
        <v>0</v>
      </c>
      <c r="K124" s="203"/>
      <c r="L124" s="208"/>
      <c r="M124" s="209"/>
      <c r="N124" s="210"/>
      <c r="O124" s="210"/>
      <c r="P124" s="211">
        <f>P125+P139</f>
        <v>0</v>
      </c>
      <c r="Q124" s="210"/>
      <c r="R124" s="211">
        <f>R125+R139</f>
        <v>0</v>
      </c>
      <c r="S124" s="210"/>
      <c r="T124" s="212">
        <f>T125+T139</f>
        <v>0.5884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83</v>
      </c>
      <c r="AT124" s="214" t="s">
        <v>74</v>
      </c>
      <c r="AU124" s="214" t="s">
        <v>75</v>
      </c>
      <c r="AY124" s="213" t="s">
        <v>142</v>
      </c>
      <c r="BK124" s="215">
        <f>BK125+BK139</f>
        <v>0</v>
      </c>
    </row>
    <row r="125" spans="1:63" s="12" customFormat="1" ht="22.8" customHeight="1">
      <c r="A125" s="12"/>
      <c r="B125" s="202"/>
      <c r="C125" s="203"/>
      <c r="D125" s="204" t="s">
        <v>74</v>
      </c>
      <c r="E125" s="268" t="s">
        <v>194</v>
      </c>
      <c r="F125" s="268" t="s">
        <v>550</v>
      </c>
      <c r="G125" s="203"/>
      <c r="H125" s="203"/>
      <c r="I125" s="206"/>
      <c r="J125" s="269">
        <f>BK125</f>
        <v>0</v>
      </c>
      <c r="K125" s="203"/>
      <c r="L125" s="208"/>
      <c r="M125" s="209"/>
      <c r="N125" s="210"/>
      <c r="O125" s="210"/>
      <c r="P125" s="211">
        <f>SUM(P126:P138)</f>
        <v>0</v>
      </c>
      <c r="Q125" s="210"/>
      <c r="R125" s="211">
        <f>SUM(R126:R138)</f>
        <v>0</v>
      </c>
      <c r="S125" s="210"/>
      <c r="T125" s="212">
        <f>SUM(T126:T138)</f>
        <v>0.5884</v>
      </c>
      <c r="U125" s="12"/>
      <c r="V125" s="12"/>
      <c r="W125" s="12"/>
      <c r="X125" s="12"/>
      <c r="Y125" s="12"/>
      <c r="Z125" s="12"/>
      <c r="AA125" s="12"/>
      <c r="AB125" s="12"/>
      <c r="AC125" s="12"/>
      <c r="AD125" s="12"/>
      <c r="AE125" s="12"/>
      <c r="AR125" s="213" t="s">
        <v>83</v>
      </c>
      <c r="AT125" s="214" t="s">
        <v>74</v>
      </c>
      <c r="AU125" s="214" t="s">
        <v>83</v>
      </c>
      <c r="AY125" s="213" t="s">
        <v>142</v>
      </c>
      <c r="BK125" s="215">
        <f>SUM(BK126:BK138)</f>
        <v>0</v>
      </c>
    </row>
    <row r="126" spans="1:65" s="2" customFormat="1" ht="33" customHeight="1">
      <c r="A126" s="37"/>
      <c r="B126" s="38"/>
      <c r="C126" s="216" t="s">
        <v>83</v>
      </c>
      <c r="D126" s="216" t="s">
        <v>143</v>
      </c>
      <c r="E126" s="217" t="s">
        <v>551</v>
      </c>
      <c r="F126" s="218" t="s">
        <v>552</v>
      </c>
      <c r="G126" s="219" t="s">
        <v>256</v>
      </c>
      <c r="H126" s="220">
        <v>0.022</v>
      </c>
      <c r="I126" s="221"/>
      <c r="J126" s="222">
        <f>ROUND(I126*H126,2)</f>
        <v>0</v>
      </c>
      <c r="K126" s="223"/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2.2</v>
      </c>
      <c r="T126" s="227">
        <f>S126*H126</f>
        <v>0.0484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147</v>
      </c>
      <c r="AT126" s="228" t="s">
        <v>143</v>
      </c>
      <c r="AU126" s="228" t="s">
        <v>85</v>
      </c>
      <c r="AY126" s="16" t="s">
        <v>142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83</v>
      </c>
      <c r="BK126" s="229">
        <f>ROUND(I126*H126,2)</f>
        <v>0</v>
      </c>
      <c r="BL126" s="16" t="s">
        <v>147</v>
      </c>
      <c r="BM126" s="228" t="s">
        <v>553</v>
      </c>
    </row>
    <row r="127" spans="1:51" s="13" customFormat="1" ht="12">
      <c r="A127" s="13"/>
      <c r="B127" s="230"/>
      <c r="C127" s="231"/>
      <c r="D127" s="232" t="s">
        <v>149</v>
      </c>
      <c r="E127" s="233" t="s">
        <v>1</v>
      </c>
      <c r="F127" s="234" t="s">
        <v>554</v>
      </c>
      <c r="G127" s="231"/>
      <c r="H127" s="235">
        <v>0.007</v>
      </c>
      <c r="I127" s="236"/>
      <c r="J127" s="231"/>
      <c r="K127" s="231"/>
      <c r="L127" s="237"/>
      <c r="M127" s="238"/>
      <c r="N127" s="239"/>
      <c r="O127" s="239"/>
      <c r="P127" s="239"/>
      <c r="Q127" s="239"/>
      <c r="R127" s="239"/>
      <c r="S127" s="239"/>
      <c r="T127" s="240"/>
      <c r="U127" s="13"/>
      <c r="V127" s="13"/>
      <c r="W127" s="13"/>
      <c r="X127" s="13"/>
      <c r="Y127" s="13"/>
      <c r="Z127" s="13"/>
      <c r="AA127" s="13"/>
      <c r="AB127" s="13"/>
      <c r="AC127" s="13"/>
      <c r="AD127" s="13"/>
      <c r="AE127" s="13"/>
      <c r="AT127" s="241" t="s">
        <v>149</v>
      </c>
      <c r="AU127" s="241" t="s">
        <v>85</v>
      </c>
      <c r="AV127" s="13" t="s">
        <v>85</v>
      </c>
      <c r="AW127" s="13" t="s">
        <v>32</v>
      </c>
      <c r="AX127" s="13" t="s">
        <v>75</v>
      </c>
      <c r="AY127" s="241" t="s">
        <v>142</v>
      </c>
    </row>
    <row r="128" spans="1:51" s="13" customFormat="1" ht="12">
      <c r="A128" s="13"/>
      <c r="B128" s="230"/>
      <c r="C128" s="231"/>
      <c r="D128" s="232" t="s">
        <v>149</v>
      </c>
      <c r="E128" s="233" t="s">
        <v>1</v>
      </c>
      <c r="F128" s="234" t="s">
        <v>555</v>
      </c>
      <c r="G128" s="231"/>
      <c r="H128" s="235">
        <v>0.008</v>
      </c>
      <c r="I128" s="236"/>
      <c r="J128" s="231"/>
      <c r="K128" s="231"/>
      <c r="L128" s="237"/>
      <c r="M128" s="238"/>
      <c r="N128" s="239"/>
      <c r="O128" s="239"/>
      <c r="P128" s="239"/>
      <c r="Q128" s="239"/>
      <c r="R128" s="239"/>
      <c r="S128" s="239"/>
      <c r="T128" s="240"/>
      <c r="U128" s="13"/>
      <c r="V128" s="13"/>
      <c r="W128" s="13"/>
      <c r="X128" s="13"/>
      <c r="Y128" s="13"/>
      <c r="Z128" s="13"/>
      <c r="AA128" s="13"/>
      <c r="AB128" s="13"/>
      <c r="AC128" s="13"/>
      <c r="AD128" s="13"/>
      <c r="AE128" s="13"/>
      <c r="AT128" s="241" t="s">
        <v>149</v>
      </c>
      <c r="AU128" s="241" t="s">
        <v>85</v>
      </c>
      <c r="AV128" s="13" t="s">
        <v>85</v>
      </c>
      <c r="AW128" s="13" t="s">
        <v>32</v>
      </c>
      <c r="AX128" s="13" t="s">
        <v>75</v>
      </c>
      <c r="AY128" s="241" t="s">
        <v>142</v>
      </c>
    </row>
    <row r="129" spans="1:51" s="13" customFormat="1" ht="12">
      <c r="A129" s="13"/>
      <c r="B129" s="230"/>
      <c r="C129" s="231"/>
      <c r="D129" s="232" t="s">
        <v>149</v>
      </c>
      <c r="E129" s="233" t="s">
        <v>1</v>
      </c>
      <c r="F129" s="234" t="s">
        <v>556</v>
      </c>
      <c r="G129" s="231"/>
      <c r="H129" s="235">
        <v>0.007</v>
      </c>
      <c r="I129" s="236"/>
      <c r="J129" s="231"/>
      <c r="K129" s="231"/>
      <c r="L129" s="237"/>
      <c r="M129" s="238"/>
      <c r="N129" s="239"/>
      <c r="O129" s="239"/>
      <c r="P129" s="239"/>
      <c r="Q129" s="239"/>
      <c r="R129" s="239"/>
      <c r="S129" s="239"/>
      <c r="T129" s="240"/>
      <c r="U129" s="13"/>
      <c r="V129" s="13"/>
      <c r="W129" s="13"/>
      <c r="X129" s="13"/>
      <c r="Y129" s="13"/>
      <c r="Z129" s="13"/>
      <c r="AA129" s="13"/>
      <c r="AB129" s="13"/>
      <c r="AC129" s="13"/>
      <c r="AD129" s="13"/>
      <c r="AE129" s="13"/>
      <c r="AT129" s="241" t="s">
        <v>149</v>
      </c>
      <c r="AU129" s="241" t="s">
        <v>85</v>
      </c>
      <c r="AV129" s="13" t="s">
        <v>85</v>
      </c>
      <c r="AW129" s="13" t="s">
        <v>32</v>
      </c>
      <c r="AX129" s="13" t="s">
        <v>75</v>
      </c>
      <c r="AY129" s="241" t="s">
        <v>142</v>
      </c>
    </row>
    <row r="130" spans="1:51" s="14" customFormat="1" ht="12">
      <c r="A130" s="14"/>
      <c r="B130" s="242"/>
      <c r="C130" s="243"/>
      <c r="D130" s="232" t="s">
        <v>149</v>
      </c>
      <c r="E130" s="244" t="s">
        <v>1</v>
      </c>
      <c r="F130" s="245" t="s">
        <v>165</v>
      </c>
      <c r="G130" s="243"/>
      <c r="H130" s="246">
        <v>0.022</v>
      </c>
      <c r="I130" s="247"/>
      <c r="J130" s="243"/>
      <c r="K130" s="243"/>
      <c r="L130" s="248"/>
      <c r="M130" s="249"/>
      <c r="N130" s="250"/>
      <c r="O130" s="250"/>
      <c r="P130" s="250"/>
      <c r="Q130" s="250"/>
      <c r="R130" s="250"/>
      <c r="S130" s="250"/>
      <c r="T130" s="251"/>
      <c r="U130" s="14"/>
      <c r="V130" s="14"/>
      <c r="W130" s="14"/>
      <c r="X130" s="14"/>
      <c r="Y130" s="14"/>
      <c r="Z130" s="14"/>
      <c r="AA130" s="14"/>
      <c r="AB130" s="14"/>
      <c r="AC130" s="14"/>
      <c r="AD130" s="14"/>
      <c r="AE130" s="14"/>
      <c r="AT130" s="252" t="s">
        <v>149</v>
      </c>
      <c r="AU130" s="252" t="s">
        <v>85</v>
      </c>
      <c r="AV130" s="14" t="s">
        <v>147</v>
      </c>
      <c r="AW130" s="14" t="s">
        <v>32</v>
      </c>
      <c r="AX130" s="14" t="s">
        <v>83</v>
      </c>
      <c r="AY130" s="252" t="s">
        <v>142</v>
      </c>
    </row>
    <row r="131" spans="1:65" s="2" customFormat="1" ht="24.15" customHeight="1">
      <c r="A131" s="37"/>
      <c r="B131" s="38"/>
      <c r="C131" s="216" t="s">
        <v>85</v>
      </c>
      <c r="D131" s="216" t="s">
        <v>143</v>
      </c>
      <c r="E131" s="217" t="s">
        <v>557</v>
      </c>
      <c r="F131" s="218" t="s">
        <v>558</v>
      </c>
      <c r="G131" s="219" t="s">
        <v>169</v>
      </c>
      <c r="H131" s="220">
        <v>4.4</v>
      </c>
      <c r="I131" s="221"/>
      <c r="J131" s="222">
        <f>ROUND(I131*H131,2)</f>
        <v>0</v>
      </c>
      <c r="K131" s="223"/>
      <c r="L131" s="43"/>
      <c r="M131" s="224" t="s">
        <v>1</v>
      </c>
      <c r="N131" s="225" t="s">
        <v>40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147</v>
      </c>
      <c r="AT131" s="228" t="s">
        <v>143</v>
      </c>
      <c r="AU131" s="228" t="s">
        <v>85</v>
      </c>
      <c r="AY131" s="16" t="s">
        <v>142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83</v>
      </c>
      <c r="BK131" s="229">
        <f>ROUND(I131*H131,2)</f>
        <v>0</v>
      </c>
      <c r="BL131" s="16" t="s">
        <v>147</v>
      </c>
      <c r="BM131" s="228" t="s">
        <v>559</v>
      </c>
    </row>
    <row r="132" spans="1:51" s="13" customFormat="1" ht="12">
      <c r="A132" s="13"/>
      <c r="B132" s="230"/>
      <c r="C132" s="231"/>
      <c r="D132" s="232" t="s">
        <v>149</v>
      </c>
      <c r="E132" s="233" t="s">
        <v>1</v>
      </c>
      <c r="F132" s="234" t="s">
        <v>560</v>
      </c>
      <c r="G132" s="231"/>
      <c r="H132" s="235">
        <v>1.4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149</v>
      </c>
      <c r="AU132" s="241" t="s">
        <v>85</v>
      </c>
      <c r="AV132" s="13" t="s">
        <v>85</v>
      </c>
      <c r="AW132" s="13" t="s">
        <v>32</v>
      </c>
      <c r="AX132" s="13" t="s">
        <v>75</v>
      </c>
      <c r="AY132" s="241" t="s">
        <v>142</v>
      </c>
    </row>
    <row r="133" spans="1:51" s="13" customFormat="1" ht="12">
      <c r="A133" s="13"/>
      <c r="B133" s="230"/>
      <c r="C133" s="231"/>
      <c r="D133" s="232" t="s">
        <v>149</v>
      </c>
      <c r="E133" s="233" t="s">
        <v>1</v>
      </c>
      <c r="F133" s="234" t="s">
        <v>561</v>
      </c>
      <c r="G133" s="231"/>
      <c r="H133" s="235">
        <v>1.6</v>
      </c>
      <c r="I133" s="236"/>
      <c r="J133" s="231"/>
      <c r="K133" s="231"/>
      <c r="L133" s="237"/>
      <c r="M133" s="238"/>
      <c r="N133" s="239"/>
      <c r="O133" s="239"/>
      <c r="P133" s="239"/>
      <c r="Q133" s="239"/>
      <c r="R133" s="239"/>
      <c r="S133" s="239"/>
      <c r="T133" s="240"/>
      <c r="U133" s="13"/>
      <c r="V133" s="13"/>
      <c r="W133" s="13"/>
      <c r="X133" s="13"/>
      <c r="Y133" s="13"/>
      <c r="Z133" s="13"/>
      <c r="AA133" s="13"/>
      <c r="AB133" s="13"/>
      <c r="AC133" s="13"/>
      <c r="AD133" s="13"/>
      <c r="AE133" s="13"/>
      <c r="AT133" s="241" t="s">
        <v>149</v>
      </c>
      <c r="AU133" s="241" t="s">
        <v>85</v>
      </c>
      <c r="AV133" s="13" t="s">
        <v>85</v>
      </c>
      <c r="AW133" s="13" t="s">
        <v>32</v>
      </c>
      <c r="AX133" s="13" t="s">
        <v>75</v>
      </c>
      <c r="AY133" s="241" t="s">
        <v>142</v>
      </c>
    </row>
    <row r="134" spans="1:51" s="13" customFormat="1" ht="12">
      <c r="A134" s="13"/>
      <c r="B134" s="230"/>
      <c r="C134" s="231"/>
      <c r="D134" s="232" t="s">
        <v>149</v>
      </c>
      <c r="E134" s="233" t="s">
        <v>1</v>
      </c>
      <c r="F134" s="234" t="s">
        <v>562</v>
      </c>
      <c r="G134" s="231"/>
      <c r="H134" s="235">
        <v>1.4</v>
      </c>
      <c r="I134" s="236"/>
      <c r="J134" s="231"/>
      <c r="K134" s="231"/>
      <c r="L134" s="237"/>
      <c r="M134" s="238"/>
      <c r="N134" s="239"/>
      <c r="O134" s="239"/>
      <c r="P134" s="239"/>
      <c r="Q134" s="239"/>
      <c r="R134" s="239"/>
      <c r="S134" s="239"/>
      <c r="T134" s="240"/>
      <c r="U134" s="13"/>
      <c r="V134" s="13"/>
      <c r="W134" s="13"/>
      <c r="X134" s="13"/>
      <c r="Y134" s="13"/>
      <c r="Z134" s="13"/>
      <c r="AA134" s="13"/>
      <c r="AB134" s="13"/>
      <c r="AC134" s="13"/>
      <c r="AD134" s="13"/>
      <c r="AE134" s="13"/>
      <c r="AT134" s="241" t="s">
        <v>149</v>
      </c>
      <c r="AU134" s="241" t="s">
        <v>85</v>
      </c>
      <c r="AV134" s="13" t="s">
        <v>85</v>
      </c>
      <c r="AW134" s="13" t="s">
        <v>32</v>
      </c>
      <c r="AX134" s="13" t="s">
        <v>75</v>
      </c>
      <c r="AY134" s="241" t="s">
        <v>142</v>
      </c>
    </row>
    <row r="135" spans="1:51" s="14" customFormat="1" ht="12">
      <c r="A135" s="14"/>
      <c r="B135" s="242"/>
      <c r="C135" s="243"/>
      <c r="D135" s="232" t="s">
        <v>149</v>
      </c>
      <c r="E135" s="244" t="s">
        <v>1</v>
      </c>
      <c r="F135" s="245" t="s">
        <v>165</v>
      </c>
      <c r="G135" s="243"/>
      <c r="H135" s="246">
        <v>4.4</v>
      </c>
      <c r="I135" s="247"/>
      <c r="J135" s="243"/>
      <c r="K135" s="243"/>
      <c r="L135" s="248"/>
      <c r="M135" s="249"/>
      <c r="N135" s="250"/>
      <c r="O135" s="250"/>
      <c r="P135" s="250"/>
      <c r="Q135" s="250"/>
      <c r="R135" s="250"/>
      <c r="S135" s="250"/>
      <c r="T135" s="251"/>
      <c r="U135" s="14"/>
      <c r="V135" s="14"/>
      <c r="W135" s="14"/>
      <c r="X135" s="14"/>
      <c r="Y135" s="14"/>
      <c r="Z135" s="14"/>
      <c r="AA135" s="14"/>
      <c r="AB135" s="14"/>
      <c r="AC135" s="14"/>
      <c r="AD135" s="14"/>
      <c r="AE135" s="14"/>
      <c r="AT135" s="252" t="s">
        <v>149</v>
      </c>
      <c r="AU135" s="252" t="s">
        <v>85</v>
      </c>
      <c r="AV135" s="14" t="s">
        <v>147</v>
      </c>
      <c r="AW135" s="14" t="s">
        <v>32</v>
      </c>
      <c r="AX135" s="14" t="s">
        <v>83</v>
      </c>
      <c r="AY135" s="252" t="s">
        <v>142</v>
      </c>
    </row>
    <row r="136" spans="1:65" s="2" customFormat="1" ht="24.15" customHeight="1">
      <c r="A136" s="37"/>
      <c r="B136" s="38"/>
      <c r="C136" s="216" t="s">
        <v>155</v>
      </c>
      <c r="D136" s="216" t="s">
        <v>143</v>
      </c>
      <c r="E136" s="217" t="s">
        <v>563</v>
      </c>
      <c r="F136" s="218" t="s">
        <v>564</v>
      </c>
      <c r="G136" s="219" t="s">
        <v>158</v>
      </c>
      <c r="H136" s="220">
        <v>3</v>
      </c>
      <c r="I136" s="221"/>
      <c r="J136" s="222">
        <f>ROUND(I136*H136,2)</f>
        <v>0</v>
      </c>
      <c r="K136" s="223"/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0.069</v>
      </c>
      <c r="T136" s="227">
        <f>S136*H136</f>
        <v>0.20700000000000002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147</v>
      </c>
      <c r="AT136" s="228" t="s">
        <v>143</v>
      </c>
      <c r="AU136" s="228" t="s">
        <v>85</v>
      </c>
      <c r="AY136" s="16" t="s">
        <v>142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83</v>
      </c>
      <c r="BK136" s="229">
        <f>ROUND(I136*H136,2)</f>
        <v>0</v>
      </c>
      <c r="BL136" s="16" t="s">
        <v>147</v>
      </c>
      <c r="BM136" s="228" t="s">
        <v>565</v>
      </c>
    </row>
    <row r="137" spans="1:51" s="13" customFormat="1" ht="12">
      <c r="A137" s="13"/>
      <c r="B137" s="230"/>
      <c r="C137" s="231"/>
      <c r="D137" s="232" t="s">
        <v>149</v>
      </c>
      <c r="E137" s="233" t="s">
        <v>1</v>
      </c>
      <c r="F137" s="234" t="s">
        <v>566</v>
      </c>
      <c r="G137" s="231"/>
      <c r="H137" s="235">
        <v>3</v>
      </c>
      <c r="I137" s="236"/>
      <c r="J137" s="231"/>
      <c r="K137" s="231"/>
      <c r="L137" s="237"/>
      <c r="M137" s="238"/>
      <c r="N137" s="239"/>
      <c r="O137" s="239"/>
      <c r="P137" s="239"/>
      <c r="Q137" s="239"/>
      <c r="R137" s="239"/>
      <c r="S137" s="239"/>
      <c r="T137" s="240"/>
      <c r="U137" s="13"/>
      <c r="V137" s="13"/>
      <c r="W137" s="13"/>
      <c r="X137" s="13"/>
      <c r="Y137" s="13"/>
      <c r="Z137" s="13"/>
      <c r="AA137" s="13"/>
      <c r="AB137" s="13"/>
      <c r="AC137" s="13"/>
      <c r="AD137" s="13"/>
      <c r="AE137" s="13"/>
      <c r="AT137" s="241" t="s">
        <v>149</v>
      </c>
      <c r="AU137" s="241" t="s">
        <v>85</v>
      </c>
      <c r="AV137" s="13" t="s">
        <v>85</v>
      </c>
      <c r="AW137" s="13" t="s">
        <v>32</v>
      </c>
      <c r="AX137" s="13" t="s">
        <v>83</v>
      </c>
      <c r="AY137" s="241" t="s">
        <v>142</v>
      </c>
    </row>
    <row r="138" spans="1:65" s="2" customFormat="1" ht="24.15" customHeight="1">
      <c r="A138" s="37"/>
      <c r="B138" s="38"/>
      <c r="C138" s="216" t="s">
        <v>147</v>
      </c>
      <c r="D138" s="216" t="s">
        <v>143</v>
      </c>
      <c r="E138" s="217" t="s">
        <v>567</v>
      </c>
      <c r="F138" s="218" t="s">
        <v>568</v>
      </c>
      <c r="G138" s="219" t="s">
        <v>169</v>
      </c>
      <c r="H138" s="220">
        <v>37</v>
      </c>
      <c r="I138" s="221"/>
      <c r="J138" s="222">
        <f>ROUND(I138*H138,2)</f>
        <v>0</v>
      </c>
      <c r="K138" s="223"/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0.009</v>
      </c>
      <c r="T138" s="227">
        <f>S138*H138</f>
        <v>0.33299999999999996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147</v>
      </c>
      <c r="AT138" s="228" t="s">
        <v>143</v>
      </c>
      <c r="AU138" s="228" t="s">
        <v>85</v>
      </c>
      <c r="AY138" s="16" t="s">
        <v>142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83</v>
      </c>
      <c r="BK138" s="229">
        <f>ROUND(I138*H138,2)</f>
        <v>0</v>
      </c>
      <c r="BL138" s="16" t="s">
        <v>147</v>
      </c>
      <c r="BM138" s="228" t="s">
        <v>569</v>
      </c>
    </row>
    <row r="139" spans="1:63" s="12" customFormat="1" ht="22.8" customHeight="1">
      <c r="A139" s="12"/>
      <c r="B139" s="202"/>
      <c r="C139" s="203"/>
      <c r="D139" s="204" t="s">
        <v>74</v>
      </c>
      <c r="E139" s="268" t="s">
        <v>337</v>
      </c>
      <c r="F139" s="268" t="s">
        <v>338</v>
      </c>
      <c r="G139" s="203"/>
      <c r="H139" s="203"/>
      <c r="I139" s="206"/>
      <c r="J139" s="269">
        <f>BK139</f>
        <v>0</v>
      </c>
      <c r="K139" s="203"/>
      <c r="L139" s="208"/>
      <c r="M139" s="209"/>
      <c r="N139" s="210"/>
      <c r="O139" s="210"/>
      <c r="P139" s="211">
        <f>SUM(P140:P144)</f>
        <v>0</v>
      </c>
      <c r="Q139" s="210"/>
      <c r="R139" s="211">
        <f>SUM(R140:R144)</f>
        <v>0</v>
      </c>
      <c r="S139" s="210"/>
      <c r="T139" s="212">
        <f>SUM(T140:T144)</f>
        <v>0</v>
      </c>
      <c r="U139" s="12"/>
      <c r="V139" s="12"/>
      <c r="W139" s="12"/>
      <c r="X139" s="12"/>
      <c r="Y139" s="12"/>
      <c r="Z139" s="12"/>
      <c r="AA139" s="12"/>
      <c r="AB139" s="12"/>
      <c r="AC139" s="12"/>
      <c r="AD139" s="12"/>
      <c r="AE139" s="12"/>
      <c r="AR139" s="213" t="s">
        <v>83</v>
      </c>
      <c r="AT139" s="214" t="s">
        <v>74</v>
      </c>
      <c r="AU139" s="214" t="s">
        <v>83</v>
      </c>
      <c r="AY139" s="213" t="s">
        <v>142</v>
      </c>
      <c r="BK139" s="215">
        <f>SUM(BK140:BK144)</f>
        <v>0</v>
      </c>
    </row>
    <row r="140" spans="1:65" s="2" customFormat="1" ht="24.15" customHeight="1">
      <c r="A140" s="37"/>
      <c r="B140" s="38"/>
      <c r="C140" s="216" t="s">
        <v>166</v>
      </c>
      <c r="D140" s="216" t="s">
        <v>143</v>
      </c>
      <c r="E140" s="217" t="s">
        <v>340</v>
      </c>
      <c r="F140" s="218" t="s">
        <v>341</v>
      </c>
      <c r="G140" s="219" t="s">
        <v>342</v>
      </c>
      <c r="H140" s="220">
        <v>0.654</v>
      </c>
      <c r="I140" s="221"/>
      <c r="J140" s="222">
        <f>ROUND(I140*H140,2)</f>
        <v>0</v>
      </c>
      <c r="K140" s="223"/>
      <c r="L140" s="43"/>
      <c r="M140" s="224" t="s">
        <v>1</v>
      </c>
      <c r="N140" s="225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147</v>
      </c>
      <c r="AT140" s="228" t="s">
        <v>143</v>
      </c>
      <c r="AU140" s="228" t="s">
        <v>85</v>
      </c>
      <c r="AY140" s="16" t="s">
        <v>142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83</v>
      </c>
      <c r="BK140" s="229">
        <f>ROUND(I140*H140,2)</f>
        <v>0</v>
      </c>
      <c r="BL140" s="16" t="s">
        <v>147</v>
      </c>
      <c r="BM140" s="228" t="s">
        <v>570</v>
      </c>
    </row>
    <row r="141" spans="1:65" s="2" customFormat="1" ht="24.15" customHeight="1">
      <c r="A141" s="37"/>
      <c r="B141" s="38"/>
      <c r="C141" s="216" t="s">
        <v>173</v>
      </c>
      <c r="D141" s="216" t="s">
        <v>143</v>
      </c>
      <c r="E141" s="217" t="s">
        <v>345</v>
      </c>
      <c r="F141" s="218" t="s">
        <v>346</v>
      </c>
      <c r="G141" s="219" t="s">
        <v>342</v>
      </c>
      <c r="H141" s="220">
        <v>0.654</v>
      </c>
      <c r="I141" s="221"/>
      <c r="J141" s="222">
        <f>ROUND(I141*H141,2)</f>
        <v>0</v>
      </c>
      <c r="K141" s="223"/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147</v>
      </c>
      <c r="AT141" s="228" t="s">
        <v>143</v>
      </c>
      <c r="AU141" s="228" t="s">
        <v>85</v>
      </c>
      <c r="AY141" s="16" t="s">
        <v>142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83</v>
      </c>
      <c r="BK141" s="229">
        <f>ROUND(I141*H141,2)</f>
        <v>0</v>
      </c>
      <c r="BL141" s="16" t="s">
        <v>147</v>
      </c>
      <c r="BM141" s="228" t="s">
        <v>571</v>
      </c>
    </row>
    <row r="142" spans="1:65" s="2" customFormat="1" ht="24.15" customHeight="1">
      <c r="A142" s="37"/>
      <c r="B142" s="38"/>
      <c r="C142" s="216" t="s">
        <v>177</v>
      </c>
      <c r="D142" s="216" t="s">
        <v>143</v>
      </c>
      <c r="E142" s="217" t="s">
        <v>349</v>
      </c>
      <c r="F142" s="218" t="s">
        <v>350</v>
      </c>
      <c r="G142" s="219" t="s">
        <v>342</v>
      </c>
      <c r="H142" s="220">
        <v>9.81</v>
      </c>
      <c r="I142" s="221"/>
      <c r="J142" s="222">
        <f>ROUND(I142*H142,2)</f>
        <v>0</v>
      </c>
      <c r="K142" s="223"/>
      <c r="L142" s="43"/>
      <c r="M142" s="224" t="s">
        <v>1</v>
      </c>
      <c r="N142" s="225" t="s">
        <v>40</v>
      </c>
      <c r="O142" s="90"/>
      <c r="P142" s="226">
        <f>O142*H142</f>
        <v>0</v>
      </c>
      <c r="Q142" s="226">
        <v>0</v>
      </c>
      <c r="R142" s="226">
        <f>Q142*H142</f>
        <v>0</v>
      </c>
      <c r="S142" s="226">
        <v>0</v>
      </c>
      <c r="T142" s="227">
        <f>S142*H142</f>
        <v>0</v>
      </c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R142" s="228" t="s">
        <v>147</v>
      </c>
      <c r="AT142" s="228" t="s">
        <v>143</v>
      </c>
      <c r="AU142" s="228" t="s">
        <v>85</v>
      </c>
      <c r="AY142" s="16" t="s">
        <v>142</v>
      </c>
      <c r="BE142" s="229">
        <f>IF(N142="základní",J142,0)</f>
        <v>0</v>
      </c>
      <c r="BF142" s="229">
        <f>IF(N142="snížená",J142,0)</f>
        <v>0</v>
      </c>
      <c r="BG142" s="229">
        <f>IF(N142="zákl. přenesená",J142,0)</f>
        <v>0</v>
      </c>
      <c r="BH142" s="229">
        <f>IF(N142="sníž. přenesená",J142,0)</f>
        <v>0</v>
      </c>
      <c r="BI142" s="229">
        <f>IF(N142="nulová",J142,0)</f>
        <v>0</v>
      </c>
      <c r="BJ142" s="16" t="s">
        <v>83</v>
      </c>
      <c r="BK142" s="229">
        <f>ROUND(I142*H142,2)</f>
        <v>0</v>
      </c>
      <c r="BL142" s="16" t="s">
        <v>147</v>
      </c>
      <c r="BM142" s="228" t="s">
        <v>572</v>
      </c>
    </row>
    <row r="143" spans="1:51" s="13" customFormat="1" ht="12">
      <c r="A143" s="13"/>
      <c r="B143" s="230"/>
      <c r="C143" s="231"/>
      <c r="D143" s="232" t="s">
        <v>149</v>
      </c>
      <c r="E143" s="231"/>
      <c r="F143" s="234" t="s">
        <v>573</v>
      </c>
      <c r="G143" s="231"/>
      <c r="H143" s="235">
        <v>9.81</v>
      </c>
      <c r="I143" s="236"/>
      <c r="J143" s="231"/>
      <c r="K143" s="231"/>
      <c r="L143" s="237"/>
      <c r="M143" s="238"/>
      <c r="N143" s="239"/>
      <c r="O143" s="239"/>
      <c r="P143" s="239"/>
      <c r="Q143" s="239"/>
      <c r="R143" s="239"/>
      <c r="S143" s="239"/>
      <c r="T143" s="240"/>
      <c r="U143" s="13"/>
      <c r="V143" s="13"/>
      <c r="W143" s="13"/>
      <c r="X143" s="13"/>
      <c r="Y143" s="13"/>
      <c r="Z143" s="13"/>
      <c r="AA143" s="13"/>
      <c r="AB143" s="13"/>
      <c r="AC143" s="13"/>
      <c r="AD143" s="13"/>
      <c r="AE143" s="13"/>
      <c r="AT143" s="241" t="s">
        <v>149</v>
      </c>
      <c r="AU143" s="241" t="s">
        <v>85</v>
      </c>
      <c r="AV143" s="13" t="s">
        <v>85</v>
      </c>
      <c r="AW143" s="13" t="s">
        <v>4</v>
      </c>
      <c r="AX143" s="13" t="s">
        <v>83</v>
      </c>
      <c r="AY143" s="241" t="s">
        <v>142</v>
      </c>
    </row>
    <row r="144" spans="1:65" s="2" customFormat="1" ht="49.05" customHeight="1">
      <c r="A144" s="37"/>
      <c r="B144" s="38"/>
      <c r="C144" s="216" t="s">
        <v>185</v>
      </c>
      <c r="D144" s="216" t="s">
        <v>143</v>
      </c>
      <c r="E144" s="217" t="s">
        <v>354</v>
      </c>
      <c r="F144" s="218" t="s">
        <v>355</v>
      </c>
      <c r="G144" s="219" t="s">
        <v>342</v>
      </c>
      <c r="H144" s="220">
        <v>0.585</v>
      </c>
      <c r="I144" s="221"/>
      <c r="J144" s="222">
        <f>ROUND(I144*H144,2)</f>
        <v>0</v>
      </c>
      <c r="K144" s="223"/>
      <c r="L144" s="43"/>
      <c r="M144" s="224" t="s">
        <v>1</v>
      </c>
      <c r="N144" s="225" t="s">
        <v>40</v>
      </c>
      <c r="O144" s="90"/>
      <c r="P144" s="226">
        <f>O144*H144</f>
        <v>0</v>
      </c>
      <c r="Q144" s="226">
        <v>0</v>
      </c>
      <c r="R144" s="226">
        <f>Q144*H144</f>
        <v>0</v>
      </c>
      <c r="S144" s="226">
        <v>0</v>
      </c>
      <c r="T144" s="227">
        <f>S144*H144</f>
        <v>0</v>
      </c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R144" s="228" t="s">
        <v>147</v>
      </c>
      <c r="AT144" s="228" t="s">
        <v>143</v>
      </c>
      <c r="AU144" s="228" t="s">
        <v>85</v>
      </c>
      <c r="AY144" s="16" t="s">
        <v>142</v>
      </c>
      <c r="BE144" s="229">
        <f>IF(N144="základní",J144,0)</f>
        <v>0</v>
      </c>
      <c r="BF144" s="229">
        <f>IF(N144="snížená",J144,0)</f>
        <v>0</v>
      </c>
      <c r="BG144" s="229">
        <f>IF(N144="zákl. přenesená",J144,0)</f>
        <v>0</v>
      </c>
      <c r="BH144" s="229">
        <f>IF(N144="sníž. přenesená",J144,0)</f>
        <v>0</v>
      </c>
      <c r="BI144" s="229">
        <f>IF(N144="nulová",J144,0)</f>
        <v>0</v>
      </c>
      <c r="BJ144" s="16" t="s">
        <v>83</v>
      </c>
      <c r="BK144" s="229">
        <f>ROUND(I144*H144,2)</f>
        <v>0</v>
      </c>
      <c r="BL144" s="16" t="s">
        <v>147</v>
      </c>
      <c r="BM144" s="228" t="s">
        <v>574</v>
      </c>
    </row>
    <row r="145" spans="1:63" s="12" customFormat="1" ht="25.9" customHeight="1">
      <c r="A145" s="12"/>
      <c r="B145" s="202"/>
      <c r="C145" s="203"/>
      <c r="D145" s="204" t="s">
        <v>74</v>
      </c>
      <c r="E145" s="205" t="s">
        <v>575</v>
      </c>
      <c r="F145" s="205" t="s">
        <v>576</v>
      </c>
      <c r="G145" s="203"/>
      <c r="H145" s="203"/>
      <c r="I145" s="206"/>
      <c r="J145" s="207">
        <f>BK145</f>
        <v>0</v>
      </c>
      <c r="K145" s="203"/>
      <c r="L145" s="208"/>
      <c r="M145" s="209"/>
      <c r="N145" s="210"/>
      <c r="O145" s="210"/>
      <c r="P145" s="211">
        <f>P146+P160+P167</f>
        <v>0</v>
      </c>
      <c r="Q145" s="210"/>
      <c r="R145" s="211">
        <f>R146+R160+R167</f>
        <v>0.030809999999999997</v>
      </c>
      <c r="S145" s="210"/>
      <c r="T145" s="212">
        <f>T146+T160+T167</f>
        <v>0.06561</v>
      </c>
      <c r="U145" s="12"/>
      <c r="V145" s="12"/>
      <c r="W145" s="12"/>
      <c r="X145" s="12"/>
      <c r="Y145" s="12"/>
      <c r="Z145" s="12"/>
      <c r="AA145" s="12"/>
      <c r="AB145" s="12"/>
      <c r="AC145" s="12"/>
      <c r="AD145" s="12"/>
      <c r="AE145" s="12"/>
      <c r="AR145" s="213" t="s">
        <v>85</v>
      </c>
      <c r="AT145" s="214" t="s">
        <v>74</v>
      </c>
      <c r="AU145" s="214" t="s">
        <v>75</v>
      </c>
      <c r="AY145" s="213" t="s">
        <v>142</v>
      </c>
      <c r="BK145" s="215">
        <f>BK146+BK160+BK167</f>
        <v>0</v>
      </c>
    </row>
    <row r="146" spans="1:63" s="12" customFormat="1" ht="22.8" customHeight="1">
      <c r="A146" s="12"/>
      <c r="B146" s="202"/>
      <c r="C146" s="203"/>
      <c r="D146" s="204" t="s">
        <v>74</v>
      </c>
      <c r="E146" s="268" t="s">
        <v>577</v>
      </c>
      <c r="F146" s="268" t="s">
        <v>578</v>
      </c>
      <c r="G146" s="203"/>
      <c r="H146" s="203"/>
      <c r="I146" s="206"/>
      <c r="J146" s="269">
        <f>BK146</f>
        <v>0</v>
      </c>
      <c r="K146" s="203"/>
      <c r="L146" s="208"/>
      <c r="M146" s="209"/>
      <c r="N146" s="210"/>
      <c r="O146" s="210"/>
      <c r="P146" s="211">
        <f>SUM(P147:P159)</f>
        <v>0</v>
      </c>
      <c r="Q146" s="210"/>
      <c r="R146" s="211">
        <f>SUM(R147:R159)</f>
        <v>0.0142</v>
      </c>
      <c r="S146" s="210"/>
      <c r="T146" s="212">
        <f>SUM(T147:T159)</f>
        <v>0</v>
      </c>
      <c r="U146" s="12"/>
      <c r="V146" s="12"/>
      <c r="W146" s="12"/>
      <c r="X146" s="12"/>
      <c r="Y146" s="12"/>
      <c r="Z146" s="12"/>
      <c r="AA146" s="12"/>
      <c r="AB146" s="12"/>
      <c r="AC146" s="12"/>
      <c r="AD146" s="12"/>
      <c r="AE146" s="12"/>
      <c r="AR146" s="213" t="s">
        <v>85</v>
      </c>
      <c r="AT146" s="214" t="s">
        <v>74</v>
      </c>
      <c r="AU146" s="214" t="s">
        <v>83</v>
      </c>
      <c r="AY146" s="213" t="s">
        <v>142</v>
      </c>
      <c r="BK146" s="215">
        <f>SUM(BK147:BK159)</f>
        <v>0</v>
      </c>
    </row>
    <row r="147" spans="1:65" s="2" customFormat="1" ht="16.5" customHeight="1">
      <c r="A147" s="37"/>
      <c r="B147" s="38"/>
      <c r="C147" s="216" t="s">
        <v>194</v>
      </c>
      <c r="D147" s="216" t="s">
        <v>143</v>
      </c>
      <c r="E147" s="217" t="s">
        <v>579</v>
      </c>
      <c r="F147" s="218" t="s">
        <v>580</v>
      </c>
      <c r="G147" s="219" t="s">
        <v>158</v>
      </c>
      <c r="H147" s="220">
        <v>4</v>
      </c>
      <c r="I147" s="221"/>
      <c r="J147" s="222">
        <f>ROUND(I147*H147,2)</f>
        <v>0</v>
      </c>
      <c r="K147" s="223"/>
      <c r="L147" s="43"/>
      <c r="M147" s="224" t="s">
        <v>1</v>
      </c>
      <c r="N147" s="225" t="s">
        <v>40</v>
      </c>
      <c r="O147" s="90"/>
      <c r="P147" s="226">
        <f>O147*H147</f>
        <v>0</v>
      </c>
      <c r="Q147" s="226">
        <v>0.00089</v>
      </c>
      <c r="R147" s="226">
        <f>Q147*H147</f>
        <v>0.00356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236</v>
      </c>
      <c r="AT147" s="228" t="s">
        <v>143</v>
      </c>
      <c r="AU147" s="228" t="s">
        <v>85</v>
      </c>
      <c r="AY147" s="16" t="s">
        <v>142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83</v>
      </c>
      <c r="BK147" s="229">
        <f>ROUND(I147*H147,2)</f>
        <v>0</v>
      </c>
      <c r="BL147" s="16" t="s">
        <v>236</v>
      </c>
      <c r="BM147" s="228" t="s">
        <v>581</v>
      </c>
    </row>
    <row r="148" spans="1:65" s="2" customFormat="1" ht="16.5" customHeight="1">
      <c r="A148" s="37"/>
      <c r="B148" s="38"/>
      <c r="C148" s="216" t="s">
        <v>199</v>
      </c>
      <c r="D148" s="216" t="s">
        <v>143</v>
      </c>
      <c r="E148" s="217" t="s">
        <v>582</v>
      </c>
      <c r="F148" s="218" t="s">
        <v>583</v>
      </c>
      <c r="G148" s="219" t="s">
        <v>158</v>
      </c>
      <c r="H148" s="220">
        <v>3</v>
      </c>
      <c r="I148" s="221"/>
      <c r="J148" s="222">
        <f>ROUND(I148*H148,2)</f>
        <v>0</v>
      </c>
      <c r="K148" s="223"/>
      <c r="L148" s="43"/>
      <c r="M148" s="224" t="s">
        <v>1</v>
      </c>
      <c r="N148" s="225" t="s">
        <v>40</v>
      </c>
      <c r="O148" s="90"/>
      <c r="P148" s="226">
        <f>O148*H148</f>
        <v>0</v>
      </c>
      <c r="Q148" s="226">
        <v>0.00031</v>
      </c>
      <c r="R148" s="226">
        <f>Q148*H148</f>
        <v>0.00093</v>
      </c>
      <c r="S148" s="226">
        <v>0</v>
      </c>
      <c r="T148" s="227">
        <f>S148*H148</f>
        <v>0</v>
      </c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R148" s="228" t="s">
        <v>236</v>
      </c>
      <c r="AT148" s="228" t="s">
        <v>143</v>
      </c>
      <c r="AU148" s="228" t="s">
        <v>85</v>
      </c>
      <c r="AY148" s="16" t="s">
        <v>142</v>
      </c>
      <c r="BE148" s="229">
        <f>IF(N148="základní",J148,0)</f>
        <v>0</v>
      </c>
      <c r="BF148" s="229">
        <f>IF(N148="snížená",J148,0)</f>
        <v>0</v>
      </c>
      <c r="BG148" s="229">
        <f>IF(N148="zákl. přenesená",J148,0)</f>
        <v>0</v>
      </c>
      <c r="BH148" s="229">
        <f>IF(N148="sníž. přenesená",J148,0)</f>
        <v>0</v>
      </c>
      <c r="BI148" s="229">
        <f>IF(N148="nulová",J148,0)</f>
        <v>0</v>
      </c>
      <c r="BJ148" s="16" t="s">
        <v>83</v>
      </c>
      <c r="BK148" s="229">
        <f>ROUND(I148*H148,2)</f>
        <v>0</v>
      </c>
      <c r="BL148" s="16" t="s">
        <v>236</v>
      </c>
      <c r="BM148" s="228" t="s">
        <v>584</v>
      </c>
    </row>
    <row r="149" spans="1:65" s="2" customFormat="1" ht="16.5" customHeight="1">
      <c r="A149" s="37"/>
      <c r="B149" s="38"/>
      <c r="C149" s="216" t="s">
        <v>209</v>
      </c>
      <c r="D149" s="216" t="s">
        <v>143</v>
      </c>
      <c r="E149" s="217" t="s">
        <v>585</v>
      </c>
      <c r="F149" s="218" t="s">
        <v>586</v>
      </c>
      <c r="G149" s="219" t="s">
        <v>169</v>
      </c>
      <c r="H149" s="220">
        <v>16</v>
      </c>
      <c r="I149" s="221"/>
      <c r="J149" s="222">
        <f>ROUND(I149*H149,2)</f>
        <v>0</v>
      </c>
      <c r="K149" s="223"/>
      <c r="L149" s="43"/>
      <c r="M149" s="224" t="s">
        <v>1</v>
      </c>
      <c r="N149" s="225" t="s">
        <v>40</v>
      </c>
      <c r="O149" s="90"/>
      <c r="P149" s="226">
        <f>O149*H149</f>
        <v>0</v>
      </c>
      <c r="Q149" s="226">
        <v>0.0004</v>
      </c>
      <c r="R149" s="226">
        <f>Q149*H149</f>
        <v>0.0064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236</v>
      </c>
      <c r="AT149" s="228" t="s">
        <v>143</v>
      </c>
      <c r="AU149" s="228" t="s">
        <v>85</v>
      </c>
      <c r="AY149" s="16" t="s">
        <v>142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83</v>
      </c>
      <c r="BK149" s="229">
        <f>ROUND(I149*H149,2)</f>
        <v>0</v>
      </c>
      <c r="BL149" s="16" t="s">
        <v>236</v>
      </c>
      <c r="BM149" s="228" t="s">
        <v>587</v>
      </c>
    </row>
    <row r="150" spans="1:65" s="2" customFormat="1" ht="16.5" customHeight="1">
      <c r="A150" s="37"/>
      <c r="B150" s="38"/>
      <c r="C150" s="216" t="s">
        <v>8</v>
      </c>
      <c r="D150" s="216" t="s">
        <v>143</v>
      </c>
      <c r="E150" s="217" t="s">
        <v>588</v>
      </c>
      <c r="F150" s="218" t="s">
        <v>589</v>
      </c>
      <c r="G150" s="219" t="s">
        <v>169</v>
      </c>
      <c r="H150" s="220">
        <v>1</v>
      </c>
      <c r="I150" s="221"/>
      <c r="J150" s="222">
        <f>ROUND(I150*H150,2)</f>
        <v>0</v>
      </c>
      <c r="K150" s="223"/>
      <c r="L150" s="43"/>
      <c r="M150" s="224" t="s">
        <v>1</v>
      </c>
      <c r="N150" s="225" t="s">
        <v>40</v>
      </c>
      <c r="O150" s="90"/>
      <c r="P150" s="226">
        <f>O150*H150</f>
        <v>0</v>
      </c>
      <c r="Q150" s="226">
        <v>0.00041</v>
      </c>
      <c r="R150" s="226">
        <f>Q150*H150</f>
        <v>0.00041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236</v>
      </c>
      <c r="AT150" s="228" t="s">
        <v>143</v>
      </c>
      <c r="AU150" s="228" t="s">
        <v>85</v>
      </c>
      <c r="AY150" s="16" t="s">
        <v>142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83</v>
      </c>
      <c r="BK150" s="229">
        <f>ROUND(I150*H150,2)</f>
        <v>0</v>
      </c>
      <c r="BL150" s="16" t="s">
        <v>236</v>
      </c>
      <c r="BM150" s="228" t="s">
        <v>590</v>
      </c>
    </row>
    <row r="151" spans="1:65" s="2" customFormat="1" ht="16.5" customHeight="1">
      <c r="A151" s="37"/>
      <c r="B151" s="38"/>
      <c r="C151" s="216" t="s">
        <v>221</v>
      </c>
      <c r="D151" s="216" t="s">
        <v>143</v>
      </c>
      <c r="E151" s="217" t="s">
        <v>591</v>
      </c>
      <c r="F151" s="218" t="s">
        <v>592</v>
      </c>
      <c r="G151" s="219" t="s">
        <v>169</v>
      </c>
      <c r="H151" s="220">
        <v>4</v>
      </c>
      <c r="I151" s="221"/>
      <c r="J151" s="222">
        <f>ROUND(I151*H151,2)</f>
        <v>0</v>
      </c>
      <c r="K151" s="223"/>
      <c r="L151" s="43"/>
      <c r="M151" s="224" t="s">
        <v>1</v>
      </c>
      <c r="N151" s="225" t="s">
        <v>40</v>
      </c>
      <c r="O151" s="90"/>
      <c r="P151" s="226">
        <f>O151*H151</f>
        <v>0</v>
      </c>
      <c r="Q151" s="226">
        <v>0.00048</v>
      </c>
      <c r="R151" s="226">
        <f>Q151*H151</f>
        <v>0.00192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236</v>
      </c>
      <c r="AT151" s="228" t="s">
        <v>143</v>
      </c>
      <c r="AU151" s="228" t="s">
        <v>85</v>
      </c>
      <c r="AY151" s="16" t="s">
        <v>142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83</v>
      </c>
      <c r="BK151" s="229">
        <f>ROUND(I151*H151,2)</f>
        <v>0</v>
      </c>
      <c r="BL151" s="16" t="s">
        <v>236</v>
      </c>
      <c r="BM151" s="228" t="s">
        <v>593</v>
      </c>
    </row>
    <row r="152" spans="1:65" s="2" customFormat="1" ht="16.5" customHeight="1">
      <c r="A152" s="37"/>
      <c r="B152" s="38"/>
      <c r="C152" s="216" t="s">
        <v>228</v>
      </c>
      <c r="D152" s="216" t="s">
        <v>143</v>
      </c>
      <c r="E152" s="217" t="s">
        <v>594</v>
      </c>
      <c r="F152" s="218" t="s">
        <v>595</v>
      </c>
      <c r="G152" s="219" t="s">
        <v>158</v>
      </c>
      <c r="H152" s="220">
        <v>4</v>
      </c>
      <c r="I152" s="221"/>
      <c r="J152" s="222">
        <f>ROUND(I152*H152,2)</f>
        <v>0</v>
      </c>
      <c r="K152" s="223"/>
      <c r="L152" s="43"/>
      <c r="M152" s="224" t="s">
        <v>1</v>
      </c>
      <c r="N152" s="225" t="s">
        <v>40</v>
      </c>
      <c r="O152" s="90"/>
      <c r="P152" s="226">
        <f>O152*H152</f>
        <v>0</v>
      </c>
      <c r="Q152" s="226">
        <v>0</v>
      </c>
      <c r="R152" s="226">
        <f>Q152*H152</f>
        <v>0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236</v>
      </c>
      <c r="AT152" s="228" t="s">
        <v>143</v>
      </c>
      <c r="AU152" s="228" t="s">
        <v>85</v>
      </c>
      <c r="AY152" s="16" t="s">
        <v>142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83</v>
      </c>
      <c r="BK152" s="229">
        <f>ROUND(I152*H152,2)</f>
        <v>0</v>
      </c>
      <c r="BL152" s="16" t="s">
        <v>236</v>
      </c>
      <c r="BM152" s="228" t="s">
        <v>596</v>
      </c>
    </row>
    <row r="153" spans="1:65" s="2" customFormat="1" ht="16.5" customHeight="1">
      <c r="A153" s="37"/>
      <c r="B153" s="38"/>
      <c r="C153" s="216" t="s">
        <v>233</v>
      </c>
      <c r="D153" s="216" t="s">
        <v>143</v>
      </c>
      <c r="E153" s="217" t="s">
        <v>597</v>
      </c>
      <c r="F153" s="218" t="s">
        <v>598</v>
      </c>
      <c r="G153" s="219" t="s">
        <v>158</v>
      </c>
      <c r="H153" s="220">
        <v>2</v>
      </c>
      <c r="I153" s="221"/>
      <c r="J153" s="222">
        <f>ROUND(I153*H153,2)</f>
        <v>0</v>
      </c>
      <c r="K153" s="223"/>
      <c r="L153" s="43"/>
      <c r="M153" s="224" t="s">
        <v>1</v>
      </c>
      <c r="N153" s="225" t="s">
        <v>40</v>
      </c>
      <c r="O153" s="90"/>
      <c r="P153" s="226">
        <f>O153*H153</f>
        <v>0</v>
      </c>
      <c r="Q153" s="226">
        <v>0</v>
      </c>
      <c r="R153" s="226">
        <f>Q153*H153</f>
        <v>0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236</v>
      </c>
      <c r="AT153" s="228" t="s">
        <v>143</v>
      </c>
      <c r="AU153" s="228" t="s">
        <v>85</v>
      </c>
      <c r="AY153" s="16" t="s">
        <v>142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83</v>
      </c>
      <c r="BK153" s="229">
        <f>ROUND(I153*H153,2)</f>
        <v>0</v>
      </c>
      <c r="BL153" s="16" t="s">
        <v>236</v>
      </c>
      <c r="BM153" s="228" t="s">
        <v>599</v>
      </c>
    </row>
    <row r="154" spans="1:65" s="2" customFormat="1" ht="16.5" customHeight="1">
      <c r="A154" s="37"/>
      <c r="B154" s="38"/>
      <c r="C154" s="216" t="s">
        <v>236</v>
      </c>
      <c r="D154" s="216" t="s">
        <v>143</v>
      </c>
      <c r="E154" s="217" t="s">
        <v>600</v>
      </c>
      <c r="F154" s="218" t="s">
        <v>601</v>
      </c>
      <c r="G154" s="219" t="s">
        <v>158</v>
      </c>
      <c r="H154" s="220">
        <v>3</v>
      </c>
      <c r="I154" s="221"/>
      <c r="J154" s="222">
        <f>ROUND(I154*H154,2)</f>
        <v>0</v>
      </c>
      <c r="K154" s="223"/>
      <c r="L154" s="43"/>
      <c r="M154" s="224" t="s">
        <v>1</v>
      </c>
      <c r="N154" s="225" t="s">
        <v>40</v>
      </c>
      <c r="O154" s="90"/>
      <c r="P154" s="226">
        <f>O154*H154</f>
        <v>0</v>
      </c>
      <c r="Q154" s="226">
        <v>0</v>
      </c>
      <c r="R154" s="226">
        <f>Q154*H154</f>
        <v>0</v>
      </c>
      <c r="S154" s="226">
        <v>0</v>
      </c>
      <c r="T154" s="227">
        <f>S154*H154</f>
        <v>0</v>
      </c>
      <c r="U154" s="37"/>
      <c r="V154" s="37"/>
      <c r="W154" s="37"/>
      <c r="X154" s="37"/>
      <c r="Y154" s="37"/>
      <c r="Z154" s="37"/>
      <c r="AA154" s="37"/>
      <c r="AB154" s="37"/>
      <c r="AC154" s="37"/>
      <c r="AD154" s="37"/>
      <c r="AE154" s="37"/>
      <c r="AR154" s="228" t="s">
        <v>236</v>
      </c>
      <c r="AT154" s="228" t="s">
        <v>143</v>
      </c>
      <c r="AU154" s="228" t="s">
        <v>85</v>
      </c>
      <c r="AY154" s="16" t="s">
        <v>142</v>
      </c>
      <c r="BE154" s="229">
        <f>IF(N154="základní",J154,0)</f>
        <v>0</v>
      </c>
      <c r="BF154" s="229">
        <f>IF(N154="snížená",J154,0)</f>
        <v>0</v>
      </c>
      <c r="BG154" s="229">
        <f>IF(N154="zákl. přenesená",J154,0)</f>
        <v>0</v>
      </c>
      <c r="BH154" s="229">
        <f>IF(N154="sníž. přenesená",J154,0)</f>
        <v>0</v>
      </c>
      <c r="BI154" s="229">
        <f>IF(N154="nulová",J154,0)</f>
        <v>0</v>
      </c>
      <c r="BJ154" s="16" t="s">
        <v>83</v>
      </c>
      <c r="BK154" s="229">
        <f>ROUND(I154*H154,2)</f>
        <v>0</v>
      </c>
      <c r="BL154" s="16" t="s">
        <v>236</v>
      </c>
      <c r="BM154" s="228" t="s">
        <v>602</v>
      </c>
    </row>
    <row r="155" spans="1:65" s="2" customFormat="1" ht="24.15" customHeight="1">
      <c r="A155" s="37"/>
      <c r="B155" s="38"/>
      <c r="C155" s="216" t="s">
        <v>245</v>
      </c>
      <c r="D155" s="216" t="s">
        <v>143</v>
      </c>
      <c r="E155" s="217" t="s">
        <v>603</v>
      </c>
      <c r="F155" s="218" t="s">
        <v>604</v>
      </c>
      <c r="G155" s="219" t="s">
        <v>158</v>
      </c>
      <c r="H155" s="220">
        <v>1</v>
      </c>
      <c r="I155" s="221"/>
      <c r="J155" s="222">
        <f>ROUND(I155*H155,2)</f>
        <v>0</v>
      </c>
      <c r="K155" s="223"/>
      <c r="L155" s="43"/>
      <c r="M155" s="224" t="s">
        <v>1</v>
      </c>
      <c r="N155" s="225" t="s">
        <v>40</v>
      </c>
      <c r="O155" s="90"/>
      <c r="P155" s="226">
        <f>O155*H155</f>
        <v>0</v>
      </c>
      <c r="Q155" s="226">
        <v>0.0005</v>
      </c>
      <c r="R155" s="226">
        <f>Q155*H155</f>
        <v>0.0005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236</v>
      </c>
      <c r="AT155" s="228" t="s">
        <v>143</v>
      </c>
      <c r="AU155" s="228" t="s">
        <v>85</v>
      </c>
      <c r="AY155" s="16" t="s">
        <v>142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83</v>
      </c>
      <c r="BK155" s="229">
        <f>ROUND(I155*H155,2)</f>
        <v>0</v>
      </c>
      <c r="BL155" s="16" t="s">
        <v>236</v>
      </c>
      <c r="BM155" s="228" t="s">
        <v>605</v>
      </c>
    </row>
    <row r="156" spans="1:65" s="2" customFormat="1" ht="16.5" customHeight="1">
      <c r="A156" s="37"/>
      <c r="B156" s="38"/>
      <c r="C156" s="216" t="s">
        <v>253</v>
      </c>
      <c r="D156" s="216" t="s">
        <v>143</v>
      </c>
      <c r="E156" s="217" t="s">
        <v>606</v>
      </c>
      <c r="F156" s="218" t="s">
        <v>607</v>
      </c>
      <c r="G156" s="219" t="s">
        <v>158</v>
      </c>
      <c r="H156" s="220">
        <v>4</v>
      </c>
      <c r="I156" s="221"/>
      <c r="J156" s="222">
        <f>ROUND(I156*H156,2)</f>
        <v>0</v>
      </c>
      <c r="K156" s="223"/>
      <c r="L156" s="43"/>
      <c r="M156" s="224" t="s">
        <v>1</v>
      </c>
      <c r="N156" s="225" t="s">
        <v>40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236</v>
      </c>
      <c r="AT156" s="228" t="s">
        <v>143</v>
      </c>
      <c r="AU156" s="228" t="s">
        <v>85</v>
      </c>
      <c r="AY156" s="16" t="s">
        <v>142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83</v>
      </c>
      <c r="BK156" s="229">
        <f>ROUND(I156*H156,2)</f>
        <v>0</v>
      </c>
      <c r="BL156" s="16" t="s">
        <v>236</v>
      </c>
      <c r="BM156" s="228" t="s">
        <v>608</v>
      </c>
    </row>
    <row r="157" spans="1:47" s="2" customFormat="1" ht="12">
      <c r="A157" s="37"/>
      <c r="B157" s="38"/>
      <c r="C157" s="39"/>
      <c r="D157" s="232" t="s">
        <v>171</v>
      </c>
      <c r="E157" s="39"/>
      <c r="F157" s="253" t="s">
        <v>609</v>
      </c>
      <c r="G157" s="39"/>
      <c r="H157" s="39"/>
      <c r="I157" s="254"/>
      <c r="J157" s="39"/>
      <c r="K157" s="39"/>
      <c r="L157" s="43"/>
      <c r="M157" s="255"/>
      <c r="N157" s="256"/>
      <c r="O157" s="90"/>
      <c r="P157" s="90"/>
      <c r="Q157" s="90"/>
      <c r="R157" s="90"/>
      <c r="S157" s="90"/>
      <c r="T157" s="91"/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T157" s="16" t="s">
        <v>171</v>
      </c>
      <c r="AU157" s="16" t="s">
        <v>85</v>
      </c>
    </row>
    <row r="158" spans="1:65" s="2" customFormat="1" ht="16.5" customHeight="1">
      <c r="A158" s="37"/>
      <c r="B158" s="38"/>
      <c r="C158" s="257" t="s">
        <v>261</v>
      </c>
      <c r="D158" s="257" t="s">
        <v>239</v>
      </c>
      <c r="E158" s="258" t="s">
        <v>610</v>
      </c>
      <c r="F158" s="259" t="s">
        <v>611</v>
      </c>
      <c r="G158" s="260" t="s">
        <v>158</v>
      </c>
      <c r="H158" s="261">
        <v>4</v>
      </c>
      <c r="I158" s="262"/>
      <c r="J158" s="263">
        <f>ROUND(I158*H158,2)</f>
        <v>0</v>
      </c>
      <c r="K158" s="264"/>
      <c r="L158" s="265"/>
      <c r="M158" s="266" t="s">
        <v>1</v>
      </c>
      <c r="N158" s="267" t="s">
        <v>40</v>
      </c>
      <c r="O158" s="90"/>
      <c r="P158" s="226">
        <f>O158*H158</f>
        <v>0</v>
      </c>
      <c r="Q158" s="226">
        <v>0.00012</v>
      </c>
      <c r="R158" s="226">
        <f>Q158*H158</f>
        <v>0.00048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242</v>
      </c>
      <c r="AT158" s="228" t="s">
        <v>239</v>
      </c>
      <c r="AU158" s="228" t="s">
        <v>85</v>
      </c>
      <c r="AY158" s="16" t="s">
        <v>142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83</v>
      </c>
      <c r="BK158" s="229">
        <f>ROUND(I158*H158,2)</f>
        <v>0</v>
      </c>
      <c r="BL158" s="16" t="s">
        <v>236</v>
      </c>
      <c r="BM158" s="228" t="s">
        <v>612</v>
      </c>
    </row>
    <row r="159" spans="1:65" s="2" customFormat="1" ht="24.15" customHeight="1">
      <c r="A159" s="37"/>
      <c r="B159" s="38"/>
      <c r="C159" s="216" t="s">
        <v>265</v>
      </c>
      <c r="D159" s="216" t="s">
        <v>143</v>
      </c>
      <c r="E159" s="217" t="s">
        <v>613</v>
      </c>
      <c r="F159" s="218" t="s">
        <v>614</v>
      </c>
      <c r="G159" s="219" t="s">
        <v>342</v>
      </c>
      <c r="H159" s="220">
        <v>0.014</v>
      </c>
      <c r="I159" s="221"/>
      <c r="J159" s="222">
        <f>ROUND(I159*H159,2)</f>
        <v>0</v>
      </c>
      <c r="K159" s="223"/>
      <c r="L159" s="43"/>
      <c r="M159" s="224" t="s">
        <v>1</v>
      </c>
      <c r="N159" s="225" t="s">
        <v>40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236</v>
      </c>
      <c r="AT159" s="228" t="s">
        <v>143</v>
      </c>
      <c r="AU159" s="228" t="s">
        <v>85</v>
      </c>
      <c r="AY159" s="16" t="s">
        <v>142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83</v>
      </c>
      <c r="BK159" s="229">
        <f>ROUND(I159*H159,2)</f>
        <v>0</v>
      </c>
      <c r="BL159" s="16" t="s">
        <v>236</v>
      </c>
      <c r="BM159" s="228" t="s">
        <v>615</v>
      </c>
    </row>
    <row r="160" spans="1:63" s="12" customFormat="1" ht="22.8" customHeight="1">
      <c r="A160" s="12"/>
      <c r="B160" s="202"/>
      <c r="C160" s="203"/>
      <c r="D160" s="204" t="s">
        <v>74</v>
      </c>
      <c r="E160" s="268" t="s">
        <v>616</v>
      </c>
      <c r="F160" s="268" t="s">
        <v>617</v>
      </c>
      <c r="G160" s="203"/>
      <c r="H160" s="203"/>
      <c r="I160" s="206"/>
      <c r="J160" s="269">
        <f>BK160</f>
        <v>0</v>
      </c>
      <c r="K160" s="203"/>
      <c r="L160" s="208"/>
      <c r="M160" s="209"/>
      <c r="N160" s="210"/>
      <c r="O160" s="210"/>
      <c r="P160" s="211">
        <f>SUM(P161:P166)</f>
        <v>0</v>
      </c>
      <c r="Q160" s="210"/>
      <c r="R160" s="211">
        <f>SUM(R161:R166)</f>
        <v>0.0136</v>
      </c>
      <c r="S160" s="210"/>
      <c r="T160" s="212">
        <f>SUM(T161:T166)</f>
        <v>0</v>
      </c>
      <c r="U160" s="12"/>
      <c r="V160" s="12"/>
      <c r="W160" s="12"/>
      <c r="X160" s="12"/>
      <c r="Y160" s="12"/>
      <c r="Z160" s="12"/>
      <c r="AA160" s="12"/>
      <c r="AB160" s="12"/>
      <c r="AC160" s="12"/>
      <c r="AD160" s="12"/>
      <c r="AE160" s="12"/>
      <c r="AR160" s="213" t="s">
        <v>85</v>
      </c>
      <c r="AT160" s="214" t="s">
        <v>74</v>
      </c>
      <c r="AU160" s="214" t="s">
        <v>83</v>
      </c>
      <c r="AY160" s="213" t="s">
        <v>142</v>
      </c>
      <c r="BK160" s="215">
        <f>SUM(BK161:BK166)</f>
        <v>0</v>
      </c>
    </row>
    <row r="161" spans="1:65" s="2" customFormat="1" ht="21.75" customHeight="1">
      <c r="A161" s="37"/>
      <c r="B161" s="38"/>
      <c r="C161" s="216" t="s">
        <v>7</v>
      </c>
      <c r="D161" s="216" t="s">
        <v>143</v>
      </c>
      <c r="E161" s="217" t="s">
        <v>618</v>
      </c>
      <c r="F161" s="218" t="s">
        <v>619</v>
      </c>
      <c r="G161" s="219" t="s">
        <v>158</v>
      </c>
      <c r="H161" s="220">
        <v>6</v>
      </c>
      <c r="I161" s="221"/>
      <c r="J161" s="222">
        <f>ROUND(I161*H161,2)</f>
        <v>0</v>
      </c>
      <c r="K161" s="223"/>
      <c r="L161" s="43"/>
      <c r="M161" s="224" t="s">
        <v>1</v>
      </c>
      <c r="N161" s="225" t="s">
        <v>40</v>
      </c>
      <c r="O161" s="90"/>
      <c r="P161" s="226">
        <f>O161*H161</f>
        <v>0</v>
      </c>
      <c r="Q161" s="226">
        <v>0</v>
      </c>
      <c r="R161" s="226">
        <f>Q161*H161</f>
        <v>0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236</v>
      </c>
      <c r="AT161" s="228" t="s">
        <v>143</v>
      </c>
      <c r="AU161" s="228" t="s">
        <v>85</v>
      </c>
      <c r="AY161" s="16" t="s">
        <v>142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83</v>
      </c>
      <c r="BK161" s="229">
        <f>ROUND(I161*H161,2)</f>
        <v>0</v>
      </c>
      <c r="BL161" s="16" t="s">
        <v>236</v>
      </c>
      <c r="BM161" s="228" t="s">
        <v>620</v>
      </c>
    </row>
    <row r="162" spans="1:47" s="2" customFormat="1" ht="12">
      <c r="A162" s="37"/>
      <c r="B162" s="38"/>
      <c r="C162" s="39"/>
      <c r="D162" s="232" t="s">
        <v>171</v>
      </c>
      <c r="E162" s="39"/>
      <c r="F162" s="253" t="s">
        <v>621</v>
      </c>
      <c r="G162" s="39"/>
      <c r="H162" s="39"/>
      <c r="I162" s="254"/>
      <c r="J162" s="39"/>
      <c r="K162" s="39"/>
      <c r="L162" s="43"/>
      <c r="M162" s="255"/>
      <c r="N162" s="256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171</v>
      </c>
      <c r="AU162" s="16" t="s">
        <v>85</v>
      </c>
    </row>
    <row r="163" spans="1:65" s="2" customFormat="1" ht="24.15" customHeight="1">
      <c r="A163" s="37"/>
      <c r="B163" s="38"/>
      <c r="C163" s="216" t="s">
        <v>275</v>
      </c>
      <c r="D163" s="216" t="s">
        <v>143</v>
      </c>
      <c r="E163" s="217" t="s">
        <v>622</v>
      </c>
      <c r="F163" s="218" t="s">
        <v>623</v>
      </c>
      <c r="G163" s="219" t="s">
        <v>169</v>
      </c>
      <c r="H163" s="220">
        <v>16</v>
      </c>
      <c r="I163" s="221"/>
      <c r="J163" s="222">
        <f>ROUND(I163*H163,2)</f>
        <v>0</v>
      </c>
      <c r="K163" s="223"/>
      <c r="L163" s="43"/>
      <c r="M163" s="224" t="s">
        <v>1</v>
      </c>
      <c r="N163" s="225" t="s">
        <v>40</v>
      </c>
      <c r="O163" s="90"/>
      <c r="P163" s="226">
        <f>O163*H163</f>
        <v>0</v>
      </c>
      <c r="Q163" s="226">
        <v>0.00073</v>
      </c>
      <c r="R163" s="226">
        <f>Q163*H163</f>
        <v>0.01168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236</v>
      </c>
      <c r="AT163" s="228" t="s">
        <v>143</v>
      </c>
      <c r="AU163" s="228" t="s">
        <v>85</v>
      </c>
      <c r="AY163" s="16" t="s">
        <v>142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83</v>
      </c>
      <c r="BK163" s="229">
        <f>ROUND(I163*H163,2)</f>
        <v>0</v>
      </c>
      <c r="BL163" s="16" t="s">
        <v>236</v>
      </c>
      <c r="BM163" s="228" t="s">
        <v>624</v>
      </c>
    </row>
    <row r="164" spans="1:65" s="2" customFormat="1" ht="37.8" customHeight="1">
      <c r="A164" s="37"/>
      <c r="B164" s="38"/>
      <c r="C164" s="216" t="s">
        <v>281</v>
      </c>
      <c r="D164" s="216" t="s">
        <v>143</v>
      </c>
      <c r="E164" s="217" t="s">
        <v>625</v>
      </c>
      <c r="F164" s="218" t="s">
        <v>626</v>
      </c>
      <c r="G164" s="219" t="s">
        <v>169</v>
      </c>
      <c r="H164" s="220">
        <v>16</v>
      </c>
      <c r="I164" s="221"/>
      <c r="J164" s="222">
        <f>ROUND(I164*H164,2)</f>
        <v>0</v>
      </c>
      <c r="K164" s="223"/>
      <c r="L164" s="43"/>
      <c r="M164" s="224" t="s">
        <v>1</v>
      </c>
      <c r="N164" s="225" t="s">
        <v>40</v>
      </c>
      <c r="O164" s="90"/>
      <c r="P164" s="226">
        <f>O164*H164</f>
        <v>0</v>
      </c>
      <c r="Q164" s="226">
        <v>0.00012</v>
      </c>
      <c r="R164" s="226">
        <f>Q164*H164</f>
        <v>0.00192</v>
      </c>
      <c r="S164" s="226">
        <v>0</v>
      </c>
      <c r="T164" s="227">
        <f>S164*H164</f>
        <v>0</v>
      </c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R164" s="228" t="s">
        <v>236</v>
      </c>
      <c r="AT164" s="228" t="s">
        <v>143</v>
      </c>
      <c r="AU164" s="228" t="s">
        <v>85</v>
      </c>
      <c r="AY164" s="16" t="s">
        <v>142</v>
      </c>
      <c r="BE164" s="229">
        <f>IF(N164="základní",J164,0)</f>
        <v>0</v>
      </c>
      <c r="BF164" s="229">
        <f>IF(N164="snížená",J164,0)</f>
        <v>0</v>
      </c>
      <c r="BG164" s="229">
        <f>IF(N164="zákl. přenesená",J164,0)</f>
        <v>0</v>
      </c>
      <c r="BH164" s="229">
        <f>IF(N164="sníž. přenesená",J164,0)</f>
        <v>0</v>
      </c>
      <c r="BI164" s="229">
        <f>IF(N164="nulová",J164,0)</f>
        <v>0</v>
      </c>
      <c r="BJ164" s="16" t="s">
        <v>83</v>
      </c>
      <c r="BK164" s="229">
        <f>ROUND(I164*H164,2)</f>
        <v>0</v>
      </c>
      <c r="BL164" s="16" t="s">
        <v>236</v>
      </c>
      <c r="BM164" s="228" t="s">
        <v>627</v>
      </c>
    </row>
    <row r="165" spans="1:65" s="2" customFormat="1" ht="24.15" customHeight="1">
      <c r="A165" s="37"/>
      <c r="B165" s="38"/>
      <c r="C165" s="216" t="s">
        <v>287</v>
      </c>
      <c r="D165" s="216" t="s">
        <v>143</v>
      </c>
      <c r="E165" s="217" t="s">
        <v>628</v>
      </c>
      <c r="F165" s="218" t="s">
        <v>629</v>
      </c>
      <c r="G165" s="219" t="s">
        <v>158</v>
      </c>
      <c r="H165" s="220">
        <v>1</v>
      </c>
      <c r="I165" s="221"/>
      <c r="J165" s="222">
        <f>ROUND(I165*H165,2)</f>
        <v>0</v>
      </c>
      <c r="K165" s="223"/>
      <c r="L165" s="43"/>
      <c r="M165" s="224" t="s">
        <v>1</v>
      </c>
      <c r="N165" s="225" t="s">
        <v>40</v>
      </c>
      <c r="O165" s="90"/>
      <c r="P165" s="226">
        <f>O165*H165</f>
        <v>0</v>
      </c>
      <c r="Q165" s="226">
        <v>0</v>
      </c>
      <c r="R165" s="226">
        <f>Q165*H165</f>
        <v>0</v>
      </c>
      <c r="S165" s="226">
        <v>0</v>
      </c>
      <c r="T165" s="227">
        <f>S165*H165</f>
        <v>0</v>
      </c>
      <c r="U165" s="37"/>
      <c r="V165" s="37"/>
      <c r="W165" s="37"/>
      <c r="X165" s="37"/>
      <c r="Y165" s="37"/>
      <c r="Z165" s="37"/>
      <c r="AA165" s="37"/>
      <c r="AB165" s="37"/>
      <c r="AC165" s="37"/>
      <c r="AD165" s="37"/>
      <c r="AE165" s="37"/>
      <c r="AR165" s="228" t="s">
        <v>236</v>
      </c>
      <c r="AT165" s="228" t="s">
        <v>143</v>
      </c>
      <c r="AU165" s="228" t="s">
        <v>85</v>
      </c>
      <c r="AY165" s="16" t="s">
        <v>142</v>
      </c>
      <c r="BE165" s="229">
        <f>IF(N165="základní",J165,0)</f>
        <v>0</v>
      </c>
      <c r="BF165" s="229">
        <f>IF(N165="snížená",J165,0)</f>
        <v>0</v>
      </c>
      <c r="BG165" s="229">
        <f>IF(N165="zákl. přenesená",J165,0)</f>
        <v>0</v>
      </c>
      <c r="BH165" s="229">
        <f>IF(N165="sníž. přenesená",J165,0)</f>
        <v>0</v>
      </c>
      <c r="BI165" s="229">
        <f>IF(N165="nulová",J165,0)</f>
        <v>0</v>
      </c>
      <c r="BJ165" s="16" t="s">
        <v>83</v>
      </c>
      <c r="BK165" s="229">
        <f>ROUND(I165*H165,2)</f>
        <v>0</v>
      </c>
      <c r="BL165" s="16" t="s">
        <v>236</v>
      </c>
      <c r="BM165" s="228" t="s">
        <v>630</v>
      </c>
    </row>
    <row r="166" spans="1:65" s="2" customFormat="1" ht="24.15" customHeight="1">
      <c r="A166" s="37"/>
      <c r="B166" s="38"/>
      <c r="C166" s="216" t="s">
        <v>291</v>
      </c>
      <c r="D166" s="216" t="s">
        <v>143</v>
      </c>
      <c r="E166" s="217" t="s">
        <v>631</v>
      </c>
      <c r="F166" s="218" t="s">
        <v>632</v>
      </c>
      <c r="G166" s="219" t="s">
        <v>342</v>
      </c>
      <c r="H166" s="220">
        <v>0.014</v>
      </c>
      <c r="I166" s="221"/>
      <c r="J166" s="222">
        <f>ROUND(I166*H166,2)</f>
        <v>0</v>
      </c>
      <c r="K166" s="223"/>
      <c r="L166" s="43"/>
      <c r="M166" s="224" t="s">
        <v>1</v>
      </c>
      <c r="N166" s="225" t="s">
        <v>40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236</v>
      </c>
      <c r="AT166" s="228" t="s">
        <v>143</v>
      </c>
      <c r="AU166" s="228" t="s">
        <v>85</v>
      </c>
      <c r="AY166" s="16" t="s">
        <v>142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83</v>
      </c>
      <c r="BK166" s="229">
        <f>ROUND(I166*H166,2)</f>
        <v>0</v>
      </c>
      <c r="BL166" s="16" t="s">
        <v>236</v>
      </c>
      <c r="BM166" s="228" t="s">
        <v>633</v>
      </c>
    </row>
    <row r="167" spans="1:63" s="12" customFormat="1" ht="22.8" customHeight="1">
      <c r="A167" s="12"/>
      <c r="B167" s="202"/>
      <c r="C167" s="203"/>
      <c r="D167" s="204" t="s">
        <v>74</v>
      </c>
      <c r="E167" s="268" t="s">
        <v>634</v>
      </c>
      <c r="F167" s="268" t="s">
        <v>635</v>
      </c>
      <c r="G167" s="203"/>
      <c r="H167" s="203"/>
      <c r="I167" s="206"/>
      <c r="J167" s="269">
        <f>BK167</f>
        <v>0</v>
      </c>
      <c r="K167" s="203"/>
      <c r="L167" s="208"/>
      <c r="M167" s="209"/>
      <c r="N167" s="210"/>
      <c r="O167" s="210"/>
      <c r="P167" s="211">
        <f>SUM(P168:P173)</f>
        <v>0</v>
      </c>
      <c r="Q167" s="210"/>
      <c r="R167" s="211">
        <f>SUM(R168:R173)</f>
        <v>0.00301</v>
      </c>
      <c r="S167" s="210"/>
      <c r="T167" s="212">
        <f>SUM(T168:T173)</f>
        <v>0.06561</v>
      </c>
      <c r="U167" s="12"/>
      <c r="V167" s="12"/>
      <c r="W167" s="12"/>
      <c r="X167" s="12"/>
      <c r="Y167" s="12"/>
      <c r="Z167" s="12"/>
      <c r="AA167" s="12"/>
      <c r="AB167" s="12"/>
      <c r="AC167" s="12"/>
      <c r="AD167" s="12"/>
      <c r="AE167" s="12"/>
      <c r="AR167" s="213" t="s">
        <v>85</v>
      </c>
      <c r="AT167" s="214" t="s">
        <v>74</v>
      </c>
      <c r="AU167" s="214" t="s">
        <v>83</v>
      </c>
      <c r="AY167" s="213" t="s">
        <v>142</v>
      </c>
      <c r="BK167" s="215">
        <f>SUM(BK168:BK173)</f>
        <v>0</v>
      </c>
    </row>
    <row r="168" spans="1:65" s="2" customFormat="1" ht="24.15" customHeight="1">
      <c r="A168" s="37"/>
      <c r="B168" s="38"/>
      <c r="C168" s="216" t="s">
        <v>297</v>
      </c>
      <c r="D168" s="216" t="s">
        <v>143</v>
      </c>
      <c r="E168" s="217" t="s">
        <v>636</v>
      </c>
      <c r="F168" s="218" t="s">
        <v>637</v>
      </c>
      <c r="G168" s="219" t="s">
        <v>328</v>
      </c>
      <c r="H168" s="220">
        <v>8</v>
      </c>
      <c r="I168" s="221"/>
      <c r="J168" s="222">
        <f>ROUND(I168*H168,2)</f>
        <v>0</v>
      </c>
      <c r="K168" s="223"/>
      <c r="L168" s="43"/>
      <c r="M168" s="224" t="s">
        <v>1</v>
      </c>
      <c r="N168" s="225" t="s">
        <v>40</v>
      </c>
      <c r="O168" s="90"/>
      <c r="P168" s="226">
        <f>O168*H168</f>
        <v>0</v>
      </c>
      <c r="Q168" s="226">
        <v>0.00024</v>
      </c>
      <c r="R168" s="226">
        <f>Q168*H168</f>
        <v>0.00192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236</v>
      </c>
      <c r="AT168" s="228" t="s">
        <v>143</v>
      </c>
      <c r="AU168" s="228" t="s">
        <v>85</v>
      </c>
      <c r="AY168" s="16" t="s">
        <v>142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83</v>
      </c>
      <c r="BK168" s="229">
        <f>ROUND(I168*H168,2)</f>
        <v>0</v>
      </c>
      <c r="BL168" s="16" t="s">
        <v>236</v>
      </c>
      <c r="BM168" s="228" t="s">
        <v>638</v>
      </c>
    </row>
    <row r="169" spans="1:65" s="2" customFormat="1" ht="16.5" customHeight="1">
      <c r="A169" s="37"/>
      <c r="B169" s="38"/>
      <c r="C169" s="216" t="s">
        <v>304</v>
      </c>
      <c r="D169" s="216" t="s">
        <v>143</v>
      </c>
      <c r="E169" s="217" t="s">
        <v>639</v>
      </c>
      <c r="F169" s="218" t="s">
        <v>640</v>
      </c>
      <c r="G169" s="219" t="s">
        <v>158</v>
      </c>
      <c r="H169" s="220">
        <v>1</v>
      </c>
      <c r="I169" s="221"/>
      <c r="J169" s="222">
        <f>ROUND(I169*H169,2)</f>
        <v>0</v>
      </c>
      <c r="K169" s="223"/>
      <c r="L169" s="43"/>
      <c r="M169" s="224" t="s">
        <v>1</v>
      </c>
      <c r="N169" s="225" t="s">
        <v>40</v>
      </c>
      <c r="O169" s="90"/>
      <c r="P169" s="226">
        <f>O169*H169</f>
        <v>0</v>
      </c>
      <c r="Q169" s="226">
        <v>0.00109</v>
      </c>
      <c r="R169" s="226">
        <f>Q169*H169</f>
        <v>0.00109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236</v>
      </c>
      <c r="AT169" s="228" t="s">
        <v>143</v>
      </c>
      <c r="AU169" s="228" t="s">
        <v>85</v>
      </c>
      <c r="AY169" s="16" t="s">
        <v>142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83</v>
      </c>
      <c r="BK169" s="229">
        <f>ROUND(I169*H169,2)</f>
        <v>0</v>
      </c>
      <c r="BL169" s="16" t="s">
        <v>236</v>
      </c>
      <c r="BM169" s="228" t="s">
        <v>641</v>
      </c>
    </row>
    <row r="170" spans="1:65" s="2" customFormat="1" ht="16.5" customHeight="1">
      <c r="A170" s="37"/>
      <c r="B170" s="38"/>
      <c r="C170" s="216" t="s">
        <v>309</v>
      </c>
      <c r="D170" s="216" t="s">
        <v>143</v>
      </c>
      <c r="E170" s="217" t="s">
        <v>642</v>
      </c>
      <c r="F170" s="218" t="s">
        <v>643</v>
      </c>
      <c r="G170" s="219" t="s">
        <v>328</v>
      </c>
      <c r="H170" s="220">
        <v>3</v>
      </c>
      <c r="I170" s="221"/>
      <c r="J170" s="222">
        <f>ROUND(I170*H170,2)</f>
        <v>0</v>
      </c>
      <c r="K170" s="223"/>
      <c r="L170" s="43"/>
      <c r="M170" s="224" t="s">
        <v>1</v>
      </c>
      <c r="N170" s="225" t="s">
        <v>40</v>
      </c>
      <c r="O170" s="90"/>
      <c r="P170" s="226">
        <f>O170*H170</f>
        <v>0</v>
      </c>
      <c r="Q170" s="226">
        <v>0</v>
      </c>
      <c r="R170" s="226">
        <f>Q170*H170</f>
        <v>0</v>
      </c>
      <c r="S170" s="226">
        <v>0.01946</v>
      </c>
      <c r="T170" s="227">
        <f>S170*H170</f>
        <v>0.05838</v>
      </c>
      <c r="U170" s="37"/>
      <c r="V170" s="37"/>
      <c r="W170" s="37"/>
      <c r="X170" s="37"/>
      <c r="Y170" s="37"/>
      <c r="Z170" s="37"/>
      <c r="AA170" s="37"/>
      <c r="AB170" s="37"/>
      <c r="AC170" s="37"/>
      <c r="AD170" s="37"/>
      <c r="AE170" s="37"/>
      <c r="AR170" s="228" t="s">
        <v>236</v>
      </c>
      <c r="AT170" s="228" t="s">
        <v>143</v>
      </c>
      <c r="AU170" s="228" t="s">
        <v>85</v>
      </c>
      <c r="AY170" s="16" t="s">
        <v>142</v>
      </c>
      <c r="BE170" s="229">
        <f>IF(N170="základní",J170,0)</f>
        <v>0</v>
      </c>
      <c r="BF170" s="229">
        <f>IF(N170="snížená",J170,0)</f>
        <v>0</v>
      </c>
      <c r="BG170" s="229">
        <f>IF(N170="zákl. přenesená",J170,0)</f>
        <v>0</v>
      </c>
      <c r="BH170" s="229">
        <f>IF(N170="sníž. přenesená",J170,0)</f>
        <v>0</v>
      </c>
      <c r="BI170" s="229">
        <f>IF(N170="nulová",J170,0)</f>
        <v>0</v>
      </c>
      <c r="BJ170" s="16" t="s">
        <v>83</v>
      </c>
      <c r="BK170" s="229">
        <f>ROUND(I170*H170,2)</f>
        <v>0</v>
      </c>
      <c r="BL170" s="16" t="s">
        <v>236</v>
      </c>
      <c r="BM170" s="228" t="s">
        <v>644</v>
      </c>
    </row>
    <row r="171" spans="1:65" s="2" customFormat="1" ht="16.5" customHeight="1">
      <c r="A171" s="37"/>
      <c r="B171" s="38"/>
      <c r="C171" s="216" t="s">
        <v>313</v>
      </c>
      <c r="D171" s="216" t="s">
        <v>143</v>
      </c>
      <c r="E171" s="217" t="s">
        <v>645</v>
      </c>
      <c r="F171" s="218" t="s">
        <v>646</v>
      </c>
      <c r="G171" s="219" t="s">
        <v>328</v>
      </c>
      <c r="H171" s="220">
        <v>3</v>
      </c>
      <c r="I171" s="221"/>
      <c r="J171" s="222">
        <f>ROUND(I171*H171,2)</f>
        <v>0</v>
      </c>
      <c r="K171" s="223"/>
      <c r="L171" s="43"/>
      <c r="M171" s="224" t="s">
        <v>1</v>
      </c>
      <c r="N171" s="225" t="s">
        <v>40</v>
      </c>
      <c r="O171" s="90"/>
      <c r="P171" s="226">
        <f>O171*H171</f>
        <v>0</v>
      </c>
      <c r="Q171" s="226">
        <v>0</v>
      </c>
      <c r="R171" s="226">
        <f>Q171*H171</f>
        <v>0</v>
      </c>
      <c r="S171" s="226">
        <v>0.00156</v>
      </c>
      <c r="T171" s="227">
        <f>S171*H171</f>
        <v>0.00468</v>
      </c>
      <c r="U171" s="37"/>
      <c r="V171" s="37"/>
      <c r="W171" s="37"/>
      <c r="X171" s="37"/>
      <c r="Y171" s="37"/>
      <c r="Z171" s="37"/>
      <c r="AA171" s="37"/>
      <c r="AB171" s="37"/>
      <c r="AC171" s="37"/>
      <c r="AD171" s="37"/>
      <c r="AE171" s="37"/>
      <c r="AR171" s="228" t="s">
        <v>236</v>
      </c>
      <c r="AT171" s="228" t="s">
        <v>143</v>
      </c>
      <c r="AU171" s="228" t="s">
        <v>85</v>
      </c>
      <c r="AY171" s="16" t="s">
        <v>142</v>
      </c>
      <c r="BE171" s="229">
        <f>IF(N171="základní",J171,0)</f>
        <v>0</v>
      </c>
      <c r="BF171" s="229">
        <f>IF(N171="snížená",J171,0)</f>
        <v>0</v>
      </c>
      <c r="BG171" s="229">
        <f>IF(N171="zákl. přenesená",J171,0)</f>
        <v>0</v>
      </c>
      <c r="BH171" s="229">
        <f>IF(N171="sníž. přenesená",J171,0)</f>
        <v>0</v>
      </c>
      <c r="BI171" s="229">
        <f>IF(N171="nulová",J171,0)</f>
        <v>0</v>
      </c>
      <c r="BJ171" s="16" t="s">
        <v>83</v>
      </c>
      <c r="BK171" s="229">
        <f>ROUND(I171*H171,2)</f>
        <v>0</v>
      </c>
      <c r="BL171" s="16" t="s">
        <v>236</v>
      </c>
      <c r="BM171" s="228" t="s">
        <v>647</v>
      </c>
    </row>
    <row r="172" spans="1:65" s="2" customFormat="1" ht="16.5" customHeight="1">
      <c r="A172" s="37"/>
      <c r="B172" s="38"/>
      <c r="C172" s="216" t="s">
        <v>317</v>
      </c>
      <c r="D172" s="216" t="s">
        <v>143</v>
      </c>
      <c r="E172" s="217" t="s">
        <v>648</v>
      </c>
      <c r="F172" s="218" t="s">
        <v>649</v>
      </c>
      <c r="G172" s="219" t="s">
        <v>158</v>
      </c>
      <c r="H172" s="220">
        <v>3</v>
      </c>
      <c r="I172" s="221"/>
      <c r="J172" s="222">
        <f>ROUND(I172*H172,2)</f>
        <v>0</v>
      </c>
      <c r="K172" s="223"/>
      <c r="L172" s="43"/>
      <c r="M172" s="224" t="s">
        <v>1</v>
      </c>
      <c r="N172" s="225" t="s">
        <v>40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0.00085</v>
      </c>
      <c r="T172" s="227">
        <f>S172*H172</f>
        <v>0.0025499999999999997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236</v>
      </c>
      <c r="AT172" s="228" t="s">
        <v>143</v>
      </c>
      <c r="AU172" s="228" t="s">
        <v>85</v>
      </c>
      <c r="AY172" s="16" t="s">
        <v>142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83</v>
      </c>
      <c r="BK172" s="229">
        <f>ROUND(I172*H172,2)</f>
        <v>0</v>
      </c>
      <c r="BL172" s="16" t="s">
        <v>236</v>
      </c>
      <c r="BM172" s="228" t="s">
        <v>650</v>
      </c>
    </row>
    <row r="173" spans="1:65" s="2" customFormat="1" ht="24.15" customHeight="1">
      <c r="A173" s="37"/>
      <c r="B173" s="38"/>
      <c r="C173" s="216" t="s">
        <v>140</v>
      </c>
      <c r="D173" s="216" t="s">
        <v>143</v>
      </c>
      <c r="E173" s="217" t="s">
        <v>651</v>
      </c>
      <c r="F173" s="218" t="s">
        <v>652</v>
      </c>
      <c r="G173" s="219" t="s">
        <v>342</v>
      </c>
      <c r="H173" s="220">
        <v>0.003</v>
      </c>
      <c r="I173" s="221"/>
      <c r="J173" s="222">
        <f>ROUND(I173*H173,2)</f>
        <v>0</v>
      </c>
      <c r="K173" s="223"/>
      <c r="L173" s="43"/>
      <c r="M173" s="270" t="s">
        <v>1</v>
      </c>
      <c r="N173" s="271" t="s">
        <v>40</v>
      </c>
      <c r="O173" s="272"/>
      <c r="P173" s="273">
        <f>O173*H173</f>
        <v>0</v>
      </c>
      <c r="Q173" s="273">
        <v>0</v>
      </c>
      <c r="R173" s="273">
        <f>Q173*H173</f>
        <v>0</v>
      </c>
      <c r="S173" s="273">
        <v>0</v>
      </c>
      <c r="T173" s="274">
        <f>S173*H173</f>
        <v>0</v>
      </c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R173" s="228" t="s">
        <v>236</v>
      </c>
      <c r="AT173" s="228" t="s">
        <v>143</v>
      </c>
      <c r="AU173" s="228" t="s">
        <v>85</v>
      </c>
      <c r="AY173" s="16" t="s">
        <v>142</v>
      </c>
      <c r="BE173" s="229">
        <f>IF(N173="základní",J173,0)</f>
        <v>0</v>
      </c>
      <c r="BF173" s="229">
        <f>IF(N173="snížená",J173,0)</f>
        <v>0</v>
      </c>
      <c r="BG173" s="229">
        <f>IF(N173="zákl. přenesená",J173,0)</f>
        <v>0</v>
      </c>
      <c r="BH173" s="229">
        <f>IF(N173="sníž. přenesená",J173,0)</f>
        <v>0</v>
      </c>
      <c r="BI173" s="229">
        <f>IF(N173="nulová",J173,0)</f>
        <v>0</v>
      </c>
      <c r="BJ173" s="16" t="s">
        <v>83</v>
      </c>
      <c r="BK173" s="229">
        <f>ROUND(I173*H173,2)</f>
        <v>0</v>
      </c>
      <c r="BL173" s="16" t="s">
        <v>236</v>
      </c>
      <c r="BM173" s="228" t="s">
        <v>653</v>
      </c>
    </row>
    <row r="174" spans="1:31" s="2" customFormat="1" ht="6.95" customHeight="1">
      <c r="A174" s="37"/>
      <c r="B174" s="65"/>
      <c r="C174" s="66"/>
      <c r="D174" s="66"/>
      <c r="E174" s="66"/>
      <c r="F174" s="66"/>
      <c r="G174" s="66"/>
      <c r="H174" s="66"/>
      <c r="I174" s="66"/>
      <c r="J174" s="66"/>
      <c r="K174" s="66"/>
      <c r="L174" s="43"/>
      <c r="M174" s="37"/>
      <c r="O174" s="37"/>
      <c r="P174" s="37"/>
      <c r="Q174" s="37"/>
      <c r="R174" s="37"/>
      <c r="S174" s="37"/>
      <c r="T174" s="37"/>
      <c r="U174" s="37"/>
      <c r="V174" s="37"/>
      <c r="W174" s="37"/>
      <c r="X174" s="37"/>
      <c r="Y174" s="37"/>
      <c r="Z174" s="37"/>
      <c r="AA174" s="37"/>
      <c r="AB174" s="37"/>
      <c r="AC174" s="37"/>
      <c r="AD174" s="37"/>
      <c r="AE174" s="37"/>
    </row>
  </sheetData>
  <sheetProtection password="CC35" sheet="1" objects="1" scenarios="1" formatColumns="0" formatRows="0" autoFilter="0"/>
  <autoFilter ref="C122:K173"/>
  <mergeCells count="9">
    <mergeCell ref="E7:H7"/>
    <mergeCell ref="E9:H9"/>
    <mergeCell ref="E18:H18"/>
    <mergeCell ref="E27:H27"/>
    <mergeCell ref="E85:H85"/>
    <mergeCell ref="E87:H87"/>
    <mergeCell ref="E113:H113"/>
    <mergeCell ref="E115:H115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80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91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654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ROUND(J122,2)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ROUND((SUM(BE122:BE179)),2)</f>
        <v>0</v>
      </c>
      <c r="G33" s="37"/>
      <c r="H33" s="37"/>
      <c r="I33" s="154">
        <v>0.21</v>
      </c>
      <c r="J33" s="153">
        <f>ROUND(((SUM(BE122:BE179))*I33),2)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ROUND((SUM(BF122:BF179)),2)</f>
        <v>0</v>
      </c>
      <c r="G34" s="37"/>
      <c r="H34" s="37"/>
      <c r="I34" s="154">
        <v>0.12</v>
      </c>
      <c r="J34" s="153">
        <f>ROUND(((SUM(BF122:BF179))*I34),2)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ROUND((SUM(BG122:BG179)),2)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ROUND((SUM(BH122:BH179)),2)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ROUND((SUM(BI122:BI179)),2)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D.1.4.2 - ústřední vytápění, vzduchotechnika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J122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546</v>
      </c>
      <c r="E97" s="181"/>
      <c r="F97" s="181"/>
      <c r="G97" s="181"/>
      <c r="H97" s="181"/>
      <c r="I97" s="181"/>
      <c r="J97" s="182">
        <f>J123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655</v>
      </c>
      <c r="E98" s="187"/>
      <c r="F98" s="187"/>
      <c r="G98" s="187"/>
      <c r="H98" s="187"/>
      <c r="I98" s="187"/>
      <c r="J98" s="188">
        <f>J124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656</v>
      </c>
      <c r="E99" s="187"/>
      <c r="F99" s="187"/>
      <c r="G99" s="187"/>
      <c r="H99" s="187"/>
      <c r="I99" s="187"/>
      <c r="J99" s="188">
        <f>J136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657</v>
      </c>
      <c r="E100" s="187"/>
      <c r="F100" s="187"/>
      <c r="G100" s="187"/>
      <c r="H100" s="187"/>
      <c r="I100" s="187"/>
      <c r="J100" s="188">
        <f>J142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9.9" customHeight="1">
      <c r="A101" s="10"/>
      <c r="B101" s="184"/>
      <c r="C101" s="185"/>
      <c r="D101" s="186" t="s">
        <v>658</v>
      </c>
      <c r="E101" s="187"/>
      <c r="F101" s="187"/>
      <c r="G101" s="187"/>
      <c r="H101" s="187"/>
      <c r="I101" s="187"/>
      <c r="J101" s="188">
        <f>J156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10" customFormat="1" ht="19.9" customHeight="1">
      <c r="A102" s="10"/>
      <c r="B102" s="184"/>
      <c r="C102" s="185"/>
      <c r="D102" s="186" t="s">
        <v>659</v>
      </c>
      <c r="E102" s="187"/>
      <c r="F102" s="187"/>
      <c r="G102" s="187"/>
      <c r="H102" s="187"/>
      <c r="I102" s="187"/>
      <c r="J102" s="188">
        <f>J161</f>
        <v>0</v>
      </c>
      <c r="K102" s="185"/>
      <c r="L102" s="189"/>
      <c r="S102" s="10"/>
      <c r="T102" s="10"/>
      <c r="U102" s="10"/>
      <c r="V102" s="10"/>
      <c r="W102" s="10"/>
      <c r="X102" s="10"/>
      <c r="Y102" s="10"/>
      <c r="Z102" s="10"/>
      <c r="AA102" s="10"/>
      <c r="AB102" s="10"/>
      <c r="AC102" s="10"/>
      <c r="AD102" s="10"/>
      <c r="AE102" s="10"/>
    </row>
    <row r="103" spans="1:31" s="2" customFormat="1" ht="21.8" customHeight="1">
      <c r="A103" s="37"/>
      <c r="B103" s="38"/>
      <c r="C103" s="39"/>
      <c r="D103" s="39"/>
      <c r="E103" s="39"/>
      <c r="F103" s="39"/>
      <c r="G103" s="39"/>
      <c r="H103" s="39"/>
      <c r="I103" s="39"/>
      <c r="J103" s="39"/>
      <c r="K103" s="39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4" spans="1:31" s="2" customFormat="1" ht="6.95" customHeight="1">
      <c r="A104" s="37"/>
      <c r="B104" s="65"/>
      <c r="C104" s="66"/>
      <c r="D104" s="66"/>
      <c r="E104" s="66"/>
      <c r="F104" s="66"/>
      <c r="G104" s="66"/>
      <c r="H104" s="66"/>
      <c r="I104" s="66"/>
      <c r="J104" s="66"/>
      <c r="K104" s="66"/>
      <c r="L104" s="62"/>
      <c r="S104" s="37"/>
      <c r="T104" s="37"/>
      <c r="U104" s="37"/>
      <c r="V104" s="37"/>
      <c r="W104" s="37"/>
      <c r="X104" s="37"/>
      <c r="Y104" s="37"/>
      <c r="Z104" s="37"/>
      <c r="AA104" s="37"/>
      <c r="AB104" s="37"/>
      <c r="AC104" s="37"/>
      <c r="AD104" s="37"/>
      <c r="AE104" s="37"/>
    </row>
    <row r="108" spans="1:31" s="2" customFormat="1" ht="6.95" customHeight="1">
      <c r="A108" s="37"/>
      <c r="B108" s="67"/>
      <c r="C108" s="68"/>
      <c r="D108" s="68"/>
      <c r="E108" s="68"/>
      <c r="F108" s="68"/>
      <c r="G108" s="68"/>
      <c r="H108" s="68"/>
      <c r="I108" s="68"/>
      <c r="J108" s="68"/>
      <c r="K108" s="68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24.95" customHeight="1">
      <c r="A109" s="37"/>
      <c r="B109" s="38"/>
      <c r="C109" s="22" t="s">
        <v>127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6.95" customHeight="1">
      <c r="A110" s="37"/>
      <c r="B110" s="38"/>
      <c r="C110" s="39"/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16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26.25" customHeight="1">
      <c r="A112" s="37"/>
      <c r="B112" s="38"/>
      <c r="C112" s="39"/>
      <c r="D112" s="39"/>
      <c r="E112" s="173" t="str">
        <f>E7</f>
        <v>Poliklinika Žďár nad Sázavou -změna užívání prostor v 3.NP na ordinace kardiologie</v>
      </c>
      <c r="F112" s="31"/>
      <c r="G112" s="31"/>
      <c r="H112" s="31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2" customHeight="1">
      <c r="A113" s="37"/>
      <c r="B113" s="38"/>
      <c r="C113" s="31" t="s">
        <v>102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6.5" customHeight="1">
      <c r="A114" s="37"/>
      <c r="B114" s="38"/>
      <c r="C114" s="39"/>
      <c r="D114" s="39"/>
      <c r="E114" s="75" t="str">
        <f>E9</f>
        <v>D.1.4.2 - ústřední vytápění, vzduchotechnika</v>
      </c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12" customHeight="1">
      <c r="A116" s="37"/>
      <c r="B116" s="38"/>
      <c r="C116" s="31" t="s">
        <v>20</v>
      </c>
      <c r="D116" s="39"/>
      <c r="E116" s="39"/>
      <c r="F116" s="26" t="str">
        <f>F12</f>
        <v>Studentská 1699/4</v>
      </c>
      <c r="G116" s="39"/>
      <c r="H116" s="39"/>
      <c r="I116" s="31" t="s">
        <v>22</v>
      </c>
      <c r="J116" s="78" t="str">
        <f>IF(J12="","",J12)</f>
        <v>22. 3. 2024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6.95" customHeight="1">
      <c r="A117" s="37"/>
      <c r="B117" s="38"/>
      <c r="C117" s="39"/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40.05" customHeight="1">
      <c r="A118" s="37"/>
      <c r="B118" s="38"/>
      <c r="C118" s="31" t="s">
        <v>24</v>
      </c>
      <c r="D118" s="39"/>
      <c r="E118" s="39"/>
      <c r="F118" s="26" t="str">
        <f>E15</f>
        <v>Město Žďár nad Zázavou</v>
      </c>
      <c r="G118" s="39"/>
      <c r="H118" s="39"/>
      <c r="I118" s="31" t="s">
        <v>30</v>
      </c>
      <c r="J118" s="35" t="str">
        <f>E21</f>
        <v>Filip Marek, Brněnská 326/34, Žďár nad Sázavou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40.05" customHeight="1">
      <c r="A119" s="37"/>
      <c r="B119" s="38"/>
      <c r="C119" s="31" t="s">
        <v>28</v>
      </c>
      <c r="D119" s="39"/>
      <c r="E119" s="39"/>
      <c r="F119" s="26" t="str">
        <f>IF(E18="","",E18)</f>
        <v>Vyplň údaj</v>
      </c>
      <c r="G119" s="39"/>
      <c r="H119" s="39"/>
      <c r="I119" s="31" t="s">
        <v>33</v>
      </c>
      <c r="J119" s="35" t="str">
        <f>E24</f>
        <v>Filip Marek, Brněnská 326/34, Žďár nad Sázavou</v>
      </c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0.3" customHeight="1">
      <c r="A120" s="37"/>
      <c r="B120" s="38"/>
      <c r="C120" s="39"/>
      <c r="D120" s="39"/>
      <c r="E120" s="39"/>
      <c r="F120" s="39"/>
      <c r="G120" s="39"/>
      <c r="H120" s="39"/>
      <c r="I120" s="39"/>
      <c r="J120" s="39"/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11" customFormat="1" ht="29.25" customHeight="1">
      <c r="A121" s="190"/>
      <c r="B121" s="191"/>
      <c r="C121" s="192" t="s">
        <v>128</v>
      </c>
      <c r="D121" s="193" t="s">
        <v>60</v>
      </c>
      <c r="E121" s="193" t="s">
        <v>56</v>
      </c>
      <c r="F121" s="193" t="s">
        <v>57</v>
      </c>
      <c r="G121" s="193" t="s">
        <v>129</v>
      </c>
      <c r="H121" s="193" t="s">
        <v>130</v>
      </c>
      <c r="I121" s="193" t="s">
        <v>131</v>
      </c>
      <c r="J121" s="194" t="s">
        <v>106</v>
      </c>
      <c r="K121" s="195" t="s">
        <v>132</v>
      </c>
      <c r="L121" s="196"/>
      <c r="M121" s="99" t="s">
        <v>1</v>
      </c>
      <c r="N121" s="100" t="s">
        <v>39</v>
      </c>
      <c r="O121" s="100" t="s">
        <v>133</v>
      </c>
      <c r="P121" s="100" t="s">
        <v>134</v>
      </c>
      <c r="Q121" s="100" t="s">
        <v>135</v>
      </c>
      <c r="R121" s="100" t="s">
        <v>136</v>
      </c>
      <c r="S121" s="100" t="s">
        <v>137</v>
      </c>
      <c r="T121" s="101" t="s">
        <v>138</v>
      </c>
      <c r="U121" s="190"/>
      <c r="V121" s="190"/>
      <c r="W121" s="190"/>
      <c r="X121" s="190"/>
      <c r="Y121" s="190"/>
      <c r="Z121" s="190"/>
      <c r="AA121" s="190"/>
      <c r="AB121" s="190"/>
      <c r="AC121" s="190"/>
      <c r="AD121" s="190"/>
      <c r="AE121" s="190"/>
    </row>
    <row r="122" spans="1:63" s="2" customFormat="1" ht="22.8" customHeight="1">
      <c r="A122" s="37"/>
      <c r="B122" s="38"/>
      <c r="C122" s="106" t="s">
        <v>139</v>
      </c>
      <c r="D122" s="39"/>
      <c r="E122" s="39"/>
      <c r="F122" s="39"/>
      <c r="G122" s="39"/>
      <c r="H122" s="39"/>
      <c r="I122" s="39"/>
      <c r="J122" s="197">
        <f>BK122</f>
        <v>0</v>
      </c>
      <c r="K122" s="39"/>
      <c r="L122" s="43"/>
      <c r="M122" s="102"/>
      <c r="N122" s="198"/>
      <c r="O122" s="103"/>
      <c r="P122" s="199">
        <f>P123</f>
        <v>0</v>
      </c>
      <c r="Q122" s="103"/>
      <c r="R122" s="199">
        <f>R123</f>
        <v>0.12174239999999999</v>
      </c>
      <c r="S122" s="103"/>
      <c r="T122" s="200">
        <f>T123</f>
        <v>0.334736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T122" s="16" t="s">
        <v>74</v>
      </c>
      <c r="AU122" s="16" t="s">
        <v>108</v>
      </c>
      <c r="BK122" s="201">
        <f>BK123</f>
        <v>0</v>
      </c>
    </row>
    <row r="123" spans="1:63" s="12" customFormat="1" ht="25.9" customHeight="1">
      <c r="A123" s="12"/>
      <c r="B123" s="202"/>
      <c r="C123" s="203"/>
      <c r="D123" s="204" t="s">
        <v>74</v>
      </c>
      <c r="E123" s="205" t="s">
        <v>575</v>
      </c>
      <c r="F123" s="205" t="s">
        <v>576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P124+P136+P142+P156+P161</f>
        <v>0</v>
      </c>
      <c r="Q123" s="210"/>
      <c r="R123" s="211">
        <f>R124+R136+R142+R156+R161</f>
        <v>0.12174239999999999</v>
      </c>
      <c r="S123" s="210"/>
      <c r="T123" s="212">
        <f>T124+T136+T142+T156+T161</f>
        <v>0.334736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85</v>
      </c>
      <c r="AT123" s="214" t="s">
        <v>74</v>
      </c>
      <c r="AU123" s="214" t="s">
        <v>75</v>
      </c>
      <c r="AY123" s="213" t="s">
        <v>142</v>
      </c>
      <c r="BK123" s="215">
        <f>BK124+BK136+BK142+BK156+BK161</f>
        <v>0</v>
      </c>
    </row>
    <row r="124" spans="1:63" s="12" customFormat="1" ht="22.8" customHeight="1">
      <c r="A124" s="12"/>
      <c r="B124" s="202"/>
      <c r="C124" s="203"/>
      <c r="D124" s="204" t="s">
        <v>74</v>
      </c>
      <c r="E124" s="268" t="s">
        <v>660</v>
      </c>
      <c r="F124" s="268" t="s">
        <v>661</v>
      </c>
      <c r="G124" s="203"/>
      <c r="H124" s="203"/>
      <c r="I124" s="206"/>
      <c r="J124" s="269">
        <f>BK124</f>
        <v>0</v>
      </c>
      <c r="K124" s="203"/>
      <c r="L124" s="208"/>
      <c r="M124" s="209"/>
      <c r="N124" s="210"/>
      <c r="O124" s="210"/>
      <c r="P124" s="211">
        <f>SUM(P125:P135)</f>
        <v>0</v>
      </c>
      <c r="Q124" s="210"/>
      <c r="R124" s="211">
        <f>SUM(R125:R135)</f>
        <v>0.04007</v>
      </c>
      <c r="S124" s="210"/>
      <c r="T124" s="212">
        <f>SUM(T125:T135)</f>
        <v>0.1958</v>
      </c>
      <c r="U124" s="12"/>
      <c r="V124" s="12"/>
      <c r="W124" s="12"/>
      <c r="X124" s="12"/>
      <c r="Y124" s="12"/>
      <c r="Z124" s="12"/>
      <c r="AA124" s="12"/>
      <c r="AB124" s="12"/>
      <c r="AC124" s="12"/>
      <c r="AD124" s="12"/>
      <c r="AE124" s="12"/>
      <c r="AR124" s="213" t="s">
        <v>85</v>
      </c>
      <c r="AT124" s="214" t="s">
        <v>74</v>
      </c>
      <c r="AU124" s="214" t="s">
        <v>83</v>
      </c>
      <c r="AY124" s="213" t="s">
        <v>142</v>
      </c>
      <c r="BK124" s="215">
        <f>SUM(BK125:BK135)</f>
        <v>0</v>
      </c>
    </row>
    <row r="125" spans="1:65" s="2" customFormat="1" ht="21.75" customHeight="1">
      <c r="A125" s="37"/>
      <c r="B125" s="38"/>
      <c r="C125" s="216" t="s">
        <v>83</v>
      </c>
      <c r="D125" s="216" t="s">
        <v>143</v>
      </c>
      <c r="E125" s="217" t="s">
        <v>662</v>
      </c>
      <c r="F125" s="218" t="s">
        <v>663</v>
      </c>
      <c r="G125" s="219" t="s">
        <v>169</v>
      </c>
      <c r="H125" s="220">
        <v>23</v>
      </c>
      <c r="I125" s="221"/>
      <c r="J125" s="222">
        <f>ROUND(I125*H125,2)</f>
        <v>0</v>
      </c>
      <c r="K125" s="223"/>
      <c r="L125" s="43"/>
      <c r="M125" s="224" t="s">
        <v>1</v>
      </c>
      <c r="N125" s="225" t="s">
        <v>40</v>
      </c>
      <c r="O125" s="90"/>
      <c r="P125" s="226">
        <f>O125*H125</f>
        <v>0</v>
      </c>
      <c r="Q125" s="226">
        <v>2E-05</v>
      </c>
      <c r="R125" s="226">
        <f>Q125*H125</f>
        <v>0.00046</v>
      </c>
      <c r="S125" s="226">
        <v>0.001</v>
      </c>
      <c r="T125" s="227">
        <f>S125*H125</f>
        <v>0.023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236</v>
      </c>
      <c r="AT125" s="228" t="s">
        <v>143</v>
      </c>
      <c r="AU125" s="228" t="s">
        <v>85</v>
      </c>
      <c r="AY125" s="16" t="s">
        <v>142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83</v>
      </c>
      <c r="BK125" s="229">
        <f>ROUND(I125*H125,2)</f>
        <v>0</v>
      </c>
      <c r="BL125" s="16" t="s">
        <v>236</v>
      </c>
      <c r="BM125" s="228" t="s">
        <v>664</v>
      </c>
    </row>
    <row r="126" spans="1:65" s="2" customFormat="1" ht="24.15" customHeight="1">
      <c r="A126" s="37"/>
      <c r="B126" s="38"/>
      <c r="C126" s="216" t="s">
        <v>85</v>
      </c>
      <c r="D126" s="216" t="s">
        <v>143</v>
      </c>
      <c r="E126" s="217" t="s">
        <v>665</v>
      </c>
      <c r="F126" s="218" t="s">
        <v>666</v>
      </c>
      <c r="G126" s="219" t="s">
        <v>169</v>
      </c>
      <c r="H126" s="220">
        <v>54</v>
      </c>
      <c r="I126" s="221"/>
      <c r="J126" s="222">
        <f>ROUND(I126*H126,2)</f>
        <v>0</v>
      </c>
      <c r="K126" s="223"/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2E-05</v>
      </c>
      <c r="R126" s="226">
        <f>Q126*H126</f>
        <v>0.00108</v>
      </c>
      <c r="S126" s="226">
        <v>0.0032</v>
      </c>
      <c r="T126" s="227">
        <f>S126*H126</f>
        <v>0.1728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236</v>
      </c>
      <c r="AT126" s="228" t="s">
        <v>143</v>
      </c>
      <c r="AU126" s="228" t="s">
        <v>85</v>
      </c>
      <c r="AY126" s="16" t="s">
        <v>142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83</v>
      </c>
      <c r="BK126" s="229">
        <f>ROUND(I126*H126,2)</f>
        <v>0</v>
      </c>
      <c r="BL126" s="16" t="s">
        <v>236</v>
      </c>
      <c r="BM126" s="228" t="s">
        <v>667</v>
      </c>
    </row>
    <row r="127" spans="1:65" s="2" customFormat="1" ht="24.15" customHeight="1">
      <c r="A127" s="37"/>
      <c r="B127" s="38"/>
      <c r="C127" s="216" t="s">
        <v>155</v>
      </c>
      <c r="D127" s="216" t="s">
        <v>143</v>
      </c>
      <c r="E127" s="217" t="s">
        <v>668</v>
      </c>
      <c r="F127" s="218" t="s">
        <v>669</v>
      </c>
      <c r="G127" s="219" t="s">
        <v>169</v>
      </c>
      <c r="H127" s="220">
        <v>5</v>
      </c>
      <c r="I127" s="221"/>
      <c r="J127" s="222">
        <f>ROUND(I127*H127,2)</f>
        <v>0</v>
      </c>
      <c r="K127" s="223"/>
      <c r="L127" s="43"/>
      <c r="M127" s="224" t="s">
        <v>1</v>
      </c>
      <c r="N127" s="225" t="s">
        <v>40</v>
      </c>
      <c r="O127" s="90"/>
      <c r="P127" s="226">
        <f>O127*H127</f>
        <v>0</v>
      </c>
      <c r="Q127" s="226">
        <v>0.00043</v>
      </c>
      <c r="R127" s="226">
        <f>Q127*H127</f>
        <v>0.00215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236</v>
      </c>
      <c r="AT127" s="228" t="s">
        <v>143</v>
      </c>
      <c r="AU127" s="228" t="s">
        <v>85</v>
      </c>
      <c r="AY127" s="16" t="s">
        <v>142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83</v>
      </c>
      <c r="BK127" s="229">
        <f>ROUND(I127*H127,2)</f>
        <v>0</v>
      </c>
      <c r="BL127" s="16" t="s">
        <v>236</v>
      </c>
      <c r="BM127" s="228" t="s">
        <v>670</v>
      </c>
    </row>
    <row r="128" spans="1:65" s="2" customFormat="1" ht="24.15" customHeight="1">
      <c r="A128" s="37"/>
      <c r="B128" s="38"/>
      <c r="C128" s="216" t="s">
        <v>147</v>
      </c>
      <c r="D128" s="216" t="s">
        <v>143</v>
      </c>
      <c r="E128" s="217" t="s">
        <v>671</v>
      </c>
      <c r="F128" s="218" t="s">
        <v>672</v>
      </c>
      <c r="G128" s="219" t="s">
        <v>169</v>
      </c>
      <c r="H128" s="220">
        <v>14</v>
      </c>
      <c r="I128" s="221"/>
      <c r="J128" s="222">
        <f>ROUND(I128*H128,2)</f>
        <v>0</v>
      </c>
      <c r="K128" s="223"/>
      <c r="L128" s="43"/>
      <c r="M128" s="224" t="s">
        <v>1</v>
      </c>
      <c r="N128" s="225" t="s">
        <v>40</v>
      </c>
      <c r="O128" s="90"/>
      <c r="P128" s="226">
        <f>O128*H128</f>
        <v>0</v>
      </c>
      <c r="Q128" s="226">
        <v>0.00076</v>
      </c>
      <c r="R128" s="226">
        <f>Q128*H128</f>
        <v>0.01064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236</v>
      </c>
      <c r="AT128" s="228" t="s">
        <v>143</v>
      </c>
      <c r="AU128" s="228" t="s">
        <v>85</v>
      </c>
      <c r="AY128" s="16" t="s">
        <v>142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83</v>
      </c>
      <c r="BK128" s="229">
        <f>ROUND(I128*H128,2)</f>
        <v>0</v>
      </c>
      <c r="BL128" s="16" t="s">
        <v>236</v>
      </c>
      <c r="BM128" s="228" t="s">
        <v>673</v>
      </c>
    </row>
    <row r="129" spans="1:65" s="2" customFormat="1" ht="24.15" customHeight="1">
      <c r="A129" s="37"/>
      <c r="B129" s="38"/>
      <c r="C129" s="216" t="s">
        <v>166</v>
      </c>
      <c r="D129" s="216" t="s">
        <v>143</v>
      </c>
      <c r="E129" s="217" t="s">
        <v>674</v>
      </c>
      <c r="F129" s="218" t="s">
        <v>675</v>
      </c>
      <c r="G129" s="219" t="s">
        <v>169</v>
      </c>
      <c r="H129" s="220">
        <v>15</v>
      </c>
      <c r="I129" s="221"/>
      <c r="J129" s="222">
        <f>ROUND(I129*H129,2)</f>
        <v>0</v>
      </c>
      <c r="K129" s="223"/>
      <c r="L129" s="43"/>
      <c r="M129" s="224" t="s">
        <v>1</v>
      </c>
      <c r="N129" s="225" t="s">
        <v>40</v>
      </c>
      <c r="O129" s="90"/>
      <c r="P129" s="226">
        <f>O129*H129</f>
        <v>0</v>
      </c>
      <c r="Q129" s="226">
        <v>0.00096</v>
      </c>
      <c r="R129" s="226">
        <f>Q129*H129</f>
        <v>0.0144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236</v>
      </c>
      <c r="AT129" s="228" t="s">
        <v>143</v>
      </c>
      <c r="AU129" s="228" t="s">
        <v>85</v>
      </c>
      <c r="AY129" s="16" t="s">
        <v>142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83</v>
      </c>
      <c r="BK129" s="229">
        <f>ROUND(I129*H129,2)</f>
        <v>0</v>
      </c>
      <c r="BL129" s="16" t="s">
        <v>236</v>
      </c>
      <c r="BM129" s="228" t="s">
        <v>676</v>
      </c>
    </row>
    <row r="130" spans="1:65" s="2" customFormat="1" ht="16.5" customHeight="1">
      <c r="A130" s="37"/>
      <c r="B130" s="38"/>
      <c r="C130" s="216" t="s">
        <v>173</v>
      </c>
      <c r="D130" s="216" t="s">
        <v>143</v>
      </c>
      <c r="E130" s="217" t="s">
        <v>677</v>
      </c>
      <c r="F130" s="218" t="s">
        <v>678</v>
      </c>
      <c r="G130" s="219" t="s">
        <v>158</v>
      </c>
      <c r="H130" s="220">
        <v>11</v>
      </c>
      <c r="I130" s="221"/>
      <c r="J130" s="222">
        <f>ROUND(I130*H130,2)</f>
        <v>0</v>
      </c>
      <c r="K130" s="223"/>
      <c r="L130" s="43"/>
      <c r="M130" s="224" t="s">
        <v>1</v>
      </c>
      <c r="N130" s="225" t="s">
        <v>40</v>
      </c>
      <c r="O130" s="90"/>
      <c r="P130" s="226">
        <f>O130*H130</f>
        <v>0</v>
      </c>
      <c r="Q130" s="226">
        <v>0.00096</v>
      </c>
      <c r="R130" s="226">
        <f>Q130*H130</f>
        <v>0.01056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236</v>
      </c>
      <c r="AT130" s="228" t="s">
        <v>143</v>
      </c>
      <c r="AU130" s="228" t="s">
        <v>85</v>
      </c>
      <c r="AY130" s="16" t="s">
        <v>142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83</v>
      </c>
      <c r="BK130" s="229">
        <f>ROUND(I130*H130,2)</f>
        <v>0</v>
      </c>
      <c r="BL130" s="16" t="s">
        <v>236</v>
      </c>
      <c r="BM130" s="228" t="s">
        <v>679</v>
      </c>
    </row>
    <row r="131" spans="1:51" s="13" customFormat="1" ht="12">
      <c r="A131" s="13"/>
      <c r="B131" s="230"/>
      <c r="C131" s="231"/>
      <c r="D131" s="232" t="s">
        <v>149</v>
      </c>
      <c r="E131" s="233" t="s">
        <v>1</v>
      </c>
      <c r="F131" s="234" t="s">
        <v>680</v>
      </c>
      <c r="G131" s="231"/>
      <c r="H131" s="235">
        <v>5</v>
      </c>
      <c r="I131" s="236"/>
      <c r="J131" s="231"/>
      <c r="K131" s="231"/>
      <c r="L131" s="237"/>
      <c r="M131" s="238"/>
      <c r="N131" s="239"/>
      <c r="O131" s="239"/>
      <c r="P131" s="239"/>
      <c r="Q131" s="239"/>
      <c r="R131" s="239"/>
      <c r="S131" s="239"/>
      <c r="T131" s="240"/>
      <c r="U131" s="13"/>
      <c r="V131" s="13"/>
      <c r="W131" s="13"/>
      <c r="X131" s="13"/>
      <c r="Y131" s="13"/>
      <c r="Z131" s="13"/>
      <c r="AA131" s="13"/>
      <c r="AB131" s="13"/>
      <c r="AC131" s="13"/>
      <c r="AD131" s="13"/>
      <c r="AE131" s="13"/>
      <c r="AT131" s="241" t="s">
        <v>149</v>
      </c>
      <c r="AU131" s="241" t="s">
        <v>85</v>
      </c>
      <c r="AV131" s="13" t="s">
        <v>85</v>
      </c>
      <c r="AW131" s="13" t="s">
        <v>32</v>
      </c>
      <c r="AX131" s="13" t="s">
        <v>75</v>
      </c>
      <c r="AY131" s="241" t="s">
        <v>142</v>
      </c>
    </row>
    <row r="132" spans="1:51" s="13" customFormat="1" ht="12">
      <c r="A132" s="13"/>
      <c r="B132" s="230"/>
      <c r="C132" s="231"/>
      <c r="D132" s="232" t="s">
        <v>149</v>
      </c>
      <c r="E132" s="233" t="s">
        <v>1</v>
      </c>
      <c r="F132" s="234" t="s">
        <v>681</v>
      </c>
      <c r="G132" s="231"/>
      <c r="H132" s="235">
        <v>6</v>
      </c>
      <c r="I132" s="236"/>
      <c r="J132" s="231"/>
      <c r="K132" s="231"/>
      <c r="L132" s="237"/>
      <c r="M132" s="238"/>
      <c r="N132" s="239"/>
      <c r="O132" s="239"/>
      <c r="P132" s="239"/>
      <c r="Q132" s="239"/>
      <c r="R132" s="239"/>
      <c r="S132" s="239"/>
      <c r="T132" s="240"/>
      <c r="U132" s="13"/>
      <c r="V132" s="13"/>
      <c r="W132" s="13"/>
      <c r="X132" s="13"/>
      <c r="Y132" s="13"/>
      <c r="Z132" s="13"/>
      <c r="AA132" s="13"/>
      <c r="AB132" s="13"/>
      <c r="AC132" s="13"/>
      <c r="AD132" s="13"/>
      <c r="AE132" s="13"/>
      <c r="AT132" s="241" t="s">
        <v>149</v>
      </c>
      <c r="AU132" s="241" t="s">
        <v>85</v>
      </c>
      <c r="AV132" s="13" t="s">
        <v>85</v>
      </c>
      <c r="AW132" s="13" t="s">
        <v>32</v>
      </c>
      <c r="AX132" s="13" t="s">
        <v>75</v>
      </c>
      <c r="AY132" s="241" t="s">
        <v>142</v>
      </c>
    </row>
    <row r="133" spans="1:51" s="14" customFormat="1" ht="12">
      <c r="A133" s="14"/>
      <c r="B133" s="242"/>
      <c r="C133" s="243"/>
      <c r="D133" s="232" t="s">
        <v>149</v>
      </c>
      <c r="E133" s="244" t="s">
        <v>1</v>
      </c>
      <c r="F133" s="245" t="s">
        <v>165</v>
      </c>
      <c r="G133" s="243"/>
      <c r="H133" s="246">
        <v>11</v>
      </c>
      <c r="I133" s="247"/>
      <c r="J133" s="243"/>
      <c r="K133" s="243"/>
      <c r="L133" s="248"/>
      <c r="M133" s="249"/>
      <c r="N133" s="250"/>
      <c r="O133" s="250"/>
      <c r="P133" s="250"/>
      <c r="Q133" s="250"/>
      <c r="R133" s="250"/>
      <c r="S133" s="250"/>
      <c r="T133" s="251"/>
      <c r="U133" s="14"/>
      <c r="V133" s="14"/>
      <c r="W133" s="14"/>
      <c r="X133" s="14"/>
      <c r="Y133" s="14"/>
      <c r="Z133" s="14"/>
      <c r="AA133" s="14"/>
      <c r="AB133" s="14"/>
      <c r="AC133" s="14"/>
      <c r="AD133" s="14"/>
      <c r="AE133" s="14"/>
      <c r="AT133" s="252" t="s">
        <v>149</v>
      </c>
      <c r="AU133" s="252" t="s">
        <v>85</v>
      </c>
      <c r="AV133" s="14" t="s">
        <v>147</v>
      </c>
      <c r="AW133" s="14" t="s">
        <v>32</v>
      </c>
      <c r="AX133" s="14" t="s">
        <v>83</v>
      </c>
      <c r="AY133" s="252" t="s">
        <v>142</v>
      </c>
    </row>
    <row r="134" spans="1:65" s="2" customFormat="1" ht="24.15" customHeight="1">
      <c r="A134" s="37"/>
      <c r="B134" s="38"/>
      <c r="C134" s="216" t="s">
        <v>177</v>
      </c>
      <c r="D134" s="216" t="s">
        <v>143</v>
      </c>
      <c r="E134" s="217" t="s">
        <v>682</v>
      </c>
      <c r="F134" s="218" t="s">
        <v>683</v>
      </c>
      <c r="G134" s="219" t="s">
        <v>158</v>
      </c>
      <c r="H134" s="220">
        <v>2</v>
      </c>
      <c r="I134" s="221"/>
      <c r="J134" s="222">
        <f>ROUND(I134*H134,2)</f>
        <v>0</v>
      </c>
      <c r="K134" s="223"/>
      <c r="L134" s="43"/>
      <c r="M134" s="224" t="s">
        <v>1</v>
      </c>
      <c r="N134" s="225" t="s">
        <v>40</v>
      </c>
      <c r="O134" s="90"/>
      <c r="P134" s="226">
        <f>O134*H134</f>
        <v>0</v>
      </c>
      <c r="Q134" s="226">
        <v>0.00039</v>
      </c>
      <c r="R134" s="226">
        <f>Q134*H134</f>
        <v>0.00078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236</v>
      </c>
      <c r="AT134" s="228" t="s">
        <v>143</v>
      </c>
      <c r="AU134" s="228" t="s">
        <v>85</v>
      </c>
      <c r="AY134" s="16" t="s">
        <v>142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83</v>
      </c>
      <c r="BK134" s="229">
        <f>ROUND(I134*H134,2)</f>
        <v>0</v>
      </c>
      <c r="BL134" s="16" t="s">
        <v>236</v>
      </c>
      <c r="BM134" s="228" t="s">
        <v>684</v>
      </c>
    </row>
    <row r="135" spans="1:51" s="13" customFormat="1" ht="12">
      <c r="A135" s="13"/>
      <c r="B135" s="230"/>
      <c r="C135" s="231"/>
      <c r="D135" s="232" t="s">
        <v>149</v>
      </c>
      <c r="E135" s="233" t="s">
        <v>1</v>
      </c>
      <c r="F135" s="234" t="s">
        <v>685</v>
      </c>
      <c r="G135" s="231"/>
      <c r="H135" s="235">
        <v>2</v>
      </c>
      <c r="I135" s="236"/>
      <c r="J135" s="231"/>
      <c r="K135" s="231"/>
      <c r="L135" s="237"/>
      <c r="M135" s="238"/>
      <c r="N135" s="239"/>
      <c r="O135" s="239"/>
      <c r="P135" s="239"/>
      <c r="Q135" s="239"/>
      <c r="R135" s="239"/>
      <c r="S135" s="239"/>
      <c r="T135" s="240"/>
      <c r="U135" s="13"/>
      <c r="V135" s="13"/>
      <c r="W135" s="13"/>
      <c r="X135" s="13"/>
      <c r="Y135" s="13"/>
      <c r="Z135" s="13"/>
      <c r="AA135" s="13"/>
      <c r="AB135" s="13"/>
      <c r="AC135" s="13"/>
      <c r="AD135" s="13"/>
      <c r="AE135" s="13"/>
      <c r="AT135" s="241" t="s">
        <v>149</v>
      </c>
      <c r="AU135" s="241" t="s">
        <v>85</v>
      </c>
      <c r="AV135" s="13" t="s">
        <v>85</v>
      </c>
      <c r="AW135" s="13" t="s">
        <v>32</v>
      </c>
      <c r="AX135" s="13" t="s">
        <v>83</v>
      </c>
      <c r="AY135" s="241" t="s">
        <v>142</v>
      </c>
    </row>
    <row r="136" spans="1:63" s="12" customFormat="1" ht="22.8" customHeight="1">
      <c r="A136" s="12"/>
      <c r="B136" s="202"/>
      <c r="C136" s="203"/>
      <c r="D136" s="204" t="s">
        <v>74</v>
      </c>
      <c r="E136" s="268" t="s">
        <v>686</v>
      </c>
      <c r="F136" s="268" t="s">
        <v>687</v>
      </c>
      <c r="G136" s="203"/>
      <c r="H136" s="203"/>
      <c r="I136" s="206"/>
      <c r="J136" s="269">
        <f>BK136</f>
        <v>0</v>
      </c>
      <c r="K136" s="203"/>
      <c r="L136" s="208"/>
      <c r="M136" s="209"/>
      <c r="N136" s="210"/>
      <c r="O136" s="210"/>
      <c r="P136" s="211">
        <f>SUM(P137:P141)</f>
        <v>0</v>
      </c>
      <c r="Q136" s="210"/>
      <c r="R136" s="211">
        <f>SUM(R137:R141)</f>
        <v>0.00022</v>
      </c>
      <c r="S136" s="210"/>
      <c r="T136" s="212">
        <f>SUM(T137:T141)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85</v>
      </c>
      <c r="AT136" s="214" t="s">
        <v>74</v>
      </c>
      <c r="AU136" s="214" t="s">
        <v>83</v>
      </c>
      <c r="AY136" s="213" t="s">
        <v>142</v>
      </c>
      <c r="BK136" s="215">
        <f>SUM(BK137:BK141)</f>
        <v>0</v>
      </c>
    </row>
    <row r="137" spans="1:65" s="2" customFormat="1" ht="21.75" customHeight="1">
      <c r="A137" s="37"/>
      <c r="B137" s="38"/>
      <c r="C137" s="216" t="s">
        <v>185</v>
      </c>
      <c r="D137" s="216" t="s">
        <v>143</v>
      </c>
      <c r="E137" s="217" t="s">
        <v>688</v>
      </c>
      <c r="F137" s="218" t="s">
        <v>689</v>
      </c>
      <c r="G137" s="219" t="s">
        <v>158</v>
      </c>
      <c r="H137" s="220">
        <v>2</v>
      </c>
      <c r="I137" s="221"/>
      <c r="J137" s="222">
        <f>ROUND(I137*H137,2)</f>
        <v>0</v>
      </c>
      <c r="K137" s="223"/>
      <c r="L137" s="43"/>
      <c r="M137" s="224" t="s">
        <v>1</v>
      </c>
      <c r="N137" s="225" t="s">
        <v>40</v>
      </c>
      <c r="O137" s="90"/>
      <c r="P137" s="226">
        <f>O137*H137</f>
        <v>0</v>
      </c>
      <c r="Q137" s="226">
        <v>3E-05</v>
      </c>
      <c r="R137" s="226">
        <f>Q137*H137</f>
        <v>6E-05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236</v>
      </c>
      <c r="AT137" s="228" t="s">
        <v>143</v>
      </c>
      <c r="AU137" s="228" t="s">
        <v>85</v>
      </c>
      <c r="AY137" s="16" t="s">
        <v>142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83</v>
      </c>
      <c r="BK137" s="229">
        <f>ROUND(I137*H137,2)</f>
        <v>0</v>
      </c>
      <c r="BL137" s="16" t="s">
        <v>236</v>
      </c>
      <c r="BM137" s="228" t="s">
        <v>690</v>
      </c>
    </row>
    <row r="138" spans="1:65" s="2" customFormat="1" ht="16.5" customHeight="1">
      <c r="A138" s="37"/>
      <c r="B138" s="38"/>
      <c r="C138" s="257" t="s">
        <v>194</v>
      </c>
      <c r="D138" s="257" t="s">
        <v>239</v>
      </c>
      <c r="E138" s="258" t="s">
        <v>691</v>
      </c>
      <c r="F138" s="259" t="s">
        <v>692</v>
      </c>
      <c r="G138" s="260" t="s">
        <v>1</v>
      </c>
      <c r="H138" s="261">
        <v>2</v>
      </c>
      <c r="I138" s="262"/>
      <c r="J138" s="263">
        <f>ROUND(I138*H138,2)</f>
        <v>0</v>
      </c>
      <c r="K138" s="264"/>
      <c r="L138" s="265"/>
      <c r="M138" s="266" t="s">
        <v>1</v>
      </c>
      <c r="N138" s="267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242</v>
      </c>
      <c r="AT138" s="228" t="s">
        <v>239</v>
      </c>
      <c r="AU138" s="228" t="s">
        <v>85</v>
      </c>
      <c r="AY138" s="16" t="s">
        <v>142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83</v>
      </c>
      <c r="BK138" s="229">
        <f>ROUND(I138*H138,2)</f>
        <v>0</v>
      </c>
      <c r="BL138" s="16" t="s">
        <v>236</v>
      </c>
      <c r="BM138" s="228" t="s">
        <v>693</v>
      </c>
    </row>
    <row r="139" spans="1:65" s="2" customFormat="1" ht="16.5" customHeight="1">
      <c r="A139" s="37"/>
      <c r="B139" s="38"/>
      <c r="C139" s="216" t="s">
        <v>199</v>
      </c>
      <c r="D139" s="216" t="s">
        <v>143</v>
      </c>
      <c r="E139" s="217" t="s">
        <v>694</v>
      </c>
      <c r="F139" s="218" t="s">
        <v>695</v>
      </c>
      <c r="G139" s="219" t="s">
        <v>158</v>
      </c>
      <c r="H139" s="220">
        <v>2</v>
      </c>
      <c r="I139" s="221"/>
      <c r="J139" s="222">
        <f>ROUND(I139*H139,2)</f>
        <v>0</v>
      </c>
      <c r="K139" s="223"/>
      <c r="L139" s="43"/>
      <c r="M139" s="224" t="s">
        <v>1</v>
      </c>
      <c r="N139" s="225" t="s">
        <v>40</v>
      </c>
      <c r="O139" s="90"/>
      <c r="P139" s="226">
        <f>O139*H139</f>
        <v>0</v>
      </c>
      <c r="Q139" s="226">
        <v>8E-05</v>
      </c>
      <c r="R139" s="226">
        <f>Q139*H139</f>
        <v>0.00016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236</v>
      </c>
      <c r="AT139" s="228" t="s">
        <v>143</v>
      </c>
      <c r="AU139" s="228" t="s">
        <v>85</v>
      </c>
      <c r="AY139" s="16" t="s">
        <v>142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83</v>
      </c>
      <c r="BK139" s="229">
        <f>ROUND(I139*H139,2)</f>
        <v>0</v>
      </c>
      <c r="BL139" s="16" t="s">
        <v>236</v>
      </c>
      <c r="BM139" s="228" t="s">
        <v>696</v>
      </c>
    </row>
    <row r="140" spans="1:65" s="2" customFormat="1" ht="16.5" customHeight="1">
      <c r="A140" s="37"/>
      <c r="B140" s="38"/>
      <c r="C140" s="257" t="s">
        <v>209</v>
      </c>
      <c r="D140" s="257" t="s">
        <v>239</v>
      </c>
      <c r="E140" s="258" t="s">
        <v>697</v>
      </c>
      <c r="F140" s="259" t="s">
        <v>698</v>
      </c>
      <c r="G140" s="260" t="s">
        <v>158</v>
      </c>
      <c r="H140" s="261">
        <v>2</v>
      </c>
      <c r="I140" s="262"/>
      <c r="J140" s="263">
        <f>ROUND(I140*H140,2)</f>
        <v>0</v>
      </c>
      <c r="K140" s="264"/>
      <c r="L140" s="265"/>
      <c r="M140" s="266" t="s">
        <v>1</v>
      </c>
      <c r="N140" s="267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242</v>
      </c>
      <c r="AT140" s="228" t="s">
        <v>239</v>
      </c>
      <c r="AU140" s="228" t="s">
        <v>85</v>
      </c>
      <c r="AY140" s="16" t="s">
        <v>142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83</v>
      </c>
      <c r="BK140" s="229">
        <f>ROUND(I140*H140,2)</f>
        <v>0</v>
      </c>
      <c r="BL140" s="16" t="s">
        <v>236</v>
      </c>
      <c r="BM140" s="228" t="s">
        <v>699</v>
      </c>
    </row>
    <row r="141" spans="1:65" s="2" customFormat="1" ht="16.5" customHeight="1">
      <c r="A141" s="37"/>
      <c r="B141" s="38"/>
      <c r="C141" s="257" t="s">
        <v>8</v>
      </c>
      <c r="D141" s="257" t="s">
        <v>239</v>
      </c>
      <c r="E141" s="258" t="s">
        <v>700</v>
      </c>
      <c r="F141" s="259" t="s">
        <v>701</v>
      </c>
      <c r="G141" s="260" t="s">
        <v>158</v>
      </c>
      <c r="H141" s="261">
        <v>2</v>
      </c>
      <c r="I141" s="262"/>
      <c r="J141" s="263">
        <f>ROUND(I141*H141,2)</f>
        <v>0</v>
      </c>
      <c r="K141" s="264"/>
      <c r="L141" s="265"/>
      <c r="M141" s="266" t="s">
        <v>1</v>
      </c>
      <c r="N141" s="267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242</v>
      </c>
      <c r="AT141" s="228" t="s">
        <v>239</v>
      </c>
      <c r="AU141" s="228" t="s">
        <v>85</v>
      </c>
      <c r="AY141" s="16" t="s">
        <v>142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83</v>
      </c>
      <c r="BK141" s="229">
        <f>ROUND(I141*H141,2)</f>
        <v>0</v>
      </c>
      <c r="BL141" s="16" t="s">
        <v>236</v>
      </c>
      <c r="BM141" s="228" t="s">
        <v>702</v>
      </c>
    </row>
    <row r="142" spans="1:63" s="12" customFormat="1" ht="22.8" customHeight="1">
      <c r="A142" s="12"/>
      <c r="B142" s="202"/>
      <c r="C142" s="203"/>
      <c r="D142" s="204" t="s">
        <v>74</v>
      </c>
      <c r="E142" s="268" t="s">
        <v>703</v>
      </c>
      <c r="F142" s="268" t="s">
        <v>704</v>
      </c>
      <c r="G142" s="203"/>
      <c r="H142" s="203"/>
      <c r="I142" s="206"/>
      <c r="J142" s="269">
        <f>BK142</f>
        <v>0</v>
      </c>
      <c r="K142" s="203"/>
      <c r="L142" s="208"/>
      <c r="M142" s="209"/>
      <c r="N142" s="210"/>
      <c r="O142" s="210"/>
      <c r="P142" s="211">
        <f>SUM(P143:P155)</f>
        <v>0</v>
      </c>
      <c r="Q142" s="210"/>
      <c r="R142" s="211">
        <f>SUM(R143:R155)</f>
        <v>0.06963</v>
      </c>
      <c r="S142" s="210"/>
      <c r="T142" s="212">
        <f>SUM(T143:T155)</f>
        <v>0.087216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85</v>
      </c>
      <c r="AT142" s="214" t="s">
        <v>74</v>
      </c>
      <c r="AU142" s="214" t="s">
        <v>83</v>
      </c>
      <c r="AY142" s="213" t="s">
        <v>142</v>
      </c>
      <c r="BK142" s="215">
        <f>SUM(BK143:BK155)</f>
        <v>0</v>
      </c>
    </row>
    <row r="143" spans="1:65" s="2" customFormat="1" ht="16.5" customHeight="1">
      <c r="A143" s="37"/>
      <c r="B143" s="38"/>
      <c r="C143" s="216" t="s">
        <v>221</v>
      </c>
      <c r="D143" s="216" t="s">
        <v>143</v>
      </c>
      <c r="E143" s="217" t="s">
        <v>705</v>
      </c>
      <c r="F143" s="218" t="s">
        <v>706</v>
      </c>
      <c r="G143" s="219" t="s">
        <v>146</v>
      </c>
      <c r="H143" s="220">
        <v>3.57</v>
      </c>
      <c r="I143" s="221"/>
      <c r="J143" s="222">
        <f>ROUND(I143*H143,2)</f>
        <v>0</v>
      </c>
      <c r="K143" s="223"/>
      <c r="L143" s="43"/>
      <c r="M143" s="224" t="s">
        <v>1</v>
      </c>
      <c r="N143" s="225" t="s">
        <v>40</v>
      </c>
      <c r="O143" s="90"/>
      <c r="P143" s="226">
        <f>O143*H143</f>
        <v>0</v>
      </c>
      <c r="Q143" s="226">
        <v>0</v>
      </c>
      <c r="R143" s="226">
        <f>Q143*H143</f>
        <v>0</v>
      </c>
      <c r="S143" s="226">
        <v>0.0238</v>
      </c>
      <c r="T143" s="227">
        <f>S143*H143</f>
        <v>0.084966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236</v>
      </c>
      <c r="AT143" s="228" t="s">
        <v>143</v>
      </c>
      <c r="AU143" s="228" t="s">
        <v>85</v>
      </c>
      <c r="AY143" s="16" t="s">
        <v>142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83</v>
      </c>
      <c r="BK143" s="229">
        <f>ROUND(I143*H143,2)</f>
        <v>0</v>
      </c>
      <c r="BL143" s="16" t="s">
        <v>236</v>
      </c>
      <c r="BM143" s="228" t="s">
        <v>707</v>
      </c>
    </row>
    <row r="144" spans="1:51" s="13" customFormat="1" ht="12">
      <c r="A144" s="13"/>
      <c r="B144" s="230"/>
      <c r="C144" s="231"/>
      <c r="D144" s="232" t="s">
        <v>149</v>
      </c>
      <c r="E144" s="233" t="s">
        <v>1</v>
      </c>
      <c r="F144" s="234" t="s">
        <v>708</v>
      </c>
      <c r="G144" s="231"/>
      <c r="H144" s="235">
        <v>3.57</v>
      </c>
      <c r="I144" s="236"/>
      <c r="J144" s="231"/>
      <c r="K144" s="231"/>
      <c r="L144" s="237"/>
      <c r="M144" s="238"/>
      <c r="N144" s="239"/>
      <c r="O144" s="239"/>
      <c r="P144" s="239"/>
      <c r="Q144" s="239"/>
      <c r="R144" s="239"/>
      <c r="S144" s="239"/>
      <c r="T144" s="240"/>
      <c r="U144" s="13"/>
      <c r="V144" s="13"/>
      <c r="W144" s="13"/>
      <c r="X144" s="13"/>
      <c r="Y144" s="13"/>
      <c r="Z144" s="13"/>
      <c r="AA144" s="13"/>
      <c r="AB144" s="13"/>
      <c r="AC144" s="13"/>
      <c r="AD144" s="13"/>
      <c r="AE144" s="13"/>
      <c r="AT144" s="241" t="s">
        <v>149</v>
      </c>
      <c r="AU144" s="241" t="s">
        <v>85</v>
      </c>
      <c r="AV144" s="13" t="s">
        <v>85</v>
      </c>
      <c r="AW144" s="13" t="s">
        <v>32</v>
      </c>
      <c r="AX144" s="13" t="s">
        <v>75</v>
      </c>
      <c r="AY144" s="241" t="s">
        <v>142</v>
      </c>
    </row>
    <row r="145" spans="1:51" s="14" customFormat="1" ht="12">
      <c r="A145" s="14"/>
      <c r="B145" s="242"/>
      <c r="C145" s="243"/>
      <c r="D145" s="232" t="s">
        <v>149</v>
      </c>
      <c r="E145" s="244" t="s">
        <v>1</v>
      </c>
      <c r="F145" s="245" t="s">
        <v>165</v>
      </c>
      <c r="G145" s="243"/>
      <c r="H145" s="246">
        <v>3.57</v>
      </c>
      <c r="I145" s="247"/>
      <c r="J145" s="243"/>
      <c r="K145" s="243"/>
      <c r="L145" s="248"/>
      <c r="M145" s="249"/>
      <c r="N145" s="250"/>
      <c r="O145" s="250"/>
      <c r="P145" s="250"/>
      <c r="Q145" s="250"/>
      <c r="R145" s="250"/>
      <c r="S145" s="250"/>
      <c r="T145" s="251"/>
      <c r="U145" s="14"/>
      <c r="V145" s="14"/>
      <c r="W145" s="14"/>
      <c r="X145" s="14"/>
      <c r="Y145" s="14"/>
      <c r="Z145" s="14"/>
      <c r="AA145" s="14"/>
      <c r="AB145" s="14"/>
      <c r="AC145" s="14"/>
      <c r="AD145" s="14"/>
      <c r="AE145" s="14"/>
      <c r="AT145" s="252" t="s">
        <v>149</v>
      </c>
      <c r="AU145" s="252" t="s">
        <v>85</v>
      </c>
      <c r="AV145" s="14" t="s">
        <v>147</v>
      </c>
      <c r="AW145" s="14" t="s">
        <v>32</v>
      </c>
      <c r="AX145" s="14" t="s">
        <v>83</v>
      </c>
      <c r="AY145" s="252" t="s">
        <v>142</v>
      </c>
    </row>
    <row r="146" spans="1:65" s="2" customFormat="1" ht="24.15" customHeight="1">
      <c r="A146" s="37"/>
      <c r="B146" s="38"/>
      <c r="C146" s="216" t="s">
        <v>228</v>
      </c>
      <c r="D146" s="216" t="s">
        <v>143</v>
      </c>
      <c r="E146" s="217" t="s">
        <v>709</v>
      </c>
      <c r="F146" s="218" t="s">
        <v>710</v>
      </c>
      <c r="G146" s="219" t="s">
        <v>146</v>
      </c>
      <c r="H146" s="220">
        <v>15.84</v>
      </c>
      <c r="I146" s="221"/>
      <c r="J146" s="222">
        <f>ROUND(I146*H146,2)</f>
        <v>0</v>
      </c>
      <c r="K146" s="223"/>
      <c r="L146" s="43"/>
      <c r="M146" s="224" t="s">
        <v>1</v>
      </c>
      <c r="N146" s="225" t="s">
        <v>40</v>
      </c>
      <c r="O146" s="90"/>
      <c r="P146" s="226">
        <f>O146*H146</f>
        <v>0</v>
      </c>
      <c r="Q146" s="226">
        <v>0</v>
      </c>
      <c r="R146" s="226">
        <f>Q146*H146</f>
        <v>0</v>
      </c>
      <c r="S146" s="226">
        <v>0</v>
      </c>
      <c r="T146" s="227">
        <f>S146*H146</f>
        <v>0</v>
      </c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R146" s="228" t="s">
        <v>236</v>
      </c>
      <c r="AT146" s="228" t="s">
        <v>143</v>
      </c>
      <c r="AU146" s="228" t="s">
        <v>85</v>
      </c>
      <c r="AY146" s="16" t="s">
        <v>142</v>
      </c>
      <c r="BE146" s="229">
        <f>IF(N146="základní",J146,0)</f>
        <v>0</v>
      </c>
      <c r="BF146" s="229">
        <f>IF(N146="snížená",J146,0)</f>
        <v>0</v>
      </c>
      <c r="BG146" s="229">
        <f>IF(N146="zákl. přenesená",J146,0)</f>
        <v>0</v>
      </c>
      <c r="BH146" s="229">
        <f>IF(N146="sníž. přenesená",J146,0)</f>
        <v>0</v>
      </c>
      <c r="BI146" s="229">
        <f>IF(N146="nulová",J146,0)</f>
        <v>0</v>
      </c>
      <c r="BJ146" s="16" t="s">
        <v>83</v>
      </c>
      <c r="BK146" s="229">
        <f>ROUND(I146*H146,2)</f>
        <v>0</v>
      </c>
      <c r="BL146" s="16" t="s">
        <v>236</v>
      </c>
      <c r="BM146" s="228" t="s">
        <v>711</v>
      </c>
    </row>
    <row r="147" spans="1:51" s="13" customFormat="1" ht="12">
      <c r="A147" s="13"/>
      <c r="B147" s="230"/>
      <c r="C147" s="231"/>
      <c r="D147" s="232" t="s">
        <v>149</v>
      </c>
      <c r="E147" s="233" t="s">
        <v>1</v>
      </c>
      <c r="F147" s="234" t="s">
        <v>712</v>
      </c>
      <c r="G147" s="231"/>
      <c r="H147" s="235">
        <v>5.355</v>
      </c>
      <c r="I147" s="236"/>
      <c r="J147" s="231"/>
      <c r="K147" s="231"/>
      <c r="L147" s="237"/>
      <c r="M147" s="238"/>
      <c r="N147" s="239"/>
      <c r="O147" s="239"/>
      <c r="P147" s="239"/>
      <c r="Q147" s="239"/>
      <c r="R147" s="239"/>
      <c r="S147" s="239"/>
      <c r="T147" s="240"/>
      <c r="U147" s="13"/>
      <c r="V147" s="13"/>
      <c r="W147" s="13"/>
      <c r="X147" s="13"/>
      <c r="Y147" s="13"/>
      <c r="Z147" s="13"/>
      <c r="AA147" s="13"/>
      <c r="AB147" s="13"/>
      <c r="AC147" s="13"/>
      <c r="AD147" s="13"/>
      <c r="AE147" s="13"/>
      <c r="AT147" s="241" t="s">
        <v>149</v>
      </c>
      <c r="AU147" s="241" t="s">
        <v>85</v>
      </c>
      <c r="AV147" s="13" t="s">
        <v>85</v>
      </c>
      <c r="AW147" s="13" t="s">
        <v>32</v>
      </c>
      <c r="AX147" s="13" t="s">
        <v>75</v>
      </c>
      <c r="AY147" s="241" t="s">
        <v>142</v>
      </c>
    </row>
    <row r="148" spans="1:51" s="13" customFormat="1" ht="12">
      <c r="A148" s="13"/>
      <c r="B148" s="230"/>
      <c r="C148" s="231"/>
      <c r="D148" s="232" t="s">
        <v>149</v>
      </c>
      <c r="E148" s="233" t="s">
        <v>1</v>
      </c>
      <c r="F148" s="234" t="s">
        <v>713</v>
      </c>
      <c r="G148" s="231"/>
      <c r="H148" s="235">
        <v>6.885</v>
      </c>
      <c r="I148" s="236"/>
      <c r="J148" s="231"/>
      <c r="K148" s="231"/>
      <c r="L148" s="237"/>
      <c r="M148" s="238"/>
      <c r="N148" s="239"/>
      <c r="O148" s="239"/>
      <c r="P148" s="239"/>
      <c r="Q148" s="239"/>
      <c r="R148" s="239"/>
      <c r="S148" s="239"/>
      <c r="T148" s="240"/>
      <c r="U148" s="13"/>
      <c r="V148" s="13"/>
      <c r="W148" s="13"/>
      <c r="X148" s="13"/>
      <c r="Y148" s="13"/>
      <c r="Z148" s="13"/>
      <c r="AA148" s="13"/>
      <c r="AB148" s="13"/>
      <c r="AC148" s="13"/>
      <c r="AD148" s="13"/>
      <c r="AE148" s="13"/>
      <c r="AT148" s="241" t="s">
        <v>149</v>
      </c>
      <c r="AU148" s="241" t="s">
        <v>85</v>
      </c>
      <c r="AV148" s="13" t="s">
        <v>85</v>
      </c>
      <c r="AW148" s="13" t="s">
        <v>32</v>
      </c>
      <c r="AX148" s="13" t="s">
        <v>75</v>
      </c>
      <c r="AY148" s="241" t="s">
        <v>142</v>
      </c>
    </row>
    <row r="149" spans="1:51" s="13" customFormat="1" ht="12">
      <c r="A149" s="13"/>
      <c r="B149" s="230"/>
      <c r="C149" s="231"/>
      <c r="D149" s="232" t="s">
        <v>149</v>
      </c>
      <c r="E149" s="233" t="s">
        <v>1</v>
      </c>
      <c r="F149" s="234" t="s">
        <v>714</v>
      </c>
      <c r="G149" s="231"/>
      <c r="H149" s="235">
        <v>3.6</v>
      </c>
      <c r="I149" s="236"/>
      <c r="J149" s="231"/>
      <c r="K149" s="231"/>
      <c r="L149" s="237"/>
      <c r="M149" s="238"/>
      <c r="N149" s="239"/>
      <c r="O149" s="239"/>
      <c r="P149" s="239"/>
      <c r="Q149" s="239"/>
      <c r="R149" s="239"/>
      <c r="S149" s="239"/>
      <c r="T149" s="240"/>
      <c r="U149" s="13"/>
      <c r="V149" s="13"/>
      <c r="W149" s="13"/>
      <c r="X149" s="13"/>
      <c r="Y149" s="13"/>
      <c r="Z149" s="13"/>
      <c r="AA149" s="13"/>
      <c r="AB149" s="13"/>
      <c r="AC149" s="13"/>
      <c r="AD149" s="13"/>
      <c r="AE149" s="13"/>
      <c r="AT149" s="241" t="s">
        <v>149</v>
      </c>
      <c r="AU149" s="241" t="s">
        <v>85</v>
      </c>
      <c r="AV149" s="13" t="s">
        <v>85</v>
      </c>
      <c r="AW149" s="13" t="s">
        <v>32</v>
      </c>
      <c r="AX149" s="13" t="s">
        <v>75</v>
      </c>
      <c r="AY149" s="241" t="s">
        <v>142</v>
      </c>
    </row>
    <row r="150" spans="1:51" s="14" customFormat="1" ht="12">
      <c r="A150" s="14"/>
      <c r="B150" s="242"/>
      <c r="C150" s="243"/>
      <c r="D150" s="232" t="s">
        <v>149</v>
      </c>
      <c r="E150" s="244" t="s">
        <v>1</v>
      </c>
      <c r="F150" s="245" t="s">
        <v>165</v>
      </c>
      <c r="G150" s="243"/>
      <c r="H150" s="246">
        <v>15.84</v>
      </c>
      <c r="I150" s="247"/>
      <c r="J150" s="243"/>
      <c r="K150" s="243"/>
      <c r="L150" s="248"/>
      <c r="M150" s="249"/>
      <c r="N150" s="250"/>
      <c r="O150" s="250"/>
      <c r="P150" s="250"/>
      <c r="Q150" s="250"/>
      <c r="R150" s="250"/>
      <c r="S150" s="250"/>
      <c r="T150" s="251"/>
      <c r="U150" s="14"/>
      <c r="V150" s="14"/>
      <c r="W150" s="14"/>
      <c r="X150" s="14"/>
      <c r="Y150" s="14"/>
      <c r="Z150" s="14"/>
      <c r="AA150" s="14"/>
      <c r="AB150" s="14"/>
      <c r="AC150" s="14"/>
      <c r="AD150" s="14"/>
      <c r="AE150" s="14"/>
      <c r="AT150" s="252" t="s">
        <v>149</v>
      </c>
      <c r="AU150" s="252" t="s">
        <v>85</v>
      </c>
      <c r="AV150" s="14" t="s">
        <v>147</v>
      </c>
      <c r="AW150" s="14" t="s">
        <v>32</v>
      </c>
      <c r="AX150" s="14" t="s">
        <v>83</v>
      </c>
      <c r="AY150" s="252" t="s">
        <v>142</v>
      </c>
    </row>
    <row r="151" spans="1:65" s="2" customFormat="1" ht="37.8" customHeight="1">
      <c r="A151" s="37"/>
      <c r="B151" s="38"/>
      <c r="C151" s="216" t="s">
        <v>233</v>
      </c>
      <c r="D151" s="216" t="s">
        <v>143</v>
      </c>
      <c r="E151" s="217" t="s">
        <v>715</v>
      </c>
      <c r="F151" s="218" t="s">
        <v>716</v>
      </c>
      <c r="G151" s="219" t="s">
        <v>158</v>
      </c>
      <c r="H151" s="220">
        <v>2</v>
      </c>
      <c r="I151" s="221"/>
      <c r="J151" s="222">
        <f>ROUND(I151*H151,2)</f>
        <v>0</v>
      </c>
      <c r="K151" s="223"/>
      <c r="L151" s="43"/>
      <c r="M151" s="224" t="s">
        <v>1</v>
      </c>
      <c r="N151" s="225" t="s">
        <v>40</v>
      </c>
      <c r="O151" s="90"/>
      <c r="P151" s="226">
        <f>O151*H151</f>
        <v>0</v>
      </c>
      <c r="Q151" s="226">
        <v>0.0348</v>
      </c>
      <c r="R151" s="226">
        <f>Q151*H151</f>
        <v>0.0696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236</v>
      </c>
      <c r="AT151" s="228" t="s">
        <v>143</v>
      </c>
      <c r="AU151" s="228" t="s">
        <v>85</v>
      </c>
      <c r="AY151" s="16" t="s">
        <v>142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83</v>
      </c>
      <c r="BK151" s="229">
        <f>ROUND(I151*H151,2)</f>
        <v>0</v>
      </c>
      <c r="BL151" s="16" t="s">
        <v>236</v>
      </c>
      <c r="BM151" s="228" t="s">
        <v>717</v>
      </c>
    </row>
    <row r="152" spans="1:65" s="2" customFormat="1" ht="24.15" customHeight="1">
      <c r="A152" s="37"/>
      <c r="B152" s="38"/>
      <c r="C152" s="216" t="s">
        <v>236</v>
      </c>
      <c r="D152" s="216" t="s">
        <v>143</v>
      </c>
      <c r="E152" s="217" t="s">
        <v>718</v>
      </c>
      <c r="F152" s="218" t="s">
        <v>719</v>
      </c>
      <c r="G152" s="219" t="s">
        <v>158</v>
      </c>
      <c r="H152" s="220">
        <v>3</v>
      </c>
      <c r="I152" s="221"/>
      <c r="J152" s="222">
        <f>ROUND(I152*H152,2)</f>
        <v>0</v>
      </c>
      <c r="K152" s="223"/>
      <c r="L152" s="43"/>
      <c r="M152" s="224" t="s">
        <v>1</v>
      </c>
      <c r="N152" s="225" t="s">
        <v>40</v>
      </c>
      <c r="O152" s="90"/>
      <c r="P152" s="226">
        <f>O152*H152</f>
        <v>0</v>
      </c>
      <c r="Q152" s="226">
        <v>1E-05</v>
      </c>
      <c r="R152" s="226">
        <f>Q152*H152</f>
        <v>3.0000000000000004E-05</v>
      </c>
      <c r="S152" s="226">
        <v>0.00075</v>
      </c>
      <c r="T152" s="227">
        <f>S152*H152</f>
        <v>0.0022500000000000003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236</v>
      </c>
      <c r="AT152" s="228" t="s">
        <v>143</v>
      </c>
      <c r="AU152" s="228" t="s">
        <v>85</v>
      </c>
      <c r="AY152" s="16" t="s">
        <v>142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83</v>
      </c>
      <c r="BK152" s="229">
        <f>ROUND(I152*H152,2)</f>
        <v>0</v>
      </c>
      <c r="BL152" s="16" t="s">
        <v>236</v>
      </c>
      <c r="BM152" s="228" t="s">
        <v>720</v>
      </c>
    </row>
    <row r="153" spans="1:51" s="13" customFormat="1" ht="12">
      <c r="A153" s="13"/>
      <c r="B153" s="230"/>
      <c r="C153" s="231"/>
      <c r="D153" s="232" t="s">
        <v>149</v>
      </c>
      <c r="E153" s="233" t="s">
        <v>1</v>
      </c>
      <c r="F153" s="234" t="s">
        <v>721</v>
      </c>
      <c r="G153" s="231"/>
      <c r="H153" s="235">
        <v>2</v>
      </c>
      <c r="I153" s="236"/>
      <c r="J153" s="231"/>
      <c r="K153" s="231"/>
      <c r="L153" s="237"/>
      <c r="M153" s="238"/>
      <c r="N153" s="239"/>
      <c r="O153" s="239"/>
      <c r="P153" s="239"/>
      <c r="Q153" s="239"/>
      <c r="R153" s="239"/>
      <c r="S153" s="239"/>
      <c r="T153" s="240"/>
      <c r="U153" s="13"/>
      <c r="V153" s="13"/>
      <c r="W153" s="13"/>
      <c r="X153" s="13"/>
      <c r="Y153" s="13"/>
      <c r="Z153" s="13"/>
      <c r="AA153" s="13"/>
      <c r="AB153" s="13"/>
      <c r="AC153" s="13"/>
      <c r="AD153" s="13"/>
      <c r="AE153" s="13"/>
      <c r="AT153" s="241" t="s">
        <v>149</v>
      </c>
      <c r="AU153" s="241" t="s">
        <v>85</v>
      </c>
      <c r="AV153" s="13" t="s">
        <v>85</v>
      </c>
      <c r="AW153" s="13" t="s">
        <v>32</v>
      </c>
      <c r="AX153" s="13" t="s">
        <v>75</v>
      </c>
      <c r="AY153" s="241" t="s">
        <v>142</v>
      </c>
    </row>
    <row r="154" spans="1:51" s="13" customFormat="1" ht="12">
      <c r="A154" s="13"/>
      <c r="B154" s="230"/>
      <c r="C154" s="231"/>
      <c r="D154" s="232" t="s">
        <v>149</v>
      </c>
      <c r="E154" s="233" t="s">
        <v>1</v>
      </c>
      <c r="F154" s="234" t="s">
        <v>722</v>
      </c>
      <c r="G154" s="231"/>
      <c r="H154" s="235">
        <v>1</v>
      </c>
      <c r="I154" s="236"/>
      <c r="J154" s="231"/>
      <c r="K154" s="231"/>
      <c r="L154" s="237"/>
      <c r="M154" s="238"/>
      <c r="N154" s="239"/>
      <c r="O154" s="239"/>
      <c r="P154" s="239"/>
      <c r="Q154" s="239"/>
      <c r="R154" s="239"/>
      <c r="S154" s="239"/>
      <c r="T154" s="240"/>
      <c r="U154" s="13"/>
      <c r="V154" s="13"/>
      <c r="W154" s="13"/>
      <c r="X154" s="13"/>
      <c r="Y154" s="13"/>
      <c r="Z154" s="13"/>
      <c r="AA154" s="13"/>
      <c r="AB154" s="13"/>
      <c r="AC154" s="13"/>
      <c r="AD154" s="13"/>
      <c r="AE154" s="13"/>
      <c r="AT154" s="241" t="s">
        <v>149</v>
      </c>
      <c r="AU154" s="241" t="s">
        <v>85</v>
      </c>
      <c r="AV154" s="13" t="s">
        <v>85</v>
      </c>
      <c r="AW154" s="13" t="s">
        <v>32</v>
      </c>
      <c r="AX154" s="13" t="s">
        <v>75</v>
      </c>
      <c r="AY154" s="241" t="s">
        <v>142</v>
      </c>
    </row>
    <row r="155" spans="1:51" s="14" customFormat="1" ht="12">
      <c r="A155" s="14"/>
      <c r="B155" s="242"/>
      <c r="C155" s="243"/>
      <c r="D155" s="232" t="s">
        <v>149</v>
      </c>
      <c r="E155" s="244" t="s">
        <v>1</v>
      </c>
      <c r="F155" s="245" t="s">
        <v>165</v>
      </c>
      <c r="G155" s="243"/>
      <c r="H155" s="246">
        <v>3</v>
      </c>
      <c r="I155" s="247"/>
      <c r="J155" s="243"/>
      <c r="K155" s="243"/>
      <c r="L155" s="248"/>
      <c r="M155" s="249"/>
      <c r="N155" s="250"/>
      <c r="O155" s="250"/>
      <c r="P155" s="250"/>
      <c r="Q155" s="250"/>
      <c r="R155" s="250"/>
      <c r="S155" s="250"/>
      <c r="T155" s="251"/>
      <c r="U155" s="14"/>
      <c r="V155" s="14"/>
      <c r="W155" s="14"/>
      <c r="X155" s="14"/>
      <c r="Y155" s="14"/>
      <c r="Z155" s="14"/>
      <c r="AA155" s="14"/>
      <c r="AB155" s="14"/>
      <c r="AC155" s="14"/>
      <c r="AD155" s="14"/>
      <c r="AE155" s="14"/>
      <c r="AT155" s="252" t="s">
        <v>149</v>
      </c>
      <c r="AU155" s="252" t="s">
        <v>85</v>
      </c>
      <c r="AV155" s="14" t="s">
        <v>147</v>
      </c>
      <c r="AW155" s="14" t="s">
        <v>32</v>
      </c>
      <c r="AX155" s="14" t="s">
        <v>83</v>
      </c>
      <c r="AY155" s="252" t="s">
        <v>142</v>
      </c>
    </row>
    <row r="156" spans="1:63" s="12" customFormat="1" ht="22.8" customHeight="1">
      <c r="A156" s="12"/>
      <c r="B156" s="202"/>
      <c r="C156" s="203"/>
      <c r="D156" s="204" t="s">
        <v>74</v>
      </c>
      <c r="E156" s="268" t="s">
        <v>723</v>
      </c>
      <c r="F156" s="268" t="s">
        <v>724</v>
      </c>
      <c r="G156" s="203"/>
      <c r="H156" s="203"/>
      <c r="I156" s="206"/>
      <c r="J156" s="269">
        <f>BK156</f>
        <v>0</v>
      </c>
      <c r="K156" s="203"/>
      <c r="L156" s="208"/>
      <c r="M156" s="209"/>
      <c r="N156" s="210"/>
      <c r="O156" s="210"/>
      <c r="P156" s="211">
        <f>SUM(P157:P160)</f>
        <v>0</v>
      </c>
      <c r="Q156" s="210"/>
      <c r="R156" s="211">
        <f>SUM(R157:R160)</f>
        <v>0</v>
      </c>
      <c r="S156" s="210"/>
      <c r="T156" s="212">
        <f>SUM(T157:T160)</f>
        <v>0.05172</v>
      </c>
      <c r="U156" s="12"/>
      <c r="V156" s="12"/>
      <c r="W156" s="12"/>
      <c r="X156" s="12"/>
      <c r="Y156" s="12"/>
      <c r="Z156" s="12"/>
      <c r="AA156" s="12"/>
      <c r="AB156" s="12"/>
      <c r="AC156" s="12"/>
      <c r="AD156" s="12"/>
      <c r="AE156" s="12"/>
      <c r="AR156" s="213" t="s">
        <v>85</v>
      </c>
      <c r="AT156" s="214" t="s">
        <v>74</v>
      </c>
      <c r="AU156" s="214" t="s">
        <v>83</v>
      </c>
      <c r="AY156" s="213" t="s">
        <v>142</v>
      </c>
      <c r="BK156" s="215">
        <f>SUM(BK157:BK160)</f>
        <v>0</v>
      </c>
    </row>
    <row r="157" spans="1:65" s="2" customFormat="1" ht="16.5" customHeight="1">
      <c r="A157" s="37"/>
      <c r="B157" s="38"/>
      <c r="C157" s="216" t="s">
        <v>245</v>
      </c>
      <c r="D157" s="216" t="s">
        <v>143</v>
      </c>
      <c r="E157" s="217" t="s">
        <v>725</v>
      </c>
      <c r="F157" s="218" t="s">
        <v>726</v>
      </c>
      <c r="G157" s="219" t="s">
        <v>158</v>
      </c>
      <c r="H157" s="220">
        <v>6</v>
      </c>
      <c r="I157" s="221"/>
      <c r="J157" s="222">
        <f>ROUND(I157*H157,2)</f>
        <v>0</v>
      </c>
      <c r="K157" s="223"/>
      <c r="L157" s="43"/>
      <c r="M157" s="224" t="s">
        <v>1</v>
      </c>
      <c r="N157" s="225" t="s">
        <v>40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0.0005</v>
      </c>
      <c r="T157" s="227">
        <f>S157*H157</f>
        <v>0.003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236</v>
      </c>
      <c r="AT157" s="228" t="s">
        <v>143</v>
      </c>
      <c r="AU157" s="228" t="s">
        <v>85</v>
      </c>
      <c r="AY157" s="16" t="s">
        <v>142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83</v>
      </c>
      <c r="BK157" s="229">
        <f>ROUND(I157*H157,2)</f>
        <v>0</v>
      </c>
      <c r="BL157" s="16" t="s">
        <v>236</v>
      </c>
      <c r="BM157" s="228" t="s">
        <v>727</v>
      </c>
    </row>
    <row r="158" spans="1:51" s="13" customFormat="1" ht="12">
      <c r="A158" s="13"/>
      <c r="B158" s="230"/>
      <c r="C158" s="231"/>
      <c r="D158" s="232" t="s">
        <v>149</v>
      </c>
      <c r="E158" s="233" t="s">
        <v>1</v>
      </c>
      <c r="F158" s="234" t="s">
        <v>728</v>
      </c>
      <c r="G158" s="231"/>
      <c r="H158" s="235">
        <v>6</v>
      </c>
      <c r="I158" s="236"/>
      <c r="J158" s="231"/>
      <c r="K158" s="231"/>
      <c r="L158" s="237"/>
      <c r="M158" s="238"/>
      <c r="N158" s="239"/>
      <c r="O158" s="239"/>
      <c r="P158" s="239"/>
      <c r="Q158" s="239"/>
      <c r="R158" s="239"/>
      <c r="S158" s="239"/>
      <c r="T158" s="240"/>
      <c r="U158" s="13"/>
      <c r="V158" s="13"/>
      <c r="W158" s="13"/>
      <c r="X158" s="13"/>
      <c r="Y158" s="13"/>
      <c r="Z158" s="13"/>
      <c r="AA158" s="13"/>
      <c r="AB158" s="13"/>
      <c r="AC158" s="13"/>
      <c r="AD158" s="13"/>
      <c r="AE158" s="13"/>
      <c r="AT158" s="241" t="s">
        <v>149</v>
      </c>
      <c r="AU158" s="241" t="s">
        <v>85</v>
      </c>
      <c r="AV158" s="13" t="s">
        <v>85</v>
      </c>
      <c r="AW158" s="13" t="s">
        <v>32</v>
      </c>
      <c r="AX158" s="13" t="s">
        <v>83</v>
      </c>
      <c r="AY158" s="241" t="s">
        <v>142</v>
      </c>
    </row>
    <row r="159" spans="1:65" s="2" customFormat="1" ht="37.8" customHeight="1">
      <c r="A159" s="37"/>
      <c r="B159" s="38"/>
      <c r="C159" s="216" t="s">
        <v>253</v>
      </c>
      <c r="D159" s="216" t="s">
        <v>143</v>
      </c>
      <c r="E159" s="217" t="s">
        <v>729</v>
      </c>
      <c r="F159" s="218" t="s">
        <v>730</v>
      </c>
      <c r="G159" s="219" t="s">
        <v>169</v>
      </c>
      <c r="H159" s="220">
        <v>8.5</v>
      </c>
      <c r="I159" s="221"/>
      <c r="J159" s="222">
        <f>ROUND(I159*H159,2)</f>
        <v>0</v>
      </c>
      <c r="K159" s="223"/>
      <c r="L159" s="43"/>
      <c r="M159" s="224" t="s">
        <v>1</v>
      </c>
      <c r="N159" s="225" t="s">
        <v>40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0.00464</v>
      </c>
      <c r="T159" s="227">
        <f>S159*H159</f>
        <v>0.03944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236</v>
      </c>
      <c r="AT159" s="228" t="s">
        <v>143</v>
      </c>
      <c r="AU159" s="228" t="s">
        <v>85</v>
      </c>
      <c r="AY159" s="16" t="s">
        <v>142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83</v>
      </c>
      <c r="BK159" s="229">
        <f>ROUND(I159*H159,2)</f>
        <v>0</v>
      </c>
      <c r="BL159" s="16" t="s">
        <v>236</v>
      </c>
      <c r="BM159" s="228" t="s">
        <v>731</v>
      </c>
    </row>
    <row r="160" spans="1:65" s="2" customFormat="1" ht="21.75" customHeight="1">
      <c r="A160" s="37"/>
      <c r="B160" s="38"/>
      <c r="C160" s="216" t="s">
        <v>261</v>
      </c>
      <c r="D160" s="216" t="s">
        <v>143</v>
      </c>
      <c r="E160" s="217" t="s">
        <v>732</v>
      </c>
      <c r="F160" s="218" t="s">
        <v>733</v>
      </c>
      <c r="G160" s="219" t="s">
        <v>158</v>
      </c>
      <c r="H160" s="220">
        <v>2</v>
      </c>
      <c r="I160" s="221"/>
      <c r="J160" s="222">
        <f>ROUND(I160*H160,2)</f>
        <v>0</v>
      </c>
      <c r="K160" s="223"/>
      <c r="L160" s="43"/>
      <c r="M160" s="224" t="s">
        <v>1</v>
      </c>
      <c r="N160" s="225" t="s">
        <v>40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0.00464</v>
      </c>
      <c r="T160" s="227">
        <f>S160*H160</f>
        <v>0.00928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236</v>
      </c>
      <c r="AT160" s="228" t="s">
        <v>143</v>
      </c>
      <c r="AU160" s="228" t="s">
        <v>85</v>
      </c>
      <c r="AY160" s="16" t="s">
        <v>142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83</v>
      </c>
      <c r="BK160" s="229">
        <f>ROUND(I160*H160,2)</f>
        <v>0</v>
      </c>
      <c r="BL160" s="16" t="s">
        <v>236</v>
      </c>
      <c r="BM160" s="228" t="s">
        <v>734</v>
      </c>
    </row>
    <row r="161" spans="1:63" s="12" customFormat="1" ht="22.8" customHeight="1">
      <c r="A161" s="12"/>
      <c r="B161" s="202"/>
      <c r="C161" s="203"/>
      <c r="D161" s="204" t="s">
        <v>74</v>
      </c>
      <c r="E161" s="268" t="s">
        <v>504</v>
      </c>
      <c r="F161" s="268" t="s">
        <v>735</v>
      </c>
      <c r="G161" s="203"/>
      <c r="H161" s="203"/>
      <c r="I161" s="206"/>
      <c r="J161" s="269">
        <f>BK161</f>
        <v>0</v>
      </c>
      <c r="K161" s="203"/>
      <c r="L161" s="208"/>
      <c r="M161" s="209"/>
      <c r="N161" s="210"/>
      <c r="O161" s="210"/>
      <c r="P161" s="211">
        <f>SUM(P162:P179)</f>
        <v>0</v>
      </c>
      <c r="Q161" s="210"/>
      <c r="R161" s="211">
        <f>SUM(R162:R179)</f>
        <v>0.0118224</v>
      </c>
      <c r="S161" s="210"/>
      <c r="T161" s="212">
        <f>SUM(T162:T179)</f>
        <v>0</v>
      </c>
      <c r="U161" s="12"/>
      <c r="V161" s="12"/>
      <c r="W161" s="12"/>
      <c r="X161" s="12"/>
      <c r="Y161" s="12"/>
      <c r="Z161" s="12"/>
      <c r="AA161" s="12"/>
      <c r="AB161" s="12"/>
      <c r="AC161" s="12"/>
      <c r="AD161" s="12"/>
      <c r="AE161" s="12"/>
      <c r="AR161" s="213" t="s">
        <v>85</v>
      </c>
      <c r="AT161" s="214" t="s">
        <v>74</v>
      </c>
      <c r="AU161" s="214" t="s">
        <v>83</v>
      </c>
      <c r="AY161" s="213" t="s">
        <v>142</v>
      </c>
      <c r="BK161" s="215">
        <f>SUM(BK162:BK179)</f>
        <v>0</v>
      </c>
    </row>
    <row r="162" spans="1:65" s="2" customFormat="1" ht="24.15" customHeight="1">
      <c r="A162" s="37"/>
      <c r="B162" s="38"/>
      <c r="C162" s="216" t="s">
        <v>265</v>
      </c>
      <c r="D162" s="216" t="s">
        <v>143</v>
      </c>
      <c r="E162" s="217" t="s">
        <v>736</v>
      </c>
      <c r="F162" s="218" t="s">
        <v>737</v>
      </c>
      <c r="G162" s="219" t="s">
        <v>146</v>
      </c>
      <c r="H162" s="220">
        <v>15.84</v>
      </c>
      <c r="I162" s="221"/>
      <c r="J162" s="222">
        <f>ROUND(I162*H162,2)</f>
        <v>0</v>
      </c>
      <c r="K162" s="223"/>
      <c r="L162" s="43"/>
      <c r="M162" s="224" t="s">
        <v>1</v>
      </c>
      <c r="N162" s="225" t="s">
        <v>40</v>
      </c>
      <c r="O162" s="90"/>
      <c r="P162" s="226">
        <f>O162*H162</f>
        <v>0</v>
      </c>
      <c r="Q162" s="226">
        <v>9E-05</v>
      </c>
      <c r="R162" s="226">
        <f>Q162*H162</f>
        <v>0.0014256000000000002</v>
      </c>
      <c r="S162" s="226">
        <v>0</v>
      </c>
      <c r="T162" s="227">
        <f>S162*H162</f>
        <v>0</v>
      </c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R162" s="228" t="s">
        <v>236</v>
      </c>
      <c r="AT162" s="228" t="s">
        <v>143</v>
      </c>
      <c r="AU162" s="228" t="s">
        <v>85</v>
      </c>
      <c r="AY162" s="16" t="s">
        <v>142</v>
      </c>
      <c r="BE162" s="229">
        <f>IF(N162="základní",J162,0)</f>
        <v>0</v>
      </c>
      <c r="BF162" s="229">
        <f>IF(N162="snížená",J162,0)</f>
        <v>0</v>
      </c>
      <c r="BG162" s="229">
        <f>IF(N162="zákl. přenesená",J162,0)</f>
        <v>0</v>
      </c>
      <c r="BH162" s="229">
        <f>IF(N162="sníž. přenesená",J162,0)</f>
        <v>0</v>
      </c>
      <c r="BI162" s="229">
        <f>IF(N162="nulová",J162,0)</f>
        <v>0</v>
      </c>
      <c r="BJ162" s="16" t="s">
        <v>83</v>
      </c>
      <c r="BK162" s="229">
        <f>ROUND(I162*H162,2)</f>
        <v>0</v>
      </c>
      <c r="BL162" s="16" t="s">
        <v>236</v>
      </c>
      <c r="BM162" s="228" t="s">
        <v>738</v>
      </c>
    </row>
    <row r="163" spans="1:51" s="13" customFormat="1" ht="12">
      <c r="A163" s="13"/>
      <c r="B163" s="230"/>
      <c r="C163" s="231"/>
      <c r="D163" s="232" t="s">
        <v>149</v>
      </c>
      <c r="E163" s="233" t="s">
        <v>1</v>
      </c>
      <c r="F163" s="234" t="s">
        <v>712</v>
      </c>
      <c r="G163" s="231"/>
      <c r="H163" s="235">
        <v>5.355</v>
      </c>
      <c r="I163" s="236"/>
      <c r="J163" s="231"/>
      <c r="K163" s="231"/>
      <c r="L163" s="237"/>
      <c r="M163" s="238"/>
      <c r="N163" s="239"/>
      <c r="O163" s="239"/>
      <c r="P163" s="239"/>
      <c r="Q163" s="239"/>
      <c r="R163" s="239"/>
      <c r="S163" s="239"/>
      <c r="T163" s="240"/>
      <c r="U163" s="13"/>
      <c r="V163" s="13"/>
      <c r="W163" s="13"/>
      <c r="X163" s="13"/>
      <c r="Y163" s="13"/>
      <c r="Z163" s="13"/>
      <c r="AA163" s="13"/>
      <c r="AB163" s="13"/>
      <c r="AC163" s="13"/>
      <c r="AD163" s="13"/>
      <c r="AE163" s="13"/>
      <c r="AT163" s="241" t="s">
        <v>149</v>
      </c>
      <c r="AU163" s="241" t="s">
        <v>85</v>
      </c>
      <c r="AV163" s="13" t="s">
        <v>85</v>
      </c>
      <c r="AW163" s="13" t="s">
        <v>32</v>
      </c>
      <c r="AX163" s="13" t="s">
        <v>75</v>
      </c>
      <c r="AY163" s="241" t="s">
        <v>142</v>
      </c>
    </row>
    <row r="164" spans="1:51" s="13" customFormat="1" ht="12">
      <c r="A164" s="13"/>
      <c r="B164" s="230"/>
      <c r="C164" s="231"/>
      <c r="D164" s="232" t="s">
        <v>149</v>
      </c>
      <c r="E164" s="233" t="s">
        <v>1</v>
      </c>
      <c r="F164" s="234" t="s">
        <v>713</v>
      </c>
      <c r="G164" s="231"/>
      <c r="H164" s="235">
        <v>6.885</v>
      </c>
      <c r="I164" s="236"/>
      <c r="J164" s="231"/>
      <c r="K164" s="231"/>
      <c r="L164" s="237"/>
      <c r="M164" s="238"/>
      <c r="N164" s="239"/>
      <c r="O164" s="239"/>
      <c r="P164" s="239"/>
      <c r="Q164" s="239"/>
      <c r="R164" s="239"/>
      <c r="S164" s="239"/>
      <c r="T164" s="240"/>
      <c r="U164" s="13"/>
      <c r="V164" s="13"/>
      <c r="W164" s="13"/>
      <c r="X164" s="13"/>
      <c r="Y164" s="13"/>
      <c r="Z164" s="13"/>
      <c r="AA164" s="13"/>
      <c r="AB164" s="13"/>
      <c r="AC164" s="13"/>
      <c r="AD164" s="13"/>
      <c r="AE164" s="13"/>
      <c r="AT164" s="241" t="s">
        <v>149</v>
      </c>
      <c r="AU164" s="241" t="s">
        <v>85</v>
      </c>
      <c r="AV164" s="13" t="s">
        <v>85</v>
      </c>
      <c r="AW164" s="13" t="s">
        <v>32</v>
      </c>
      <c r="AX164" s="13" t="s">
        <v>75</v>
      </c>
      <c r="AY164" s="241" t="s">
        <v>142</v>
      </c>
    </row>
    <row r="165" spans="1:51" s="13" customFormat="1" ht="12">
      <c r="A165" s="13"/>
      <c r="B165" s="230"/>
      <c r="C165" s="231"/>
      <c r="D165" s="232" t="s">
        <v>149</v>
      </c>
      <c r="E165" s="233" t="s">
        <v>1</v>
      </c>
      <c r="F165" s="234" t="s">
        <v>714</v>
      </c>
      <c r="G165" s="231"/>
      <c r="H165" s="235">
        <v>3.6</v>
      </c>
      <c r="I165" s="236"/>
      <c r="J165" s="231"/>
      <c r="K165" s="231"/>
      <c r="L165" s="237"/>
      <c r="M165" s="238"/>
      <c r="N165" s="239"/>
      <c r="O165" s="239"/>
      <c r="P165" s="239"/>
      <c r="Q165" s="239"/>
      <c r="R165" s="239"/>
      <c r="S165" s="239"/>
      <c r="T165" s="240"/>
      <c r="U165" s="13"/>
      <c r="V165" s="13"/>
      <c r="W165" s="13"/>
      <c r="X165" s="13"/>
      <c r="Y165" s="13"/>
      <c r="Z165" s="13"/>
      <c r="AA165" s="13"/>
      <c r="AB165" s="13"/>
      <c r="AC165" s="13"/>
      <c r="AD165" s="13"/>
      <c r="AE165" s="13"/>
      <c r="AT165" s="241" t="s">
        <v>149</v>
      </c>
      <c r="AU165" s="241" t="s">
        <v>85</v>
      </c>
      <c r="AV165" s="13" t="s">
        <v>85</v>
      </c>
      <c r="AW165" s="13" t="s">
        <v>32</v>
      </c>
      <c r="AX165" s="13" t="s">
        <v>75</v>
      </c>
      <c r="AY165" s="241" t="s">
        <v>142</v>
      </c>
    </row>
    <row r="166" spans="1:51" s="14" customFormat="1" ht="12">
      <c r="A166" s="14"/>
      <c r="B166" s="242"/>
      <c r="C166" s="243"/>
      <c r="D166" s="232" t="s">
        <v>149</v>
      </c>
      <c r="E166" s="244" t="s">
        <v>1</v>
      </c>
      <c r="F166" s="245" t="s">
        <v>165</v>
      </c>
      <c r="G166" s="243"/>
      <c r="H166" s="246">
        <v>15.84</v>
      </c>
      <c r="I166" s="247"/>
      <c r="J166" s="243"/>
      <c r="K166" s="243"/>
      <c r="L166" s="248"/>
      <c r="M166" s="249"/>
      <c r="N166" s="250"/>
      <c r="O166" s="250"/>
      <c r="P166" s="250"/>
      <c r="Q166" s="250"/>
      <c r="R166" s="250"/>
      <c r="S166" s="250"/>
      <c r="T166" s="251"/>
      <c r="U166" s="14"/>
      <c r="V166" s="14"/>
      <c r="W166" s="14"/>
      <c r="X166" s="14"/>
      <c r="Y166" s="14"/>
      <c r="Z166" s="14"/>
      <c r="AA166" s="14"/>
      <c r="AB166" s="14"/>
      <c r="AC166" s="14"/>
      <c r="AD166" s="14"/>
      <c r="AE166" s="14"/>
      <c r="AT166" s="252" t="s">
        <v>149</v>
      </c>
      <c r="AU166" s="252" t="s">
        <v>85</v>
      </c>
      <c r="AV166" s="14" t="s">
        <v>147</v>
      </c>
      <c r="AW166" s="14" t="s">
        <v>32</v>
      </c>
      <c r="AX166" s="14" t="s">
        <v>83</v>
      </c>
      <c r="AY166" s="252" t="s">
        <v>142</v>
      </c>
    </row>
    <row r="167" spans="1:65" s="2" customFormat="1" ht="33" customHeight="1">
      <c r="A167" s="37"/>
      <c r="B167" s="38"/>
      <c r="C167" s="216" t="s">
        <v>7</v>
      </c>
      <c r="D167" s="216" t="s">
        <v>143</v>
      </c>
      <c r="E167" s="217" t="s">
        <v>739</v>
      </c>
      <c r="F167" s="218" t="s">
        <v>740</v>
      </c>
      <c r="G167" s="219" t="s">
        <v>146</v>
      </c>
      <c r="H167" s="220">
        <v>15.84</v>
      </c>
      <c r="I167" s="221"/>
      <c r="J167" s="222">
        <f>ROUND(I167*H167,2)</f>
        <v>0</v>
      </c>
      <c r="K167" s="223"/>
      <c r="L167" s="43"/>
      <c r="M167" s="224" t="s">
        <v>1</v>
      </c>
      <c r="N167" s="225" t="s">
        <v>40</v>
      </c>
      <c r="O167" s="90"/>
      <c r="P167" s="226">
        <f>O167*H167</f>
        <v>0</v>
      </c>
      <c r="Q167" s="226">
        <v>9E-05</v>
      </c>
      <c r="R167" s="226">
        <f>Q167*H167</f>
        <v>0.0014256000000000002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236</v>
      </c>
      <c r="AT167" s="228" t="s">
        <v>143</v>
      </c>
      <c r="AU167" s="228" t="s">
        <v>85</v>
      </c>
      <c r="AY167" s="16" t="s">
        <v>142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83</v>
      </c>
      <c r="BK167" s="229">
        <f>ROUND(I167*H167,2)</f>
        <v>0</v>
      </c>
      <c r="BL167" s="16" t="s">
        <v>236</v>
      </c>
      <c r="BM167" s="228" t="s">
        <v>741</v>
      </c>
    </row>
    <row r="168" spans="1:51" s="13" customFormat="1" ht="12">
      <c r="A168" s="13"/>
      <c r="B168" s="230"/>
      <c r="C168" s="231"/>
      <c r="D168" s="232" t="s">
        <v>149</v>
      </c>
      <c r="E168" s="233" t="s">
        <v>1</v>
      </c>
      <c r="F168" s="234" t="s">
        <v>712</v>
      </c>
      <c r="G168" s="231"/>
      <c r="H168" s="235">
        <v>5.355</v>
      </c>
      <c r="I168" s="236"/>
      <c r="J168" s="231"/>
      <c r="K168" s="231"/>
      <c r="L168" s="237"/>
      <c r="M168" s="238"/>
      <c r="N168" s="239"/>
      <c r="O168" s="239"/>
      <c r="P168" s="239"/>
      <c r="Q168" s="239"/>
      <c r="R168" s="239"/>
      <c r="S168" s="239"/>
      <c r="T168" s="240"/>
      <c r="U168" s="13"/>
      <c r="V168" s="13"/>
      <c r="W168" s="13"/>
      <c r="X168" s="13"/>
      <c r="Y168" s="13"/>
      <c r="Z168" s="13"/>
      <c r="AA168" s="13"/>
      <c r="AB168" s="13"/>
      <c r="AC168" s="13"/>
      <c r="AD168" s="13"/>
      <c r="AE168" s="13"/>
      <c r="AT168" s="241" t="s">
        <v>149</v>
      </c>
      <c r="AU168" s="241" t="s">
        <v>85</v>
      </c>
      <c r="AV168" s="13" t="s">
        <v>85</v>
      </c>
      <c r="AW168" s="13" t="s">
        <v>32</v>
      </c>
      <c r="AX168" s="13" t="s">
        <v>75</v>
      </c>
      <c r="AY168" s="241" t="s">
        <v>142</v>
      </c>
    </row>
    <row r="169" spans="1:51" s="13" customFormat="1" ht="12">
      <c r="A169" s="13"/>
      <c r="B169" s="230"/>
      <c r="C169" s="231"/>
      <c r="D169" s="232" t="s">
        <v>149</v>
      </c>
      <c r="E169" s="233" t="s">
        <v>1</v>
      </c>
      <c r="F169" s="234" t="s">
        <v>713</v>
      </c>
      <c r="G169" s="231"/>
      <c r="H169" s="235">
        <v>6.885</v>
      </c>
      <c r="I169" s="236"/>
      <c r="J169" s="231"/>
      <c r="K169" s="231"/>
      <c r="L169" s="237"/>
      <c r="M169" s="238"/>
      <c r="N169" s="239"/>
      <c r="O169" s="239"/>
      <c r="P169" s="239"/>
      <c r="Q169" s="239"/>
      <c r="R169" s="239"/>
      <c r="S169" s="239"/>
      <c r="T169" s="240"/>
      <c r="U169" s="13"/>
      <c r="V169" s="13"/>
      <c r="W169" s="13"/>
      <c r="X169" s="13"/>
      <c r="Y169" s="13"/>
      <c r="Z169" s="13"/>
      <c r="AA169" s="13"/>
      <c r="AB169" s="13"/>
      <c r="AC169" s="13"/>
      <c r="AD169" s="13"/>
      <c r="AE169" s="13"/>
      <c r="AT169" s="241" t="s">
        <v>149</v>
      </c>
      <c r="AU169" s="241" t="s">
        <v>85</v>
      </c>
      <c r="AV169" s="13" t="s">
        <v>85</v>
      </c>
      <c r="AW169" s="13" t="s">
        <v>32</v>
      </c>
      <c r="AX169" s="13" t="s">
        <v>75</v>
      </c>
      <c r="AY169" s="241" t="s">
        <v>142</v>
      </c>
    </row>
    <row r="170" spans="1:51" s="13" customFormat="1" ht="12">
      <c r="A170" s="13"/>
      <c r="B170" s="230"/>
      <c r="C170" s="231"/>
      <c r="D170" s="232" t="s">
        <v>149</v>
      </c>
      <c r="E170" s="233" t="s">
        <v>1</v>
      </c>
      <c r="F170" s="234" t="s">
        <v>714</v>
      </c>
      <c r="G170" s="231"/>
      <c r="H170" s="235">
        <v>3.6</v>
      </c>
      <c r="I170" s="236"/>
      <c r="J170" s="231"/>
      <c r="K170" s="231"/>
      <c r="L170" s="237"/>
      <c r="M170" s="238"/>
      <c r="N170" s="239"/>
      <c r="O170" s="239"/>
      <c r="P170" s="239"/>
      <c r="Q170" s="239"/>
      <c r="R170" s="239"/>
      <c r="S170" s="239"/>
      <c r="T170" s="240"/>
      <c r="U170" s="13"/>
      <c r="V170" s="13"/>
      <c r="W170" s="13"/>
      <c r="X170" s="13"/>
      <c r="Y170" s="13"/>
      <c r="Z170" s="13"/>
      <c r="AA170" s="13"/>
      <c r="AB170" s="13"/>
      <c r="AC170" s="13"/>
      <c r="AD170" s="13"/>
      <c r="AE170" s="13"/>
      <c r="AT170" s="241" t="s">
        <v>149</v>
      </c>
      <c r="AU170" s="241" t="s">
        <v>85</v>
      </c>
      <c r="AV170" s="13" t="s">
        <v>85</v>
      </c>
      <c r="AW170" s="13" t="s">
        <v>32</v>
      </c>
      <c r="AX170" s="13" t="s">
        <v>75</v>
      </c>
      <c r="AY170" s="241" t="s">
        <v>142</v>
      </c>
    </row>
    <row r="171" spans="1:51" s="14" customFormat="1" ht="12">
      <c r="A171" s="14"/>
      <c r="B171" s="242"/>
      <c r="C171" s="243"/>
      <c r="D171" s="232" t="s">
        <v>149</v>
      </c>
      <c r="E171" s="244" t="s">
        <v>1</v>
      </c>
      <c r="F171" s="245" t="s">
        <v>165</v>
      </c>
      <c r="G171" s="243"/>
      <c r="H171" s="246">
        <v>15.84</v>
      </c>
      <c r="I171" s="247"/>
      <c r="J171" s="243"/>
      <c r="K171" s="243"/>
      <c r="L171" s="248"/>
      <c r="M171" s="249"/>
      <c r="N171" s="250"/>
      <c r="O171" s="250"/>
      <c r="P171" s="250"/>
      <c r="Q171" s="250"/>
      <c r="R171" s="250"/>
      <c r="S171" s="250"/>
      <c r="T171" s="251"/>
      <c r="U171" s="14"/>
      <c r="V171" s="14"/>
      <c r="W171" s="14"/>
      <c r="X171" s="14"/>
      <c r="Y171" s="14"/>
      <c r="Z171" s="14"/>
      <c r="AA171" s="14"/>
      <c r="AB171" s="14"/>
      <c r="AC171" s="14"/>
      <c r="AD171" s="14"/>
      <c r="AE171" s="14"/>
      <c r="AT171" s="252" t="s">
        <v>149</v>
      </c>
      <c r="AU171" s="252" t="s">
        <v>85</v>
      </c>
      <c r="AV171" s="14" t="s">
        <v>147</v>
      </c>
      <c r="AW171" s="14" t="s">
        <v>32</v>
      </c>
      <c r="AX171" s="14" t="s">
        <v>83</v>
      </c>
      <c r="AY171" s="252" t="s">
        <v>142</v>
      </c>
    </row>
    <row r="172" spans="1:65" s="2" customFormat="1" ht="24.15" customHeight="1">
      <c r="A172" s="37"/>
      <c r="B172" s="38"/>
      <c r="C172" s="216" t="s">
        <v>275</v>
      </c>
      <c r="D172" s="216" t="s">
        <v>143</v>
      </c>
      <c r="E172" s="217" t="s">
        <v>742</v>
      </c>
      <c r="F172" s="218" t="s">
        <v>743</v>
      </c>
      <c r="G172" s="219" t="s">
        <v>146</v>
      </c>
      <c r="H172" s="220">
        <v>15.84</v>
      </c>
      <c r="I172" s="221"/>
      <c r="J172" s="222">
        <f>ROUND(I172*H172,2)</f>
        <v>0</v>
      </c>
      <c r="K172" s="223"/>
      <c r="L172" s="43"/>
      <c r="M172" s="224" t="s">
        <v>1</v>
      </c>
      <c r="N172" s="225" t="s">
        <v>40</v>
      </c>
      <c r="O172" s="90"/>
      <c r="P172" s="226">
        <f>O172*H172</f>
        <v>0</v>
      </c>
      <c r="Q172" s="226">
        <v>0.00043</v>
      </c>
      <c r="R172" s="226">
        <f>Q172*H172</f>
        <v>0.0068112</v>
      </c>
      <c r="S172" s="226">
        <v>0</v>
      </c>
      <c r="T172" s="227">
        <f>S172*H172</f>
        <v>0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236</v>
      </c>
      <c r="AT172" s="228" t="s">
        <v>143</v>
      </c>
      <c r="AU172" s="228" t="s">
        <v>85</v>
      </c>
      <c r="AY172" s="16" t="s">
        <v>142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83</v>
      </c>
      <c r="BK172" s="229">
        <f>ROUND(I172*H172,2)</f>
        <v>0</v>
      </c>
      <c r="BL172" s="16" t="s">
        <v>236</v>
      </c>
      <c r="BM172" s="228" t="s">
        <v>744</v>
      </c>
    </row>
    <row r="173" spans="1:51" s="13" customFormat="1" ht="12">
      <c r="A173" s="13"/>
      <c r="B173" s="230"/>
      <c r="C173" s="231"/>
      <c r="D173" s="232" t="s">
        <v>149</v>
      </c>
      <c r="E173" s="233" t="s">
        <v>1</v>
      </c>
      <c r="F173" s="234" t="s">
        <v>712</v>
      </c>
      <c r="G173" s="231"/>
      <c r="H173" s="235">
        <v>5.355</v>
      </c>
      <c r="I173" s="236"/>
      <c r="J173" s="231"/>
      <c r="K173" s="231"/>
      <c r="L173" s="237"/>
      <c r="M173" s="238"/>
      <c r="N173" s="239"/>
      <c r="O173" s="239"/>
      <c r="P173" s="239"/>
      <c r="Q173" s="239"/>
      <c r="R173" s="239"/>
      <c r="S173" s="239"/>
      <c r="T173" s="240"/>
      <c r="U173" s="13"/>
      <c r="V173" s="13"/>
      <c r="W173" s="13"/>
      <c r="X173" s="13"/>
      <c r="Y173" s="13"/>
      <c r="Z173" s="13"/>
      <c r="AA173" s="13"/>
      <c r="AB173" s="13"/>
      <c r="AC173" s="13"/>
      <c r="AD173" s="13"/>
      <c r="AE173" s="13"/>
      <c r="AT173" s="241" t="s">
        <v>149</v>
      </c>
      <c r="AU173" s="241" t="s">
        <v>85</v>
      </c>
      <c r="AV173" s="13" t="s">
        <v>85</v>
      </c>
      <c r="AW173" s="13" t="s">
        <v>32</v>
      </c>
      <c r="AX173" s="13" t="s">
        <v>75</v>
      </c>
      <c r="AY173" s="241" t="s">
        <v>142</v>
      </c>
    </row>
    <row r="174" spans="1:51" s="13" customFormat="1" ht="12">
      <c r="A174" s="13"/>
      <c r="B174" s="230"/>
      <c r="C174" s="231"/>
      <c r="D174" s="232" t="s">
        <v>149</v>
      </c>
      <c r="E174" s="233" t="s">
        <v>1</v>
      </c>
      <c r="F174" s="234" t="s">
        <v>713</v>
      </c>
      <c r="G174" s="231"/>
      <c r="H174" s="235">
        <v>6.885</v>
      </c>
      <c r="I174" s="236"/>
      <c r="J174" s="231"/>
      <c r="K174" s="231"/>
      <c r="L174" s="237"/>
      <c r="M174" s="238"/>
      <c r="N174" s="239"/>
      <c r="O174" s="239"/>
      <c r="P174" s="239"/>
      <c r="Q174" s="239"/>
      <c r="R174" s="239"/>
      <c r="S174" s="239"/>
      <c r="T174" s="240"/>
      <c r="U174" s="13"/>
      <c r="V174" s="13"/>
      <c r="W174" s="13"/>
      <c r="X174" s="13"/>
      <c r="Y174" s="13"/>
      <c r="Z174" s="13"/>
      <c r="AA174" s="13"/>
      <c r="AB174" s="13"/>
      <c r="AC174" s="13"/>
      <c r="AD174" s="13"/>
      <c r="AE174" s="13"/>
      <c r="AT174" s="241" t="s">
        <v>149</v>
      </c>
      <c r="AU174" s="241" t="s">
        <v>85</v>
      </c>
      <c r="AV174" s="13" t="s">
        <v>85</v>
      </c>
      <c r="AW174" s="13" t="s">
        <v>32</v>
      </c>
      <c r="AX174" s="13" t="s">
        <v>75</v>
      </c>
      <c r="AY174" s="241" t="s">
        <v>142</v>
      </c>
    </row>
    <row r="175" spans="1:51" s="13" customFormat="1" ht="12">
      <c r="A175" s="13"/>
      <c r="B175" s="230"/>
      <c r="C175" s="231"/>
      <c r="D175" s="232" t="s">
        <v>149</v>
      </c>
      <c r="E175" s="233" t="s">
        <v>1</v>
      </c>
      <c r="F175" s="234" t="s">
        <v>714</v>
      </c>
      <c r="G175" s="231"/>
      <c r="H175" s="235">
        <v>3.6</v>
      </c>
      <c r="I175" s="236"/>
      <c r="J175" s="231"/>
      <c r="K175" s="231"/>
      <c r="L175" s="237"/>
      <c r="M175" s="238"/>
      <c r="N175" s="239"/>
      <c r="O175" s="239"/>
      <c r="P175" s="239"/>
      <c r="Q175" s="239"/>
      <c r="R175" s="239"/>
      <c r="S175" s="239"/>
      <c r="T175" s="240"/>
      <c r="U175" s="13"/>
      <c r="V175" s="13"/>
      <c r="W175" s="13"/>
      <c r="X175" s="13"/>
      <c r="Y175" s="13"/>
      <c r="Z175" s="13"/>
      <c r="AA175" s="13"/>
      <c r="AB175" s="13"/>
      <c r="AC175" s="13"/>
      <c r="AD175" s="13"/>
      <c r="AE175" s="13"/>
      <c r="AT175" s="241" t="s">
        <v>149</v>
      </c>
      <c r="AU175" s="241" t="s">
        <v>85</v>
      </c>
      <c r="AV175" s="13" t="s">
        <v>85</v>
      </c>
      <c r="AW175" s="13" t="s">
        <v>32</v>
      </c>
      <c r="AX175" s="13" t="s">
        <v>75</v>
      </c>
      <c r="AY175" s="241" t="s">
        <v>142</v>
      </c>
    </row>
    <row r="176" spans="1:51" s="14" customFormat="1" ht="12">
      <c r="A176" s="14"/>
      <c r="B176" s="242"/>
      <c r="C176" s="243"/>
      <c r="D176" s="232" t="s">
        <v>149</v>
      </c>
      <c r="E176" s="244" t="s">
        <v>1</v>
      </c>
      <c r="F176" s="245" t="s">
        <v>165</v>
      </c>
      <c r="G176" s="243"/>
      <c r="H176" s="246">
        <v>15.84</v>
      </c>
      <c r="I176" s="247"/>
      <c r="J176" s="243"/>
      <c r="K176" s="243"/>
      <c r="L176" s="248"/>
      <c r="M176" s="249"/>
      <c r="N176" s="250"/>
      <c r="O176" s="250"/>
      <c r="P176" s="250"/>
      <c r="Q176" s="250"/>
      <c r="R176" s="250"/>
      <c r="S176" s="250"/>
      <c r="T176" s="251"/>
      <c r="U176" s="14"/>
      <c r="V176" s="14"/>
      <c r="W176" s="14"/>
      <c r="X176" s="14"/>
      <c r="Y176" s="14"/>
      <c r="Z176" s="14"/>
      <c r="AA176" s="14"/>
      <c r="AB176" s="14"/>
      <c r="AC176" s="14"/>
      <c r="AD176" s="14"/>
      <c r="AE176" s="14"/>
      <c r="AT176" s="252" t="s">
        <v>149</v>
      </c>
      <c r="AU176" s="252" t="s">
        <v>85</v>
      </c>
      <c r="AV176" s="14" t="s">
        <v>147</v>
      </c>
      <c r="AW176" s="14" t="s">
        <v>32</v>
      </c>
      <c r="AX176" s="14" t="s">
        <v>83</v>
      </c>
      <c r="AY176" s="252" t="s">
        <v>142</v>
      </c>
    </row>
    <row r="177" spans="1:65" s="2" customFormat="1" ht="24.15" customHeight="1">
      <c r="A177" s="37"/>
      <c r="B177" s="38"/>
      <c r="C177" s="216" t="s">
        <v>281</v>
      </c>
      <c r="D177" s="216" t="s">
        <v>143</v>
      </c>
      <c r="E177" s="217" t="s">
        <v>745</v>
      </c>
      <c r="F177" s="218" t="s">
        <v>746</v>
      </c>
      <c r="G177" s="219" t="s">
        <v>169</v>
      </c>
      <c r="H177" s="220">
        <v>36</v>
      </c>
      <c r="I177" s="221"/>
      <c r="J177" s="222">
        <f>ROUND(I177*H177,2)</f>
        <v>0</v>
      </c>
      <c r="K177" s="223"/>
      <c r="L177" s="43"/>
      <c r="M177" s="224" t="s">
        <v>1</v>
      </c>
      <c r="N177" s="225" t="s">
        <v>40</v>
      </c>
      <c r="O177" s="90"/>
      <c r="P177" s="226">
        <f>O177*H177</f>
        <v>0</v>
      </c>
      <c r="Q177" s="226">
        <v>1E-05</v>
      </c>
      <c r="R177" s="226">
        <f>Q177*H177</f>
        <v>0.00036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236</v>
      </c>
      <c r="AT177" s="228" t="s">
        <v>143</v>
      </c>
      <c r="AU177" s="228" t="s">
        <v>85</v>
      </c>
      <c r="AY177" s="16" t="s">
        <v>142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83</v>
      </c>
      <c r="BK177" s="229">
        <f>ROUND(I177*H177,2)</f>
        <v>0</v>
      </c>
      <c r="BL177" s="16" t="s">
        <v>236</v>
      </c>
      <c r="BM177" s="228" t="s">
        <v>747</v>
      </c>
    </row>
    <row r="178" spans="1:65" s="2" customFormat="1" ht="24.15" customHeight="1">
      <c r="A178" s="37"/>
      <c r="B178" s="38"/>
      <c r="C178" s="216" t="s">
        <v>287</v>
      </c>
      <c r="D178" s="216" t="s">
        <v>143</v>
      </c>
      <c r="E178" s="217" t="s">
        <v>748</v>
      </c>
      <c r="F178" s="218" t="s">
        <v>749</v>
      </c>
      <c r="G178" s="219" t="s">
        <v>169</v>
      </c>
      <c r="H178" s="220">
        <v>36</v>
      </c>
      <c r="I178" s="221"/>
      <c r="J178" s="222">
        <f>ROUND(I178*H178,2)</f>
        <v>0</v>
      </c>
      <c r="K178" s="223"/>
      <c r="L178" s="43"/>
      <c r="M178" s="224" t="s">
        <v>1</v>
      </c>
      <c r="N178" s="225" t="s">
        <v>40</v>
      </c>
      <c r="O178" s="90"/>
      <c r="P178" s="226">
        <f>O178*H178</f>
        <v>0</v>
      </c>
      <c r="Q178" s="226">
        <v>2E-05</v>
      </c>
      <c r="R178" s="226">
        <f>Q178*H178</f>
        <v>0.00072</v>
      </c>
      <c r="S178" s="226">
        <v>0</v>
      </c>
      <c r="T178" s="227">
        <f>S178*H178</f>
        <v>0</v>
      </c>
      <c r="U178" s="37"/>
      <c r="V178" s="37"/>
      <c r="W178" s="37"/>
      <c r="X178" s="37"/>
      <c r="Y178" s="37"/>
      <c r="Z178" s="37"/>
      <c r="AA178" s="37"/>
      <c r="AB178" s="37"/>
      <c r="AC178" s="37"/>
      <c r="AD178" s="37"/>
      <c r="AE178" s="37"/>
      <c r="AR178" s="228" t="s">
        <v>236</v>
      </c>
      <c r="AT178" s="228" t="s">
        <v>143</v>
      </c>
      <c r="AU178" s="228" t="s">
        <v>85</v>
      </c>
      <c r="AY178" s="16" t="s">
        <v>142</v>
      </c>
      <c r="BE178" s="229">
        <f>IF(N178="základní",J178,0)</f>
        <v>0</v>
      </c>
      <c r="BF178" s="229">
        <f>IF(N178="snížená",J178,0)</f>
        <v>0</v>
      </c>
      <c r="BG178" s="229">
        <f>IF(N178="zákl. přenesená",J178,0)</f>
        <v>0</v>
      </c>
      <c r="BH178" s="229">
        <f>IF(N178="sníž. přenesená",J178,0)</f>
        <v>0</v>
      </c>
      <c r="BI178" s="229">
        <f>IF(N178="nulová",J178,0)</f>
        <v>0</v>
      </c>
      <c r="BJ178" s="16" t="s">
        <v>83</v>
      </c>
      <c r="BK178" s="229">
        <f>ROUND(I178*H178,2)</f>
        <v>0</v>
      </c>
      <c r="BL178" s="16" t="s">
        <v>236</v>
      </c>
      <c r="BM178" s="228" t="s">
        <v>750</v>
      </c>
    </row>
    <row r="179" spans="1:65" s="2" customFormat="1" ht="24.15" customHeight="1">
      <c r="A179" s="37"/>
      <c r="B179" s="38"/>
      <c r="C179" s="216" t="s">
        <v>291</v>
      </c>
      <c r="D179" s="216" t="s">
        <v>143</v>
      </c>
      <c r="E179" s="217" t="s">
        <v>751</v>
      </c>
      <c r="F179" s="218" t="s">
        <v>752</v>
      </c>
      <c r="G179" s="219" t="s">
        <v>169</v>
      </c>
      <c r="H179" s="220">
        <v>36</v>
      </c>
      <c r="I179" s="221"/>
      <c r="J179" s="222">
        <f>ROUND(I179*H179,2)</f>
        <v>0</v>
      </c>
      <c r="K179" s="223"/>
      <c r="L179" s="43"/>
      <c r="M179" s="270" t="s">
        <v>1</v>
      </c>
      <c r="N179" s="271" t="s">
        <v>40</v>
      </c>
      <c r="O179" s="272"/>
      <c r="P179" s="273">
        <f>O179*H179</f>
        <v>0</v>
      </c>
      <c r="Q179" s="273">
        <v>3E-05</v>
      </c>
      <c r="R179" s="273">
        <f>Q179*H179</f>
        <v>0.00108</v>
      </c>
      <c r="S179" s="273">
        <v>0</v>
      </c>
      <c r="T179" s="274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236</v>
      </c>
      <c r="AT179" s="228" t="s">
        <v>143</v>
      </c>
      <c r="AU179" s="228" t="s">
        <v>85</v>
      </c>
      <c r="AY179" s="16" t="s">
        <v>142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83</v>
      </c>
      <c r="BK179" s="229">
        <f>ROUND(I179*H179,2)</f>
        <v>0</v>
      </c>
      <c r="BL179" s="16" t="s">
        <v>236</v>
      </c>
      <c r="BM179" s="228" t="s">
        <v>753</v>
      </c>
    </row>
    <row r="180" spans="1:31" s="2" customFormat="1" ht="6.95" customHeight="1">
      <c r="A180" s="37"/>
      <c r="B180" s="65"/>
      <c r="C180" s="66"/>
      <c r="D180" s="66"/>
      <c r="E180" s="66"/>
      <c r="F180" s="66"/>
      <c r="G180" s="66"/>
      <c r="H180" s="66"/>
      <c r="I180" s="66"/>
      <c r="J180" s="66"/>
      <c r="K180" s="66"/>
      <c r="L180" s="43"/>
      <c r="M180" s="37"/>
      <c r="O180" s="37"/>
      <c r="P180" s="37"/>
      <c r="Q180" s="37"/>
      <c r="R180" s="37"/>
      <c r="S180" s="37"/>
      <c r="T180" s="37"/>
      <c r="U180" s="37"/>
      <c r="V180" s="37"/>
      <c r="W180" s="37"/>
      <c r="X180" s="37"/>
      <c r="Y180" s="37"/>
      <c r="Z180" s="37"/>
      <c r="AA180" s="37"/>
      <c r="AB180" s="37"/>
      <c r="AC180" s="37"/>
      <c r="AD180" s="37"/>
      <c r="AE180" s="37"/>
    </row>
  </sheetData>
  <sheetProtection password="CC35" sheet="1" objects="1" scenarios="1" formatColumns="0" formatRows="0" autoFilter="0"/>
  <autoFilter ref="C121:K179"/>
  <mergeCells count="9">
    <mergeCell ref="E7:H7"/>
    <mergeCell ref="E9:H9"/>
    <mergeCell ref="E18:H18"/>
    <mergeCell ref="E27:H27"/>
    <mergeCell ref="E85:H85"/>
    <mergeCell ref="E87:H87"/>
    <mergeCell ref="E112:H112"/>
    <mergeCell ref="E114:H114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95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94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754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ROUND(J126,2)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ROUND((SUM(BE126:BE194)),2)</f>
        <v>0</v>
      </c>
      <c r="G33" s="37"/>
      <c r="H33" s="37"/>
      <c r="I33" s="154">
        <v>0.21</v>
      </c>
      <c r="J33" s="153">
        <f>ROUND(((SUM(BE126:BE194))*I33),2)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ROUND((SUM(BF126:BF194)),2)</f>
        <v>0</v>
      </c>
      <c r="G34" s="37"/>
      <c r="H34" s="37"/>
      <c r="I34" s="154">
        <v>0.12</v>
      </c>
      <c r="J34" s="153">
        <f>ROUND(((SUM(BF126:BF194))*I34),2)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ROUND((SUM(BG126:BG194)),2)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ROUND((SUM(BH126:BH194)),2)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ROUND((SUM(BI126:BI194)),2)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D.1.4.3 - elektrické rozvody silnoproudé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J126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755</v>
      </c>
      <c r="E97" s="181"/>
      <c r="F97" s="181"/>
      <c r="G97" s="181"/>
      <c r="H97" s="181"/>
      <c r="I97" s="181"/>
      <c r="J97" s="182">
        <f>J127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756</v>
      </c>
      <c r="E98" s="181"/>
      <c r="F98" s="181"/>
      <c r="G98" s="181"/>
      <c r="H98" s="181"/>
      <c r="I98" s="181"/>
      <c r="J98" s="182">
        <f>J130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757</v>
      </c>
      <c r="E99" s="181"/>
      <c r="F99" s="181"/>
      <c r="G99" s="181"/>
      <c r="H99" s="181"/>
      <c r="I99" s="181"/>
      <c r="J99" s="182">
        <f>J142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758</v>
      </c>
      <c r="E100" s="181"/>
      <c r="F100" s="181"/>
      <c r="G100" s="181"/>
      <c r="H100" s="181"/>
      <c r="I100" s="181"/>
      <c r="J100" s="182">
        <f>J154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9" customFormat="1" ht="24.95" customHeight="1">
      <c r="A101" s="9"/>
      <c r="B101" s="178"/>
      <c r="C101" s="179"/>
      <c r="D101" s="180" t="s">
        <v>759</v>
      </c>
      <c r="E101" s="181"/>
      <c r="F101" s="181"/>
      <c r="G101" s="181"/>
      <c r="H101" s="181"/>
      <c r="I101" s="181"/>
      <c r="J101" s="182">
        <f>J165</f>
        <v>0</v>
      </c>
      <c r="K101" s="179"/>
      <c r="L101" s="183"/>
      <c r="S101" s="9"/>
      <c r="T101" s="9"/>
      <c r="U101" s="9"/>
      <c r="V101" s="9"/>
      <c r="W101" s="9"/>
      <c r="X101" s="9"/>
      <c r="Y101" s="9"/>
      <c r="Z101" s="9"/>
      <c r="AA101" s="9"/>
      <c r="AB101" s="9"/>
      <c r="AC101" s="9"/>
      <c r="AD101" s="9"/>
      <c r="AE101" s="9"/>
    </row>
    <row r="102" spans="1:31" s="9" customFormat="1" ht="24.95" customHeight="1">
      <c r="A102" s="9"/>
      <c r="B102" s="178"/>
      <c r="C102" s="179"/>
      <c r="D102" s="180" t="s">
        <v>116</v>
      </c>
      <c r="E102" s="181"/>
      <c r="F102" s="181"/>
      <c r="G102" s="181"/>
      <c r="H102" s="181"/>
      <c r="I102" s="181"/>
      <c r="J102" s="182">
        <f>J170</f>
        <v>0</v>
      </c>
      <c r="K102" s="179"/>
      <c r="L102" s="183"/>
      <c r="S102" s="9"/>
      <c r="T102" s="9"/>
      <c r="U102" s="9"/>
      <c r="V102" s="9"/>
      <c r="W102" s="9"/>
      <c r="X102" s="9"/>
      <c r="Y102" s="9"/>
      <c r="Z102" s="9"/>
      <c r="AA102" s="9"/>
      <c r="AB102" s="9"/>
      <c r="AC102" s="9"/>
      <c r="AD102" s="9"/>
      <c r="AE102" s="9"/>
    </row>
    <row r="103" spans="1:31" s="10" customFormat="1" ht="19.9" customHeight="1">
      <c r="A103" s="10"/>
      <c r="B103" s="184"/>
      <c r="C103" s="185"/>
      <c r="D103" s="186" t="s">
        <v>545</v>
      </c>
      <c r="E103" s="187"/>
      <c r="F103" s="187"/>
      <c r="G103" s="187"/>
      <c r="H103" s="187"/>
      <c r="I103" s="187"/>
      <c r="J103" s="188">
        <f>J171</f>
        <v>0</v>
      </c>
      <c r="K103" s="185"/>
      <c r="L103" s="189"/>
      <c r="S103" s="10"/>
      <c r="T103" s="10"/>
      <c r="U103" s="10"/>
      <c r="V103" s="10"/>
      <c r="W103" s="10"/>
      <c r="X103" s="10"/>
      <c r="Y103" s="10"/>
      <c r="Z103" s="10"/>
      <c r="AA103" s="10"/>
      <c r="AB103" s="10"/>
      <c r="AC103" s="10"/>
      <c r="AD103" s="10"/>
      <c r="AE103" s="10"/>
    </row>
    <row r="104" spans="1:31" s="10" customFormat="1" ht="19.9" customHeight="1">
      <c r="A104" s="10"/>
      <c r="B104" s="184"/>
      <c r="C104" s="185"/>
      <c r="D104" s="186" t="s">
        <v>117</v>
      </c>
      <c r="E104" s="187"/>
      <c r="F104" s="187"/>
      <c r="G104" s="187"/>
      <c r="H104" s="187"/>
      <c r="I104" s="187"/>
      <c r="J104" s="188">
        <f>J174</f>
        <v>0</v>
      </c>
      <c r="K104" s="185"/>
      <c r="L104" s="189"/>
      <c r="S104" s="10"/>
      <c r="T104" s="10"/>
      <c r="U104" s="10"/>
      <c r="V104" s="10"/>
      <c r="W104" s="10"/>
      <c r="X104" s="10"/>
      <c r="Y104" s="10"/>
      <c r="Z104" s="10"/>
      <c r="AA104" s="10"/>
      <c r="AB104" s="10"/>
      <c r="AC104" s="10"/>
      <c r="AD104" s="10"/>
      <c r="AE104" s="10"/>
    </row>
    <row r="105" spans="1:31" s="10" customFormat="1" ht="14.85" customHeight="1">
      <c r="A105" s="10"/>
      <c r="B105" s="184"/>
      <c r="C105" s="185"/>
      <c r="D105" s="186" t="s">
        <v>760</v>
      </c>
      <c r="E105" s="187"/>
      <c r="F105" s="187"/>
      <c r="G105" s="187"/>
      <c r="H105" s="187"/>
      <c r="I105" s="187"/>
      <c r="J105" s="188">
        <f>J180</f>
        <v>0</v>
      </c>
      <c r="K105" s="185"/>
      <c r="L105" s="189"/>
      <c r="S105" s="10"/>
      <c r="T105" s="10"/>
      <c r="U105" s="10"/>
      <c r="V105" s="10"/>
      <c r="W105" s="10"/>
      <c r="X105" s="10"/>
      <c r="Y105" s="10"/>
      <c r="Z105" s="10"/>
      <c r="AA105" s="10"/>
      <c r="AB105" s="10"/>
      <c r="AC105" s="10"/>
      <c r="AD105" s="10"/>
      <c r="AE105" s="10"/>
    </row>
    <row r="106" spans="1:31" s="9" customFormat="1" ht="24.95" customHeight="1">
      <c r="A106" s="9"/>
      <c r="B106" s="178"/>
      <c r="C106" s="179"/>
      <c r="D106" s="180" t="s">
        <v>761</v>
      </c>
      <c r="E106" s="181"/>
      <c r="F106" s="181"/>
      <c r="G106" s="181"/>
      <c r="H106" s="181"/>
      <c r="I106" s="181"/>
      <c r="J106" s="182">
        <f>J185</f>
        <v>0</v>
      </c>
      <c r="K106" s="179"/>
      <c r="L106" s="183"/>
      <c r="S106" s="9"/>
      <c r="T106" s="9"/>
      <c r="U106" s="9"/>
      <c r="V106" s="9"/>
      <c r="W106" s="9"/>
      <c r="X106" s="9"/>
      <c r="Y106" s="9"/>
      <c r="Z106" s="9"/>
      <c r="AA106" s="9"/>
      <c r="AB106" s="9"/>
      <c r="AC106" s="9"/>
      <c r="AD106" s="9"/>
      <c r="AE106" s="9"/>
    </row>
    <row r="107" spans="1:31" s="2" customFormat="1" ht="21.8" customHeight="1">
      <c r="A107" s="37"/>
      <c r="B107" s="38"/>
      <c r="C107" s="39"/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65"/>
      <c r="C108" s="66"/>
      <c r="D108" s="66"/>
      <c r="E108" s="66"/>
      <c r="F108" s="66"/>
      <c r="G108" s="66"/>
      <c r="H108" s="66"/>
      <c r="I108" s="66"/>
      <c r="J108" s="66"/>
      <c r="K108" s="66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12" spans="1:31" s="2" customFormat="1" ht="6.95" customHeight="1">
      <c r="A112" s="37"/>
      <c r="B112" s="67"/>
      <c r="C112" s="68"/>
      <c r="D112" s="68"/>
      <c r="E112" s="68"/>
      <c r="F112" s="68"/>
      <c r="G112" s="68"/>
      <c r="H112" s="68"/>
      <c r="I112" s="68"/>
      <c r="J112" s="68"/>
      <c r="K112" s="68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24.95" customHeight="1">
      <c r="A113" s="37"/>
      <c r="B113" s="38"/>
      <c r="C113" s="22" t="s">
        <v>127</v>
      </c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16</v>
      </c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26.25" customHeight="1">
      <c r="A116" s="37"/>
      <c r="B116" s="38"/>
      <c r="C116" s="39"/>
      <c r="D116" s="39"/>
      <c r="E116" s="173" t="str">
        <f>E7</f>
        <v>Poliklinika Žďár nad Sázavou -změna užívání prostor v 3.NP na ordinace kardiologie</v>
      </c>
      <c r="F116" s="31"/>
      <c r="G116" s="31"/>
      <c r="H116" s="31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12" customHeight="1">
      <c r="A117" s="37"/>
      <c r="B117" s="38"/>
      <c r="C117" s="31" t="s">
        <v>102</v>
      </c>
      <c r="D117" s="39"/>
      <c r="E117" s="39"/>
      <c r="F117" s="39"/>
      <c r="G117" s="39"/>
      <c r="H117" s="39"/>
      <c r="I117" s="39"/>
      <c r="J117" s="39"/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6.5" customHeight="1">
      <c r="A118" s="37"/>
      <c r="B118" s="38"/>
      <c r="C118" s="39"/>
      <c r="D118" s="39"/>
      <c r="E118" s="75" t="str">
        <f>E9</f>
        <v>D.1.4.3 - elektrické rozvody silnoproudé</v>
      </c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6.95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2" customFormat="1" ht="12" customHeight="1">
      <c r="A120" s="37"/>
      <c r="B120" s="38"/>
      <c r="C120" s="31" t="s">
        <v>20</v>
      </c>
      <c r="D120" s="39"/>
      <c r="E120" s="39"/>
      <c r="F120" s="26" t="str">
        <f>F12</f>
        <v>Studentská 1699/4</v>
      </c>
      <c r="G120" s="39"/>
      <c r="H120" s="39"/>
      <c r="I120" s="31" t="s">
        <v>22</v>
      </c>
      <c r="J120" s="78" t="str">
        <f>IF(J12="","",J12)</f>
        <v>22. 3. 2024</v>
      </c>
      <c r="K120" s="39"/>
      <c r="L120" s="62"/>
      <c r="S120" s="37"/>
      <c r="T120" s="37"/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</row>
    <row r="121" spans="1:31" s="2" customFormat="1" ht="6.95" customHeight="1">
      <c r="A121" s="37"/>
      <c r="B121" s="38"/>
      <c r="C121" s="39"/>
      <c r="D121" s="39"/>
      <c r="E121" s="39"/>
      <c r="F121" s="39"/>
      <c r="G121" s="39"/>
      <c r="H121" s="39"/>
      <c r="I121" s="39"/>
      <c r="J121" s="39"/>
      <c r="K121" s="39"/>
      <c r="L121" s="62"/>
      <c r="S121" s="37"/>
      <c r="T121" s="37"/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</row>
    <row r="122" spans="1:31" s="2" customFormat="1" ht="40.05" customHeight="1">
      <c r="A122" s="37"/>
      <c r="B122" s="38"/>
      <c r="C122" s="31" t="s">
        <v>24</v>
      </c>
      <c r="D122" s="39"/>
      <c r="E122" s="39"/>
      <c r="F122" s="26" t="str">
        <f>E15</f>
        <v>Město Žďár nad Zázavou</v>
      </c>
      <c r="G122" s="39"/>
      <c r="H122" s="39"/>
      <c r="I122" s="31" t="s">
        <v>30</v>
      </c>
      <c r="J122" s="35" t="str">
        <f>E21</f>
        <v>Filip Marek, Brněnská 326/34, Žďár nad Sázavou</v>
      </c>
      <c r="K122" s="39"/>
      <c r="L122" s="62"/>
      <c r="S122" s="37"/>
      <c r="T122" s="37"/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</row>
    <row r="123" spans="1:31" s="2" customFormat="1" ht="40.05" customHeight="1">
      <c r="A123" s="37"/>
      <c r="B123" s="38"/>
      <c r="C123" s="31" t="s">
        <v>28</v>
      </c>
      <c r="D123" s="39"/>
      <c r="E123" s="39"/>
      <c r="F123" s="26" t="str">
        <f>IF(E18="","",E18)</f>
        <v>Vyplň údaj</v>
      </c>
      <c r="G123" s="39"/>
      <c r="H123" s="39"/>
      <c r="I123" s="31" t="s">
        <v>33</v>
      </c>
      <c r="J123" s="35" t="str">
        <f>E24</f>
        <v>Filip Marek, Brněnská 326/34, Žďár nad Sázavou</v>
      </c>
      <c r="K123" s="39"/>
      <c r="L123" s="62"/>
      <c r="S123" s="37"/>
      <c r="T123" s="37"/>
      <c r="U123" s="37"/>
      <c r="V123" s="37"/>
      <c r="W123" s="37"/>
      <c r="X123" s="37"/>
      <c r="Y123" s="37"/>
      <c r="Z123" s="37"/>
      <c r="AA123" s="37"/>
      <c r="AB123" s="37"/>
      <c r="AC123" s="37"/>
      <c r="AD123" s="37"/>
      <c r="AE123" s="37"/>
    </row>
    <row r="124" spans="1:31" s="2" customFormat="1" ht="10.3" customHeight="1">
      <c r="A124" s="37"/>
      <c r="B124" s="38"/>
      <c r="C124" s="39"/>
      <c r="D124" s="39"/>
      <c r="E124" s="39"/>
      <c r="F124" s="39"/>
      <c r="G124" s="39"/>
      <c r="H124" s="39"/>
      <c r="I124" s="39"/>
      <c r="J124" s="39"/>
      <c r="K124" s="39"/>
      <c r="L124" s="62"/>
      <c r="S124" s="37"/>
      <c r="T124" s="37"/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</row>
    <row r="125" spans="1:31" s="11" customFormat="1" ht="29.25" customHeight="1">
      <c r="A125" s="190"/>
      <c r="B125" s="191"/>
      <c r="C125" s="192" t="s">
        <v>128</v>
      </c>
      <c r="D125" s="193" t="s">
        <v>60</v>
      </c>
      <c r="E125" s="193" t="s">
        <v>56</v>
      </c>
      <c r="F125" s="193" t="s">
        <v>57</v>
      </c>
      <c r="G125" s="193" t="s">
        <v>129</v>
      </c>
      <c r="H125" s="193" t="s">
        <v>130</v>
      </c>
      <c r="I125" s="193" t="s">
        <v>131</v>
      </c>
      <c r="J125" s="194" t="s">
        <v>106</v>
      </c>
      <c r="K125" s="195" t="s">
        <v>132</v>
      </c>
      <c r="L125" s="196"/>
      <c r="M125" s="99" t="s">
        <v>1</v>
      </c>
      <c r="N125" s="100" t="s">
        <v>39</v>
      </c>
      <c r="O125" s="100" t="s">
        <v>133</v>
      </c>
      <c r="P125" s="100" t="s">
        <v>134</v>
      </c>
      <c r="Q125" s="100" t="s">
        <v>135</v>
      </c>
      <c r="R125" s="100" t="s">
        <v>136</v>
      </c>
      <c r="S125" s="100" t="s">
        <v>137</v>
      </c>
      <c r="T125" s="101" t="s">
        <v>138</v>
      </c>
      <c r="U125" s="190"/>
      <c r="V125" s="190"/>
      <c r="W125" s="190"/>
      <c r="X125" s="190"/>
      <c r="Y125" s="190"/>
      <c r="Z125" s="190"/>
      <c r="AA125" s="190"/>
      <c r="AB125" s="190"/>
      <c r="AC125" s="190"/>
      <c r="AD125" s="190"/>
      <c r="AE125" s="190"/>
    </row>
    <row r="126" spans="1:63" s="2" customFormat="1" ht="22.8" customHeight="1">
      <c r="A126" s="37"/>
      <c r="B126" s="38"/>
      <c r="C126" s="106" t="s">
        <v>139</v>
      </c>
      <c r="D126" s="39"/>
      <c r="E126" s="39"/>
      <c r="F126" s="39"/>
      <c r="G126" s="39"/>
      <c r="H126" s="39"/>
      <c r="I126" s="39"/>
      <c r="J126" s="197">
        <f>BK126</f>
        <v>0</v>
      </c>
      <c r="K126" s="39"/>
      <c r="L126" s="43"/>
      <c r="M126" s="102"/>
      <c r="N126" s="198"/>
      <c r="O126" s="103"/>
      <c r="P126" s="199">
        <f>P127+P130+P142+P154+P165+P170+P185</f>
        <v>0</v>
      </c>
      <c r="Q126" s="103"/>
      <c r="R126" s="199">
        <f>R127+R130+R142+R154+R165+R170+R185</f>
        <v>0.57426</v>
      </c>
      <c r="S126" s="103"/>
      <c r="T126" s="200">
        <f>T127+T130+T142+T154+T165+T170+T185</f>
        <v>0.08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T126" s="16" t="s">
        <v>74</v>
      </c>
      <c r="AU126" s="16" t="s">
        <v>108</v>
      </c>
      <c r="BK126" s="201">
        <f>BK127+BK130+BK142+BK154+BK165+BK170+BK185</f>
        <v>0</v>
      </c>
    </row>
    <row r="127" spans="1:63" s="12" customFormat="1" ht="25.9" customHeight="1">
      <c r="A127" s="12"/>
      <c r="B127" s="202"/>
      <c r="C127" s="203"/>
      <c r="D127" s="204" t="s">
        <v>74</v>
      </c>
      <c r="E127" s="205" t="s">
        <v>762</v>
      </c>
      <c r="F127" s="205" t="s">
        <v>763</v>
      </c>
      <c r="G127" s="203"/>
      <c r="H127" s="203"/>
      <c r="I127" s="206"/>
      <c r="J127" s="207">
        <f>BK127</f>
        <v>0</v>
      </c>
      <c r="K127" s="203"/>
      <c r="L127" s="208"/>
      <c r="M127" s="209"/>
      <c r="N127" s="210"/>
      <c r="O127" s="210"/>
      <c r="P127" s="211">
        <f>SUM(P128:P129)</f>
        <v>0</v>
      </c>
      <c r="Q127" s="210"/>
      <c r="R127" s="211">
        <f>SUM(R128:R129)</f>
        <v>0</v>
      </c>
      <c r="S127" s="210"/>
      <c r="T127" s="212">
        <f>SUM(T128:T129)</f>
        <v>0</v>
      </c>
      <c r="U127" s="12"/>
      <c r="V127" s="12"/>
      <c r="W127" s="12"/>
      <c r="X127" s="12"/>
      <c r="Y127" s="12"/>
      <c r="Z127" s="12"/>
      <c r="AA127" s="12"/>
      <c r="AB127" s="12"/>
      <c r="AC127" s="12"/>
      <c r="AD127" s="12"/>
      <c r="AE127" s="12"/>
      <c r="AR127" s="213" t="s">
        <v>83</v>
      </c>
      <c r="AT127" s="214" t="s">
        <v>74</v>
      </c>
      <c r="AU127" s="214" t="s">
        <v>75</v>
      </c>
      <c r="AY127" s="213" t="s">
        <v>142</v>
      </c>
      <c r="BK127" s="215">
        <f>SUM(BK128:BK129)</f>
        <v>0</v>
      </c>
    </row>
    <row r="128" spans="1:65" s="2" customFormat="1" ht="24.15" customHeight="1">
      <c r="A128" s="37"/>
      <c r="B128" s="38"/>
      <c r="C128" s="216" t="s">
        <v>83</v>
      </c>
      <c r="D128" s="216" t="s">
        <v>143</v>
      </c>
      <c r="E128" s="217" t="s">
        <v>764</v>
      </c>
      <c r="F128" s="218" t="s">
        <v>765</v>
      </c>
      <c r="G128" s="219" t="s">
        <v>158</v>
      </c>
      <c r="H128" s="220">
        <v>1</v>
      </c>
      <c r="I128" s="221"/>
      <c r="J128" s="222">
        <f>ROUND(I128*H128,2)</f>
        <v>0</v>
      </c>
      <c r="K128" s="223"/>
      <c r="L128" s="43"/>
      <c r="M128" s="224" t="s">
        <v>1</v>
      </c>
      <c r="N128" s="225" t="s">
        <v>40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147</v>
      </c>
      <c r="AT128" s="228" t="s">
        <v>143</v>
      </c>
      <c r="AU128" s="228" t="s">
        <v>83</v>
      </c>
      <c r="AY128" s="16" t="s">
        <v>142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83</v>
      </c>
      <c r="BK128" s="229">
        <f>ROUND(I128*H128,2)</f>
        <v>0</v>
      </c>
      <c r="BL128" s="16" t="s">
        <v>147</v>
      </c>
      <c r="BM128" s="228" t="s">
        <v>766</v>
      </c>
    </row>
    <row r="129" spans="1:47" s="2" customFormat="1" ht="12">
      <c r="A129" s="37"/>
      <c r="B129" s="38"/>
      <c r="C129" s="39"/>
      <c r="D129" s="232" t="s">
        <v>171</v>
      </c>
      <c r="E129" s="39"/>
      <c r="F129" s="253" t="s">
        <v>767</v>
      </c>
      <c r="G129" s="39"/>
      <c r="H129" s="39"/>
      <c r="I129" s="254"/>
      <c r="J129" s="39"/>
      <c r="K129" s="39"/>
      <c r="L129" s="43"/>
      <c r="M129" s="255"/>
      <c r="N129" s="256"/>
      <c r="O129" s="90"/>
      <c r="P129" s="90"/>
      <c r="Q129" s="90"/>
      <c r="R129" s="90"/>
      <c r="S129" s="90"/>
      <c r="T129" s="91"/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T129" s="16" t="s">
        <v>171</v>
      </c>
      <c r="AU129" s="16" t="s">
        <v>83</v>
      </c>
    </row>
    <row r="130" spans="1:63" s="12" customFormat="1" ht="25.9" customHeight="1">
      <c r="A130" s="12"/>
      <c r="B130" s="202"/>
      <c r="C130" s="203"/>
      <c r="D130" s="204" t="s">
        <v>74</v>
      </c>
      <c r="E130" s="205" t="s">
        <v>768</v>
      </c>
      <c r="F130" s="205" t="s">
        <v>769</v>
      </c>
      <c r="G130" s="203"/>
      <c r="H130" s="203"/>
      <c r="I130" s="206"/>
      <c r="J130" s="207">
        <f>BK130</f>
        <v>0</v>
      </c>
      <c r="K130" s="203"/>
      <c r="L130" s="208"/>
      <c r="M130" s="209"/>
      <c r="N130" s="210"/>
      <c r="O130" s="210"/>
      <c r="P130" s="211">
        <f>SUM(P131:P141)</f>
        <v>0</v>
      </c>
      <c r="Q130" s="210"/>
      <c r="R130" s="211">
        <f>SUM(R131:R141)</f>
        <v>0</v>
      </c>
      <c r="S130" s="210"/>
      <c r="T130" s="212">
        <f>SUM(T131:T141)</f>
        <v>0</v>
      </c>
      <c r="U130" s="12"/>
      <c r="V130" s="12"/>
      <c r="W130" s="12"/>
      <c r="X130" s="12"/>
      <c r="Y130" s="12"/>
      <c r="Z130" s="12"/>
      <c r="AA130" s="12"/>
      <c r="AB130" s="12"/>
      <c r="AC130" s="12"/>
      <c r="AD130" s="12"/>
      <c r="AE130" s="12"/>
      <c r="AR130" s="213" t="s">
        <v>83</v>
      </c>
      <c r="AT130" s="214" t="s">
        <v>74</v>
      </c>
      <c r="AU130" s="214" t="s">
        <v>75</v>
      </c>
      <c r="AY130" s="213" t="s">
        <v>142</v>
      </c>
      <c r="BK130" s="215">
        <f>SUM(BK131:BK141)</f>
        <v>0</v>
      </c>
    </row>
    <row r="131" spans="1:65" s="2" customFormat="1" ht="49.05" customHeight="1">
      <c r="A131" s="37"/>
      <c r="B131" s="38"/>
      <c r="C131" s="216" t="s">
        <v>85</v>
      </c>
      <c r="D131" s="216" t="s">
        <v>143</v>
      </c>
      <c r="E131" s="217" t="s">
        <v>770</v>
      </c>
      <c r="F131" s="218" t="s">
        <v>771</v>
      </c>
      <c r="G131" s="219" t="s">
        <v>158</v>
      </c>
      <c r="H131" s="220">
        <v>3</v>
      </c>
      <c r="I131" s="221"/>
      <c r="J131" s="222">
        <f>ROUND(I131*H131,2)</f>
        <v>0</v>
      </c>
      <c r="K131" s="223"/>
      <c r="L131" s="43"/>
      <c r="M131" s="224" t="s">
        <v>1</v>
      </c>
      <c r="N131" s="225" t="s">
        <v>40</v>
      </c>
      <c r="O131" s="90"/>
      <c r="P131" s="226">
        <f>O131*H131</f>
        <v>0</v>
      </c>
      <c r="Q131" s="226">
        <v>0</v>
      </c>
      <c r="R131" s="226">
        <f>Q131*H131</f>
        <v>0</v>
      </c>
      <c r="S131" s="226">
        <v>0</v>
      </c>
      <c r="T131" s="227">
        <f>S131*H131</f>
        <v>0</v>
      </c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R131" s="228" t="s">
        <v>147</v>
      </c>
      <c r="AT131" s="228" t="s">
        <v>143</v>
      </c>
      <c r="AU131" s="228" t="s">
        <v>83</v>
      </c>
      <c r="AY131" s="16" t="s">
        <v>142</v>
      </c>
      <c r="BE131" s="229">
        <f>IF(N131="základní",J131,0)</f>
        <v>0</v>
      </c>
      <c r="BF131" s="229">
        <f>IF(N131="snížená",J131,0)</f>
        <v>0</v>
      </c>
      <c r="BG131" s="229">
        <f>IF(N131="zákl. přenesená",J131,0)</f>
        <v>0</v>
      </c>
      <c r="BH131" s="229">
        <f>IF(N131="sníž. přenesená",J131,0)</f>
        <v>0</v>
      </c>
      <c r="BI131" s="229">
        <f>IF(N131="nulová",J131,0)</f>
        <v>0</v>
      </c>
      <c r="BJ131" s="16" t="s">
        <v>83</v>
      </c>
      <c r="BK131" s="229">
        <f>ROUND(I131*H131,2)</f>
        <v>0</v>
      </c>
      <c r="BL131" s="16" t="s">
        <v>147</v>
      </c>
      <c r="BM131" s="228" t="s">
        <v>772</v>
      </c>
    </row>
    <row r="132" spans="1:65" s="2" customFormat="1" ht="21.75" customHeight="1">
      <c r="A132" s="37"/>
      <c r="B132" s="38"/>
      <c r="C132" s="257" t="s">
        <v>155</v>
      </c>
      <c r="D132" s="257" t="s">
        <v>239</v>
      </c>
      <c r="E132" s="258" t="s">
        <v>773</v>
      </c>
      <c r="F132" s="259" t="s">
        <v>774</v>
      </c>
      <c r="G132" s="260" t="s">
        <v>158</v>
      </c>
      <c r="H132" s="261">
        <v>3</v>
      </c>
      <c r="I132" s="262"/>
      <c r="J132" s="263">
        <f>ROUND(I132*H132,2)</f>
        <v>0</v>
      </c>
      <c r="K132" s="264"/>
      <c r="L132" s="265"/>
      <c r="M132" s="266" t="s">
        <v>1</v>
      </c>
      <c r="N132" s="267" t="s">
        <v>40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185</v>
      </c>
      <c r="AT132" s="228" t="s">
        <v>239</v>
      </c>
      <c r="AU132" s="228" t="s">
        <v>83</v>
      </c>
      <c r="AY132" s="16" t="s">
        <v>142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83</v>
      </c>
      <c r="BK132" s="229">
        <f>ROUND(I132*H132,2)</f>
        <v>0</v>
      </c>
      <c r="BL132" s="16" t="s">
        <v>147</v>
      </c>
      <c r="BM132" s="228" t="s">
        <v>775</v>
      </c>
    </row>
    <row r="133" spans="1:65" s="2" customFormat="1" ht="49.05" customHeight="1">
      <c r="A133" s="37"/>
      <c r="B133" s="38"/>
      <c r="C133" s="216" t="s">
        <v>147</v>
      </c>
      <c r="D133" s="216" t="s">
        <v>143</v>
      </c>
      <c r="E133" s="217" t="s">
        <v>776</v>
      </c>
      <c r="F133" s="218" t="s">
        <v>777</v>
      </c>
      <c r="G133" s="219" t="s">
        <v>158</v>
      </c>
      <c r="H133" s="220">
        <v>6</v>
      </c>
      <c r="I133" s="221"/>
      <c r="J133" s="222">
        <f>ROUND(I133*H133,2)</f>
        <v>0</v>
      </c>
      <c r="K133" s="223"/>
      <c r="L133" s="43"/>
      <c r="M133" s="224" t="s">
        <v>1</v>
      </c>
      <c r="N133" s="225" t="s">
        <v>40</v>
      </c>
      <c r="O133" s="90"/>
      <c r="P133" s="226">
        <f>O133*H133</f>
        <v>0</v>
      </c>
      <c r="Q133" s="226">
        <v>0</v>
      </c>
      <c r="R133" s="226">
        <f>Q133*H133</f>
        <v>0</v>
      </c>
      <c r="S133" s="226">
        <v>0</v>
      </c>
      <c r="T133" s="227">
        <f>S133*H133</f>
        <v>0</v>
      </c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R133" s="228" t="s">
        <v>147</v>
      </c>
      <c r="AT133" s="228" t="s">
        <v>143</v>
      </c>
      <c r="AU133" s="228" t="s">
        <v>83</v>
      </c>
      <c r="AY133" s="16" t="s">
        <v>142</v>
      </c>
      <c r="BE133" s="229">
        <f>IF(N133="základní",J133,0)</f>
        <v>0</v>
      </c>
      <c r="BF133" s="229">
        <f>IF(N133="snížená",J133,0)</f>
        <v>0</v>
      </c>
      <c r="BG133" s="229">
        <f>IF(N133="zákl. přenesená",J133,0)</f>
        <v>0</v>
      </c>
      <c r="BH133" s="229">
        <f>IF(N133="sníž. přenesená",J133,0)</f>
        <v>0</v>
      </c>
      <c r="BI133" s="229">
        <f>IF(N133="nulová",J133,0)</f>
        <v>0</v>
      </c>
      <c r="BJ133" s="16" t="s">
        <v>83</v>
      </c>
      <c r="BK133" s="229">
        <f>ROUND(I133*H133,2)</f>
        <v>0</v>
      </c>
      <c r="BL133" s="16" t="s">
        <v>147</v>
      </c>
      <c r="BM133" s="228" t="s">
        <v>778</v>
      </c>
    </row>
    <row r="134" spans="1:65" s="2" customFormat="1" ht="16.5" customHeight="1">
      <c r="A134" s="37"/>
      <c r="B134" s="38"/>
      <c r="C134" s="257" t="s">
        <v>166</v>
      </c>
      <c r="D134" s="257" t="s">
        <v>239</v>
      </c>
      <c r="E134" s="258" t="s">
        <v>779</v>
      </c>
      <c r="F134" s="259" t="s">
        <v>780</v>
      </c>
      <c r="G134" s="260" t="s">
        <v>158</v>
      </c>
      <c r="H134" s="261">
        <v>6</v>
      </c>
      <c r="I134" s="262"/>
      <c r="J134" s="263">
        <f>ROUND(I134*H134,2)</f>
        <v>0</v>
      </c>
      <c r="K134" s="264"/>
      <c r="L134" s="265"/>
      <c r="M134" s="266" t="s">
        <v>1</v>
      </c>
      <c r="N134" s="267" t="s">
        <v>40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185</v>
      </c>
      <c r="AT134" s="228" t="s">
        <v>239</v>
      </c>
      <c r="AU134" s="228" t="s">
        <v>83</v>
      </c>
      <c r="AY134" s="16" t="s">
        <v>142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83</v>
      </c>
      <c r="BK134" s="229">
        <f>ROUND(I134*H134,2)</f>
        <v>0</v>
      </c>
      <c r="BL134" s="16" t="s">
        <v>147</v>
      </c>
      <c r="BM134" s="228" t="s">
        <v>781</v>
      </c>
    </row>
    <row r="135" spans="1:65" s="2" customFormat="1" ht="49.05" customHeight="1">
      <c r="A135" s="37"/>
      <c r="B135" s="38"/>
      <c r="C135" s="216" t="s">
        <v>173</v>
      </c>
      <c r="D135" s="216" t="s">
        <v>143</v>
      </c>
      <c r="E135" s="217" t="s">
        <v>782</v>
      </c>
      <c r="F135" s="218" t="s">
        <v>783</v>
      </c>
      <c r="G135" s="219" t="s">
        <v>158</v>
      </c>
      <c r="H135" s="220">
        <v>3</v>
      </c>
      <c r="I135" s="221"/>
      <c r="J135" s="222">
        <f>ROUND(I135*H135,2)</f>
        <v>0</v>
      </c>
      <c r="K135" s="223"/>
      <c r="L135" s="43"/>
      <c r="M135" s="224" t="s">
        <v>1</v>
      </c>
      <c r="N135" s="225" t="s">
        <v>40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147</v>
      </c>
      <c r="AT135" s="228" t="s">
        <v>143</v>
      </c>
      <c r="AU135" s="228" t="s">
        <v>83</v>
      </c>
      <c r="AY135" s="16" t="s">
        <v>142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83</v>
      </c>
      <c r="BK135" s="229">
        <f>ROUND(I135*H135,2)</f>
        <v>0</v>
      </c>
      <c r="BL135" s="16" t="s">
        <v>147</v>
      </c>
      <c r="BM135" s="228" t="s">
        <v>784</v>
      </c>
    </row>
    <row r="136" spans="1:65" s="2" customFormat="1" ht="16.5" customHeight="1">
      <c r="A136" s="37"/>
      <c r="B136" s="38"/>
      <c r="C136" s="257" t="s">
        <v>177</v>
      </c>
      <c r="D136" s="257" t="s">
        <v>239</v>
      </c>
      <c r="E136" s="258" t="s">
        <v>785</v>
      </c>
      <c r="F136" s="259" t="s">
        <v>786</v>
      </c>
      <c r="G136" s="260" t="s">
        <v>158</v>
      </c>
      <c r="H136" s="261">
        <v>3</v>
      </c>
      <c r="I136" s="262"/>
      <c r="J136" s="263">
        <f>ROUND(I136*H136,2)</f>
        <v>0</v>
      </c>
      <c r="K136" s="264"/>
      <c r="L136" s="265"/>
      <c r="M136" s="266" t="s">
        <v>1</v>
      </c>
      <c r="N136" s="267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185</v>
      </c>
      <c r="AT136" s="228" t="s">
        <v>239</v>
      </c>
      <c r="AU136" s="228" t="s">
        <v>83</v>
      </c>
      <c r="AY136" s="16" t="s">
        <v>142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83</v>
      </c>
      <c r="BK136" s="229">
        <f>ROUND(I136*H136,2)</f>
        <v>0</v>
      </c>
      <c r="BL136" s="16" t="s">
        <v>147</v>
      </c>
      <c r="BM136" s="228" t="s">
        <v>787</v>
      </c>
    </row>
    <row r="137" spans="1:65" s="2" customFormat="1" ht="49.05" customHeight="1">
      <c r="A137" s="37"/>
      <c r="B137" s="38"/>
      <c r="C137" s="216" t="s">
        <v>185</v>
      </c>
      <c r="D137" s="216" t="s">
        <v>143</v>
      </c>
      <c r="E137" s="217" t="s">
        <v>788</v>
      </c>
      <c r="F137" s="218" t="s">
        <v>789</v>
      </c>
      <c r="G137" s="219" t="s">
        <v>158</v>
      </c>
      <c r="H137" s="220">
        <v>2</v>
      </c>
      <c r="I137" s="221"/>
      <c r="J137" s="222">
        <f>ROUND(I137*H137,2)</f>
        <v>0</v>
      </c>
      <c r="K137" s="223"/>
      <c r="L137" s="43"/>
      <c r="M137" s="224" t="s">
        <v>1</v>
      </c>
      <c r="N137" s="225" t="s">
        <v>40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147</v>
      </c>
      <c r="AT137" s="228" t="s">
        <v>143</v>
      </c>
      <c r="AU137" s="228" t="s">
        <v>83</v>
      </c>
      <c r="AY137" s="16" t="s">
        <v>142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83</v>
      </c>
      <c r="BK137" s="229">
        <f>ROUND(I137*H137,2)</f>
        <v>0</v>
      </c>
      <c r="BL137" s="16" t="s">
        <v>147</v>
      </c>
      <c r="BM137" s="228" t="s">
        <v>790</v>
      </c>
    </row>
    <row r="138" spans="1:65" s="2" customFormat="1" ht="16.5" customHeight="1">
      <c r="A138" s="37"/>
      <c r="B138" s="38"/>
      <c r="C138" s="257" t="s">
        <v>194</v>
      </c>
      <c r="D138" s="257" t="s">
        <v>239</v>
      </c>
      <c r="E138" s="258" t="s">
        <v>791</v>
      </c>
      <c r="F138" s="259" t="s">
        <v>792</v>
      </c>
      <c r="G138" s="260" t="s">
        <v>158</v>
      </c>
      <c r="H138" s="261">
        <v>2</v>
      </c>
      <c r="I138" s="262"/>
      <c r="J138" s="263">
        <f>ROUND(I138*H138,2)</f>
        <v>0</v>
      </c>
      <c r="K138" s="264"/>
      <c r="L138" s="265"/>
      <c r="M138" s="266" t="s">
        <v>1</v>
      </c>
      <c r="N138" s="267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185</v>
      </c>
      <c r="AT138" s="228" t="s">
        <v>239</v>
      </c>
      <c r="AU138" s="228" t="s">
        <v>83</v>
      </c>
      <c r="AY138" s="16" t="s">
        <v>142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83</v>
      </c>
      <c r="BK138" s="229">
        <f>ROUND(I138*H138,2)</f>
        <v>0</v>
      </c>
      <c r="BL138" s="16" t="s">
        <v>147</v>
      </c>
      <c r="BM138" s="228" t="s">
        <v>793</v>
      </c>
    </row>
    <row r="139" spans="1:65" s="2" customFormat="1" ht="37.8" customHeight="1">
      <c r="A139" s="37"/>
      <c r="B139" s="38"/>
      <c r="C139" s="216" t="s">
        <v>199</v>
      </c>
      <c r="D139" s="216" t="s">
        <v>143</v>
      </c>
      <c r="E139" s="217" t="s">
        <v>794</v>
      </c>
      <c r="F139" s="218" t="s">
        <v>795</v>
      </c>
      <c r="G139" s="219" t="s">
        <v>158</v>
      </c>
      <c r="H139" s="220">
        <v>68</v>
      </c>
      <c r="I139" s="221"/>
      <c r="J139" s="222">
        <f>ROUND(I139*H139,2)</f>
        <v>0</v>
      </c>
      <c r="K139" s="223"/>
      <c r="L139" s="43"/>
      <c r="M139" s="224" t="s">
        <v>1</v>
      </c>
      <c r="N139" s="225" t="s">
        <v>40</v>
      </c>
      <c r="O139" s="90"/>
      <c r="P139" s="226">
        <f>O139*H139</f>
        <v>0</v>
      </c>
      <c r="Q139" s="226">
        <v>0</v>
      </c>
      <c r="R139" s="226">
        <f>Q139*H139</f>
        <v>0</v>
      </c>
      <c r="S139" s="226">
        <v>0</v>
      </c>
      <c r="T139" s="227">
        <f>S139*H139</f>
        <v>0</v>
      </c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R139" s="228" t="s">
        <v>147</v>
      </c>
      <c r="AT139" s="228" t="s">
        <v>143</v>
      </c>
      <c r="AU139" s="228" t="s">
        <v>83</v>
      </c>
      <c r="AY139" s="16" t="s">
        <v>142</v>
      </c>
      <c r="BE139" s="229">
        <f>IF(N139="základní",J139,0)</f>
        <v>0</v>
      </c>
      <c r="BF139" s="229">
        <f>IF(N139="snížená",J139,0)</f>
        <v>0</v>
      </c>
      <c r="BG139" s="229">
        <f>IF(N139="zákl. přenesená",J139,0)</f>
        <v>0</v>
      </c>
      <c r="BH139" s="229">
        <f>IF(N139="sníž. přenesená",J139,0)</f>
        <v>0</v>
      </c>
      <c r="BI139" s="229">
        <f>IF(N139="nulová",J139,0)</f>
        <v>0</v>
      </c>
      <c r="BJ139" s="16" t="s">
        <v>83</v>
      </c>
      <c r="BK139" s="229">
        <f>ROUND(I139*H139,2)</f>
        <v>0</v>
      </c>
      <c r="BL139" s="16" t="s">
        <v>147</v>
      </c>
      <c r="BM139" s="228" t="s">
        <v>796</v>
      </c>
    </row>
    <row r="140" spans="1:65" s="2" customFormat="1" ht="21.75" customHeight="1">
      <c r="A140" s="37"/>
      <c r="B140" s="38"/>
      <c r="C140" s="257" t="s">
        <v>209</v>
      </c>
      <c r="D140" s="257" t="s">
        <v>239</v>
      </c>
      <c r="E140" s="258" t="s">
        <v>797</v>
      </c>
      <c r="F140" s="259" t="s">
        <v>798</v>
      </c>
      <c r="G140" s="260" t="s">
        <v>158</v>
      </c>
      <c r="H140" s="261">
        <v>45</v>
      </c>
      <c r="I140" s="262"/>
      <c r="J140" s="263">
        <f>ROUND(I140*H140,2)</f>
        <v>0</v>
      </c>
      <c r="K140" s="264"/>
      <c r="L140" s="265"/>
      <c r="M140" s="266" t="s">
        <v>1</v>
      </c>
      <c r="N140" s="267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185</v>
      </c>
      <c r="AT140" s="228" t="s">
        <v>239</v>
      </c>
      <c r="AU140" s="228" t="s">
        <v>83</v>
      </c>
      <c r="AY140" s="16" t="s">
        <v>142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83</v>
      </c>
      <c r="BK140" s="229">
        <f>ROUND(I140*H140,2)</f>
        <v>0</v>
      </c>
      <c r="BL140" s="16" t="s">
        <v>147</v>
      </c>
      <c r="BM140" s="228" t="s">
        <v>799</v>
      </c>
    </row>
    <row r="141" spans="1:65" s="2" customFormat="1" ht="21.75" customHeight="1">
      <c r="A141" s="37"/>
      <c r="B141" s="38"/>
      <c r="C141" s="257" t="s">
        <v>8</v>
      </c>
      <c r="D141" s="257" t="s">
        <v>239</v>
      </c>
      <c r="E141" s="258" t="s">
        <v>800</v>
      </c>
      <c r="F141" s="259" t="s">
        <v>801</v>
      </c>
      <c r="G141" s="260" t="s">
        <v>158</v>
      </c>
      <c r="H141" s="261">
        <v>23</v>
      </c>
      <c r="I141" s="262"/>
      <c r="J141" s="263">
        <f>ROUND(I141*H141,2)</f>
        <v>0</v>
      </c>
      <c r="K141" s="264"/>
      <c r="L141" s="265"/>
      <c r="M141" s="266" t="s">
        <v>1</v>
      </c>
      <c r="N141" s="267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185</v>
      </c>
      <c r="AT141" s="228" t="s">
        <v>239</v>
      </c>
      <c r="AU141" s="228" t="s">
        <v>83</v>
      </c>
      <c r="AY141" s="16" t="s">
        <v>142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83</v>
      </c>
      <c r="BK141" s="229">
        <f>ROUND(I141*H141,2)</f>
        <v>0</v>
      </c>
      <c r="BL141" s="16" t="s">
        <v>147</v>
      </c>
      <c r="BM141" s="228" t="s">
        <v>802</v>
      </c>
    </row>
    <row r="142" spans="1:63" s="12" customFormat="1" ht="25.9" customHeight="1">
      <c r="A142" s="12"/>
      <c r="B142" s="202"/>
      <c r="C142" s="203"/>
      <c r="D142" s="204" t="s">
        <v>74</v>
      </c>
      <c r="E142" s="205" t="s">
        <v>803</v>
      </c>
      <c r="F142" s="205" t="s">
        <v>804</v>
      </c>
      <c r="G142" s="203"/>
      <c r="H142" s="203"/>
      <c r="I142" s="206"/>
      <c r="J142" s="207">
        <f>BK142</f>
        <v>0</v>
      </c>
      <c r="K142" s="203"/>
      <c r="L142" s="208"/>
      <c r="M142" s="209"/>
      <c r="N142" s="210"/>
      <c r="O142" s="210"/>
      <c r="P142" s="211">
        <f>SUM(P143:P153)</f>
        <v>0</v>
      </c>
      <c r="Q142" s="210"/>
      <c r="R142" s="211">
        <f>SUM(R143:R153)</f>
        <v>0.050710000000000005</v>
      </c>
      <c r="S142" s="210"/>
      <c r="T142" s="212">
        <f>SUM(T143:T153)</f>
        <v>0</v>
      </c>
      <c r="U142" s="12"/>
      <c r="V142" s="12"/>
      <c r="W142" s="12"/>
      <c r="X142" s="12"/>
      <c r="Y142" s="12"/>
      <c r="Z142" s="12"/>
      <c r="AA142" s="12"/>
      <c r="AB142" s="12"/>
      <c r="AC142" s="12"/>
      <c r="AD142" s="12"/>
      <c r="AE142" s="12"/>
      <c r="AR142" s="213" t="s">
        <v>83</v>
      </c>
      <c r="AT142" s="214" t="s">
        <v>74</v>
      </c>
      <c r="AU142" s="214" t="s">
        <v>75</v>
      </c>
      <c r="AY142" s="213" t="s">
        <v>142</v>
      </c>
      <c r="BK142" s="215">
        <f>SUM(BK143:BK153)</f>
        <v>0</v>
      </c>
    </row>
    <row r="143" spans="1:65" s="2" customFormat="1" ht="16.5" customHeight="1">
      <c r="A143" s="37"/>
      <c r="B143" s="38"/>
      <c r="C143" s="216" t="s">
        <v>221</v>
      </c>
      <c r="D143" s="216" t="s">
        <v>143</v>
      </c>
      <c r="E143" s="217" t="s">
        <v>805</v>
      </c>
      <c r="F143" s="218" t="s">
        <v>806</v>
      </c>
      <c r="G143" s="219" t="s">
        <v>158</v>
      </c>
      <c r="H143" s="220">
        <v>1</v>
      </c>
      <c r="I143" s="221"/>
      <c r="J143" s="222">
        <f>ROUND(I143*H143,2)</f>
        <v>0</v>
      </c>
      <c r="K143" s="223"/>
      <c r="L143" s="43"/>
      <c r="M143" s="224" t="s">
        <v>1</v>
      </c>
      <c r="N143" s="225" t="s">
        <v>40</v>
      </c>
      <c r="O143" s="90"/>
      <c r="P143" s="226">
        <f>O143*H143</f>
        <v>0</v>
      </c>
      <c r="Q143" s="226">
        <v>6E-05</v>
      </c>
      <c r="R143" s="226">
        <f>Q143*H143</f>
        <v>6E-05</v>
      </c>
      <c r="S143" s="226">
        <v>0</v>
      </c>
      <c r="T143" s="227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147</v>
      </c>
      <c r="AT143" s="228" t="s">
        <v>143</v>
      </c>
      <c r="AU143" s="228" t="s">
        <v>83</v>
      </c>
      <c r="AY143" s="16" t="s">
        <v>142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83</v>
      </c>
      <c r="BK143" s="229">
        <f>ROUND(I143*H143,2)</f>
        <v>0</v>
      </c>
      <c r="BL143" s="16" t="s">
        <v>147</v>
      </c>
      <c r="BM143" s="228" t="s">
        <v>807</v>
      </c>
    </row>
    <row r="144" spans="1:47" s="2" customFormat="1" ht="12">
      <c r="A144" s="37"/>
      <c r="B144" s="38"/>
      <c r="C144" s="39"/>
      <c r="D144" s="232" t="s">
        <v>171</v>
      </c>
      <c r="E144" s="39"/>
      <c r="F144" s="253" t="s">
        <v>767</v>
      </c>
      <c r="G144" s="39"/>
      <c r="H144" s="39"/>
      <c r="I144" s="254"/>
      <c r="J144" s="39"/>
      <c r="K144" s="39"/>
      <c r="L144" s="43"/>
      <c r="M144" s="255"/>
      <c r="N144" s="256"/>
      <c r="O144" s="90"/>
      <c r="P144" s="90"/>
      <c r="Q144" s="90"/>
      <c r="R144" s="90"/>
      <c r="S144" s="90"/>
      <c r="T144" s="91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  <c r="AT144" s="16" t="s">
        <v>171</v>
      </c>
      <c r="AU144" s="16" t="s">
        <v>83</v>
      </c>
    </row>
    <row r="145" spans="1:65" s="2" customFormat="1" ht="16.5" customHeight="1">
      <c r="A145" s="37"/>
      <c r="B145" s="38"/>
      <c r="C145" s="216" t="s">
        <v>228</v>
      </c>
      <c r="D145" s="216" t="s">
        <v>143</v>
      </c>
      <c r="E145" s="217" t="s">
        <v>808</v>
      </c>
      <c r="F145" s="218" t="s">
        <v>809</v>
      </c>
      <c r="G145" s="219" t="s">
        <v>158</v>
      </c>
      <c r="H145" s="220">
        <v>1</v>
      </c>
      <c r="I145" s="221"/>
      <c r="J145" s="222">
        <f>ROUND(I145*H145,2)</f>
        <v>0</v>
      </c>
      <c r="K145" s="223"/>
      <c r="L145" s="43"/>
      <c r="M145" s="224" t="s">
        <v>1</v>
      </c>
      <c r="N145" s="225" t="s">
        <v>40</v>
      </c>
      <c r="O145" s="90"/>
      <c r="P145" s="226">
        <f>O145*H145</f>
        <v>0</v>
      </c>
      <c r="Q145" s="226">
        <v>0.00105</v>
      </c>
      <c r="R145" s="226">
        <f>Q145*H145</f>
        <v>0.00105</v>
      </c>
      <c r="S145" s="226">
        <v>0</v>
      </c>
      <c r="T145" s="227">
        <f>S145*H145</f>
        <v>0</v>
      </c>
      <c r="U145" s="37"/>
      <c r="V145" s="37"/>
      <c r="W145" s="37"/>
      <c r="X145" s="37"/>
      <c r="Y145" s="37"/>
      <c r="Z145" s="37"/>
      <c r="AA145" s="37"/>
      <c r="AB145" s="37"/>
      <c r="AC145" s="37"/>
      <c r="AD145" s="37"/>
      <c r="AE145" s="37"/>
      <c r="AR145" s="228" t="s">
        <v>147</v>
      </c>
      <c r="AT145" s="228" t="s">
        <v>143</v>
      </c>
      <c r="AU145" s="228" t="s">
        <v>83</v>
      </c>
      <c r="AY145" s="16" t="s">
        <v>142</v>
      </c>
      <c r="BE145" s="229">
        <f>IF(N145="základní",J145,0)</f>
        <v>0</v>
      </c>
      <c r="BF145" s="229">
        <f>IF(N145="snížená",J145,0)</f>
        <v>0</v>
      </c>
      <c r="BG145" s="229">
        <f>IF(N145="zákl. přenesená",J145,0)</f>
        <v>0</v>
      </c>
      <c r="BH145" s="229">
        <f>IF(N145="sníž. přenesená",J145,0)</f>
        <v>0</v>
      </c>
      <c r="BI145" s="229">
        <f>IF(N145="nulová",J145,0)</f>
        <v>0</v>
      </c>
      <c r="BJ145" s="16" t="s">
        <v>83</v>
      </c>
      <c r="BK145" s="229">
        <f>ROUND(I145*H145,2)</f>
        <v>0</v>
      </c>
      <c r="BL145" s="16" t="s">
        <v>147</v>
      </c>
      <c r="BM145" s="228" t="s">
        <v>810</v>
      </c>
    </row>
    <row r="146" spans="1:47" s="2" customFormat="1" ht="12">
      <c r="A146" s="37"/>
      <c r="B146" s="38"/>
      <c r="C146" s="39"/>
      <c r="D146" s="232" t="s">
        <v>171</v>
      </c>
      <c r="E146" s="39"/>
      <c r="F146" s="253" t="s">
        <v>767</v>
      </c>
      <c r="G146" s="39"/>
      <c r="H146" s="39"/>
      <c r="I146" s="254"/>
      <c r="J146" s="39"/>
      <c r="K146" s="39"/>
      <c r="L146" s="43"/>
      <c r="M146" s="255"/>
      <c r="N146" s="256"/>
      <c r="O146" s="90"/>
      <c r="P146" s="90"/>
      <c r="Q146" s="90"/>
      <c r="R146" s="90"/>
      <c r="S146" s="90"/>
      <c r="T146" s="91"/>
      <c r="U146" s="37"/>
      <c r="V146" s="37"/>
      <c r="W146" s="37"/>
      <c r="X146" s="37"/>
      <c r="Y146" s="37"/>
      <c r="Z146" s="37"/>
      <c r="AA146" s="37"/>
      <c r="AB146" s="37"/>
      <c r="AC146" s="37"/>
      <c r="AD146" s="37"/>
      <c r="AE146" s="37"/>
      <c r="AT146" s="16" t="s">
        <v>171</v>
      </c>
      <c r="AU146" s="16" t="s">
        <v>83</v>
      </c>
    </row>
    <row r="147" spans="1:65" s="2" customFormat="1" ht="16.5" customHeight="1">
      <c r="A147" s="37"/>
      <c r="B147" s="38"/>
      <c r="C147" s="216" t="s">
        <v>233</v>
      </c>
      <c r="D147" s="216" t="s">
        <v>143</v>
      </c>
      <c r="E147" s="217" t="s">
        <v>811</v>
      </c>
      <c r="F147" s="218" t="s">
        <v>812</v>
      </c>
      <c r="G147" s="219" t="s">
        <v>158</v>
      </c>
      <c r="H147" s="220">
        <v>1</v>
      </c>
      <c r="I147" s="221"/>
      <c r="J147" s="222">
        <f>ROUND(I147*H147,2)</f>
        <v>0</v>
      </c>
      <c r="K147" s="223"/>
      <c r="L147" s="43"/>
      <c r="M147" s="224" t="s">
        <v>1</v>
      </c>
      <c r="N147" s="225" t="s">
        <v>40</v>
      </c>
      <c r="O147" s="90"/>
      <c r="P147" s="226">
        <f>O147*H147</f>
        <v>0</v>
      </c>
      <c r="Q147" s="226">
        <v>0.00105</v>
      </c>
      <c r="R147" s="226">
        <f>Q147*H147</f>
        <v>0.00105</v>
      </c>
      <c r="S147" s="226">
        <v>0</v>
      </c>
      <c r="T147" s="227">
        <f>S147*H147</f>
        <v>0</v>
      </c>
      <c r="U147" s="37"/>
      <c r="V147" s="37"/>
      <c r="W147" s="37"/>
      <c r="X147" s="37"/>
      <c r="Y147" s="37"/>
      <c r="Z147" s="37"/>
      <c r="AA147" s="37"/>
      <c r="AB147" s="37"/>
      <c r="AC147" s="37"/>
      <c r="AD147" s="37"/>
      <c r="AE147" s="37"/>
      <c r="AR147" s="228" t="s">
        <v>147</v>
      </c>
      <c r="AT147" s="228" t="s">
        <v>143</v>
      </c>
      <c r="AU147" s="228" t="s">
        <v>83</v>
      </c>
      <c r="AY147" s="16" t="s">
        <v>142</v>
      </c>
      <c r="BE147" s="229">
        <f>IF(N147="základní",J147,0)</f>
        <v>0</v>
      </c>
      <c r="BF147" s="229">
        <f>IF(N147="snížená",J147,0)</f>
        <v>0</v>
      </c>
      <c r="BG147" s="229">
        <f>IF(N147="zákl. přenesená",J147,0)</f>
        <v>0</v>
      </c>
      <c r="BH147" s="229">
        <f>IF(N147="sníž. přenesená",J147,0)</f>
        <v>0</v>
      </c>
      <c r="BI147" s="229">
        <f>IF(N147="nulová",J147,0)</f>
        <v>0</v>
      </c>
      <c r="BJ147" s="16" t="s">
        <v>83</v>
      </c>
      <c r="BK147" s="229">
        <f>ROUND(I147*H147,2)</f>
        <v>0</v>
      </c>
      <c r="BL147" s="16" t="s">
        <v>147</v>
      </c>
      <c r="BM147" s="228" t="s">
        <v>813</v>
      </c>
    </row>
    <row r="148" spans="1:47" s="2" customFormat="1" ht="12">
      <c r="A148" s="37"/>
      <c r="B148" s="38"/>
      <c r="C148" s="39"/>
      <c r="D148" s="232" t="s">
        <v>171</v>
      </c>
      <c r="E148" s="39"/>
      <c r="F148" s="253" t="s">
        <v>767</v>
      </c>
      <c r="G148" s="39"/>
      <c r="H148" s="39"/>
      <c r="I148" s="254"/>
      <c r="J148" s="39"/>
      <c r="K148" s="39"/>
      <c r="L148" s="43"/>
      <c r="M148" s="255"/>
      <c r="N148" s="256"/>
      <c r="O148" s="90"/>
      <c r="P148" s="90"/>
      <c r="Q148" s="90"/>
      <c r="R148" s="90"/>
      <c r="S148" s="90"/>
      <c r="T148" s="91"/>
      <c r="U148" s="37"/>
      <c r="V148" s="37"/>
      <c r="W148" s="37"/>
      <c r="X148" s="37"/>
      <c r="Y148" s="37"/>
      <c r="Z148" s="37"/>
      <c r="AA148" s="37"/>
      <c r="AB148" s="37"/>
      <c r="AC148" s="37"/>
      <c r="AD148" s="37"/>
      <c r="AE148" s="37"/>
      <c r="AT148" s="16" t="s">
        <v>171</v>
      </c>
      <c r="AU148" s="16" t="s">
        <v>83</v>
      </c>
    </row>
    <row r="149" spans="1:65" s="2" customFormat="1" ht="37.8" customHeight="1">
      <c r="A149" s="37"/>
      <c r="B149" s="38"/>
      <c r="C149" s="216" t="s">
        <v>236</v>
      </c>
      <c r="D149" s="216" t="s">
        <v>143</v>
      </c>
      <c r="E149" s="217" t="s">
        <v>814</v>
      </c>
      <c r="F149" s="218" t="s">
        <v>815</v>
      </c>
      <c r="G149" s="219" t="s">
        <v>239</v>
      </c>
      <c r="H149" s="220">
        <v>20</v>
      </c>
      <c r="I149" s="221"/>
      <c r="J149" s="222">
        <f>ROUND(I149*H149,2)</f>
        <v>0</v>
      </c>
      <c r="K149" s="223"/>
      <c r="L149" s="43"/>
      <c r="M149" s="224" t="s">
        <v>1</v>
      </c>
      <c r="N149" s="225" t="s">
        <v>40</v>
      </c>
      <c r="O149" s="90"/>
      <c r="P149" s="226">
        <f>O149*H149</f>
        <v>0</v>
      </c>
      <c r="Q149" s="226">
        <v>0</v>
      </c>
      <c r="R149" s="226">
        <f>Q149*H149</f>
        <v>0</v>
      </c>
      <c r="S149" s="226">
        <v>0</v>
      </c>
      <c r="T149" s="227">
        <f>S149*H149</f>
        <v>0</v>
      </c>
      <c r="U149" s="37"/>
      <c r="V149" s="37"/>
      <c r="W149" s="37"/>
      <c r="X149" s="37"/>
      <c r="Y149" s="37"/>
      <c r="Z149" s="37"/>
      <c r="AA149" s="37"/>
      <c r="AB149" s="37"/>
      <c r="AC149" s="37"/>
      <c r="AD149" s="37"/>
      <c r="AE149" s="37"/>
      <c r="AR149" s="228" t="s">
        <v>147</v>
      </c>
      <c r="AT149" s="228" t="s">
        <v>143</v>
      </c>
      <c r="AU149" s="228" t="s">
        <v>83</v>
      </c>
      <c r="AY149" s="16" t="s">
        <v>142</v>
      </c>
      <c r="BE149" s="229">
        <f>IF(N149="základní",J149,0)</f>
        <v>0</v>
      </c>
      <c r="BF149" s="229">
        <f>IF(N149="snížená",J149,0)</f>
        <v>0</v>
      </c>
      <c r="BG149" s="229">
        <f>IF(N149="zákl. přenesená",J149,0)</f>
        <v>0</v>
      </c>
      <c r="BH149" s="229">
        <f>IF(N149="sníž. přenesená",J149,0)</f>
        <v>0</v>
      </c>
      <c r="BI149" s="229">
        <f>IF(N149="nulová",J149,0)</f>
        <v>0</v>
      </c>
      <c r="BJ149" s="16" t="s">
        <v>83</v>
      </c>
      <c r="BK149" s="229">
        <f>ROUND(I149*H149,2)</f>
        <v>0</v>
      </c>
      <c r="BL149" s="16" t="s">
        <v>147</v>
      </c>
      <c r="BM149" s="228" t="s">
        <v>816</v>
      </c>
    </row>
    <row r="150" spans="1:65" s="2" customFormat="1" ht="21.75" customHeight="1">
      <c r="A150" s="37"/>
      <c r="B150" s="38"/>
      <c r="C150" s="257" t="s">
        <v>245</v>
      </c>
      <c r="D150" s="257" t="s">
        <v>239</v>
      </c>
      <c r="E150" s="258" t="s">
        <v>817</v>
      </c>
      <c r="F150" s="259" t="s">
        <v>818</v>
      </c>
      <c r="G150" s="260" t="s">
        <v>169</v>
      </c>
      <c r="H150" s="261">
        <v>20</v>
      </c>
      <c r="I150" s="262"/>
      <c r="J150" s="263">
        <f>ROUND(I150*H150,2)</f>
        <v>0</v>
      </c>
      <c r="K150" s="264"/>
      <c r="L150" s="265"/>
      <c r="M150" s="266" t="s">
        <v>1</v>
      </c>
      <c r="N150" s="267" t="s">
        <v>40</v>
      </c>
      <c r="O150" s="90"/>
      <c r="P150" s="226">
        <f>O150*H150</f>
        <v>0</v>
      </c>
      <c r="Q150" s="226">
        <v>7E-05</v>
      </c>
      <c r="R150" s="226">
        <f>Q150*H150</f>
        <v>0.0013999999999999998</v>
      </c>
      <c r="S150" s="226">
        <v>0</v>
      </c>
      <c r="T150" s="227">
        <f>S150*H150</f>
        <v>0</v>
      </c>
      <c r="U150" s="37"/>
      <c r="V150" s="37"/>
      <c r="W150" s="37"/>
      <c r="X150" s="37"/>
      <c r="Y150" s="37"/>
      <c r="Z150" s="37"/>
      <c r="AA150" s="37"/>
      <c r="AB150" s="37"/>
      <c r="AC150" s="37"/>
      <c r="AD150" s="37"/>
      <c r="AE150" s="37"/>
      <c r="AR150" s="228" t="s">
        <v>185</v>
      </c>
      <c r="AT150" s="228" t="s">
        <v>239</v>
      </c>
      <c r="AU150" s="228" t="s">
        <v>83</v>
      </c>
      <c r="AY150" s="16" t="s">
        <v>142</v>
      </c>
      <c r="BE150" s="229">
        <f>IF(N150="základní",J150,0)</f>
        <v>0</v>
      </c>
      <c r="BF150" s="229">
        <f>IF(N150="snížená",J150,0)</f>
        <v>0</v>
      </c>
      <c r="BG150" s="229">
        <f>IF(N150="zákl. přenesená",J150,0)</f>
        <v>0</v>
      </c>
      <c r="BH150" s="229">
        <f>IF(N150="sníž. přenesená",J150,0)</f>
        <v>0</v>
      </c>
      <c r="BI150" s="229">
        <f>IF(N150="nulová",J150,0)</f>
        <v>0</v>
      </c>
      <c r="BJ150" s="16" t="s">
        <v>83</v>
      </c>
      <c r="BK150" s="229">
        <f>ROUND(I150*H150,2)</f>
        <v>0</v>
      </c>
      <c r="BL150" s="16" t="s">
        <v>147</v>
      </c>
      <c r="BM150" s="228" t="s">
        <v>819</v>
      </c>
    </row>
    <row r="151" spans="1:65" s="2" customFormat="1" ht="49.05" customHeight="1">
      <c r="A151" s="37"/>
      <c r="B151" s="38"/>
      <c r="C151" s="216" t="s">
        <v>253</v>
      </c>
      <c r="D151" s="216" t="s">
        <v>143</v>
      </c>
      <c r="E151" s="217" t="s">
        <v>820</v>
      </c>
      <c r="F151" s="218" t="s">
        <v>821</v>
      </c>
      <c r="G151" s="219" t="s">
        <v>158</v>
      </c>
      <c r="H151" s="220">
        <v>205</v>
      </c>
      <c r="I151" s="221"/>
      <c r="J151" s="222">
        <f>ROUND(I151*H151,2)</f>
        <v>0</v>
      </c>
      <c r="K151" s="223"/>
      <c r="L151" s="43"/>
      <c r="M151" s="224" t="s">
        <v>1</v>
      </c>
      <c r="N151" s="225" t="s">
        <v>40</v>
      </c>
      <c r="O151" s="90"/>
      <c r="P151" s="226">
        <f>O151*H151</f>
        <v>0</v>
      </c>
      <c r="Q151" s="226">
        <v>0</v>
      </c>
      <c r="R151" s="226">
        <f>Q151*H151</f>
        <v>0</v>
      </c>
      <c r="S151" s="226">
        <v>0</v>
      </c>
      <c r="T151" s="227">
        <f>S151*H151</f>
        <v>0</v>
      </c>
      <c r="U151" s="37"/>
      <c r="V151" s="37"/>
      <c r="W151" s="37"/>
      <c r="X151" s="37"/>
      <c r="Y151" s="37"/>
      <c r="Z151" s="37"/>
      <c r="AA151" s="37"/>
      <c r="AB151" s="37"/>
      <c r="AC151" s="37"/>
      <c r="AD151" s="37"/>
      <c r="AE151" s="37"/>
      <c r="AR151" s="228" t="s">
        <v>147</v>
      </c>
      <c r="AT151" s="228" t="s">
        <v>143</v>
      </c>
      <c r="AU151" s="228" t="s">
        <v>83</v>
      </c>
      <c r="AY151" s="16" t="s">
        <v>142</v>
      </c>
      <c r="BE151" s="229">
        <f>IF(N151="základní",J151,0)</f>
        <v>0</v>
      </c>
      <c r="BF151" s="229">
        <f>IF(N151="snížená",J151,0)</f>
        <v>0</v>
      </c>
      <c r="BG151" s="229">
        <f>IF(N151="zákl. přenesená",J151,0)</f>
        <v>0</v>
      </c>
      <c r="BH151" s="229">
        <f>IF(N151="sníž. přenesená",J151,0)</f>
        <v>0</v>
      </c>
      <c r="BI151" s="229">
        <f>IF(N151="nulová",J151,0)</f>
        <v>0</v>
      </c>
      <c r="BJ151" s="16" t="s">
        <v>83</v>
      </c>
      <c r="BK151" s="229">
        <f>ROUND(I151*H151,2)</f>
        <v>0</v>
      </c>
      <c r="BL151" s="16" t="s">
        <v>147</v>
      </c>
      <c r="BM151" s="228" t="s">
        <v>822</v>
      </c>
    </row>
    <row r="152" spans="1:65" s="2" customFormat="1" ht="16.5" customHeight="1">
      <c r="A152" s="37"/>
      <c r="B152" s="38"/>
      <c r="C152" s="257" t="s">
        <v>261</v>
      </c>
      <c r="D152" s="257" t="s">
        <v>239</v>
      </c>
      <c r="E152" s="258" t="s">
        <v>823</v>
      </c>
      <c r="F152" s="259" t="s">
        <v>824</v>
      </c>
      <c r="G152" s="260" t="s">
        <v>158</v>
      </c>
      <c r="H152" s="261">
        <v>85</v>
      </c>
      <c r="I152" s="262"/>
      <c r="J152" s="263">
        <f>ROUND(I152*H152,2)</f>
        <v>0</v>
      </c>
      <c r="K152" s="264"/>
      <c r="L152" s="265"/>
      <c r="M152" s="266" t="s">
        <v>1</v>
      </c>
      <c r="N152" s="267" t="s">
        <v>40</v>
      </c>
      <c r="O152" s="90"/>
      <c r="P152" s="226">
        <f>O152*H152</f>
        <v>0</v>
      </c>
      <c r="Q152" s="226">
        <v>0.00023</v>
      </c>
      <c r="R152" s="226">
        <f>Q152*H152</f>
        <v>0.01955</v>
      </c>
      <c r="S152" s="226">
        <v>0</v>
      </c>
      <c r="T152" s="227">
        <f>S152*H152</f>
        <v>0</v>
      </c>
      <c r="U152" s="37"/>
      <c r="V152" s="37"/>
      <c r="W152" s="37"/>
      <c r="X152" s="37"/>
      <c r="Y152" s="37"/>
      <c r="Z152" s="37"/>
      <c r="AA152" s="37"/>
      <c r="AB152" s="37"/>
      <c r="AC152" s="37"/>
      <c r="AD152" s="37"/>
      <c r="AE152" s="37"/>
      <c r="AR152" s="228" t="s">
        <v>185</v>
      </c>
      <c r="AT152" s="228" t="s">
        <v>239</v>
      </c>
      <c r="AU152" s="228" t="s">
        <v>83</v>
      </c>
      <c r="AY152" s="16" t="s">
        <v>142</v>
      </c>
      <c r="BE152" s="229">
        <f>IF(N152="základní",J152,0)</f>
        <v>0</v>
      </c>
      <c r="BF152" s="229">
        <f>IF(N152="snížená",J152,0)</f>
        <v>0</v>
      </c>
      <c r="BG152" s="229">
        <f>IF(N152="zákl. přenesená",J152,0)</f>
        <v>0</v>
      </c>
      <c r="BH152" s="229">
        <f>IF(N152="sníž. přenesená",J152,0)</f>
        <v>0</v>
      </c>
      <c r="BI152" s="229">
        <f>IF(N152="nulová",J152,0)</f>
        <v>0</v>
      </c>
      <c r="BJ152" s="16" t="s">
        <v>83</v>
      </c>
      <c r="BK152" s="229">
        <f>ROUND(I152*H152,2)</f>
        <v>0</v>
      </c>
      <c r="BL152" s="16" t="s">
        <v>147</v>
      </c>
      <c r="BM152" s="228" t="s">
        <v>825</v>
      </c>
    </row>
    <row r="153" spans="1:65" s="2" customFormat="1" ht="16.5" customHeight="1">
      <c r="A153" s="37"/>
      <c r="B153" s="38"/>
      <c r="C153" s="257" t="s">
        <v>265</v>
      </c>
      <c r="D153" s="257" t="s">
        <v>239</v>
      </c>
      <c r="E153" s="258" t="s">
        <v>826</v>
      </c>
      <c r="F153" s="259" t="s">
        <v>827</v>
      </c>
      <c r="G153" s="260" t="s">
        <v>158</v>
      </c>
      <c r="H153" s="261">
        <v>120</v>
      </c>
      <c r="I153" s="262"/>
      <c r="J153" s="263">
        <f>ROUND(I153*H153,2)</f>
        <v>0</v>
      </c>
      <c r="K153" s="264"/>
      <c r="L153" s="265"/>
      <c r="M153" s="266" t="s">
        <v>1</v>
      </c>
      <c r="N153" s="267" t="s">
        <v>40</v>
      </c>
      <c r="O153" s="90"/>
      <c r="P153" s="226">
        <f>O153*H153</f>
        <v>0</v>
      </c>
      <c r="Q153" s="226">
        <v>0.00023</v>
      </c>
      <c r="R153" s="226">
        <f>Q153*H153</f>
        <v>0.0276</v>
      </c>
      <c r="S153" s="226">
        <v>0</v>
      </c>
      <c r="T153" s="227">
        <f>S153*H153</f>
        <v>0</v>
      </c>
      <c r="U153" s="37"/>
      <c r="V153" s="37"/>
      <c r="W153" s="37"/>
      <c r="X153" s="37"/>
      <c r="Y153" s="37"/>
      <c r="Z153" s="37"/>
      <c r="AA153" s="37"/>
      <c r="AB153" s="37"/>
      <c r="AC153" s="37"/>
      <c r="AD153" s="37"/>
      <c r="AE153" s="37"/>
      <c r="AR153" s="228" t="s">
        <v>185</v>
      </c>
      <c r="AT153" s="228" t="s">
        <v>239</v>
      </c>
      <c r="AU153" s="228" t="s">
        <v>83</v>
      </c>
      <c r="AY153" s="16" t="s">
        <v>142</v>
      </c>
      <c r="BE153" s="229">
        <f>IF(N153="základní",J153,0)</f>
        <v>0</v>
      </c>
      <c r="BF153" s="229">
        <f>IF(N153="snížená",J153,0)</f>
        <v>0</v>
      </c>
      <c r="BG153" s="229">
        <f>IF(N153="zákl. přenesená",J153,0)</f>
        <v>0</v>
      </c>
      <c r="BH153" s="229">
        <f>IF(N153="sníž. přenesená",J153,0)</f>
        <v>0</v>
      </c>
      <c r="BI153" s="229">
        <f>IF(N153="nulová",J153,0)</f>
        <v>0</v>
      </c>
      <c r="BJ153" s="16" t="s">
        <v>83</v>
      </c>
      <c r="BK153" s="229">
        <f>ROUND(I153*H153,2)</f>
        <v>0</v>
      </c>
      <c r="BL153" s="16" t="s">
        <v>147</v>
      </c>
      <c r="BM153" s="228" t="s">
        <v>828</v>
      </c>
    </row>
    <row r="154" spans="1:63" s="12" customFormat="1" ht="25.9" customHeight="1">
      <c r="A154" s="12"/>
      <c r="B154" s="202"/>
      <c r="C154" s="203"/>
      <c r="D154" s="204" t="s">
        <v>74</v>
      </c>
      <c r="E154" s="205" t="s">
        <v>829</v>
      </c>
      <c r="F154" s="205" t="s">
        <v>830</v>
      </c>
      <c r="G154" s="203"/>
      <c r="H154" s="203"/>
      <c r="I154" s="206"/>
      <c r="J154" s="207">
        <f>BK154</f>
        <v>0</v>
      </c>
      <c r="K154" s="203"/>
      <c r="L154" s="208"/>
      <c r="M154" s="209"/>
      <c r="N154" s="210"/>
      <c r="O154" s="210"/>
      <c r="P154" s="211">
        <f>SUM(P155:P164)</f>
        <v>0</v>
      </c>
      <c r="Q154" s="210"/>
      <c r="R154" s="211">
        <f>SUM(R155:R164)</f>
        <v>0.50105</v>
      </c>
      <c r="S154" s="210"/>
      <c r="T154" s="212">
        <f>SUM(T155:T164)</f>
        <v>0</v>
      </c>
      <c r="U154" s="12"/>
      <c r="V154" s="12"/>
      <c r="W154" s="12"/>
      <c r="X154" s="12"/>
      <c r="Y154" s="12"/>
      <c r="Z154" s="12"/>
      <c r="AA154" s="12"/>
      <c r="AB154" s="12"/>
      <c r="AC154" s="12"/>
      <c r="AD154" s="12"/>
      <c r="AE154" s="12"/>
      <c r="AR154" s="213" t="s">
        <v>83</v>
      </c>
      <c r="AT154" s="214" t="s">
        <v>74</v>
      </c>
      <c r="AU154" s="214" t="s">
        <v>75</v>
      </c>
      <c r="AY154" s="213" t="s">
        <v>142</v>
      </c>
      <c r="BK154" s="215">
        <f>SUM(BK155:BK164)</f>
        <v>0</v>
      </c>
    </row>
    <row r="155" spans="1:65" s="2" customFormat="1" ht="37.8" customHeight="1">
      <c r="A155" s="37"/>
      <c r="B155" s="38"/>
      <c r="C155" s="216" t="s">
        <v>7</v>
      </c>
      <c r="D155" s="216" t="s">
        <v>143</v>
      </c>
      <c r="E155" s="217" t="s">
        <v>831</v>
      </c>
      <c r="F155" s="218" t="s">
        <v>832</v>
      </c>
      <c r="G155" s="219" t="s">
        <v>169</v>
      </c>
      <c r="H155" s="220">
        <v>660</v>
      </c>
      <c r="I155" s="221"/>
      <c r="J155" s="222">
        <f>ROUND(I155*H155,2)</f>
        <v>0</v>
      </c>
      <c r="K155" s="223"/>
      <c r="L155" s="43"/>
      <c r="M155" s="224" t="s">
        <v>1</v>
      </c>
      <c r="N155" s="225" t="s">
        <v>40</v>
      </c>
      <c r="O155" s="90"/>
      <c r="P155" s="226">
        <f>O155*H155</f>
        <v>0</v>
      </c>
      <c r="Q155" s="226">
        <v>0</v>
      </c>
      <c r="R155" s="226">
        <f>Q155*H155</f>
        <v>0</v>
      </c>
      <c r="S155" s="226">
        <v>0</v>
      </c>
      <c r="T155" s="227">
        <f>S155*H155</f>
        <v>0</v>
      </c>
      <c r="U155" s="37"/>
      <c r="V155" s="37"/>
      <c r="W155" s="37"/>
      <c r="X155" s="37"/>
      <c r="Y155" s="37"/>
      <c r="Z155" s="37"/>
      <c r="AA155" s="37"/>
      <c r="AB155" s="37"/>
      <c r="AC155" s="37"/>
      <c r="AD155" s="37"/>
      <c r="AE155" s="37"/>
      <c r="AR155" s="228" t="s">
        <v>147</v>
      </c>
      <c r="AT155" s="228" t="s">
        <v>143</v>
      </c>
      <c r="AU155" s="228" t="s">
        <v>83</v>
      </c>
      <c r="AY155" s="16" t="s">
        <v>142</v>
      </c>
      <c r="BE155" s="229">
        <f>IF(N155="základní",J155,0)</f>
        <v>0</v>
      </c>
      <c r="BF155" s="229">
        <f>IF(N155="snížená",J155,0)</f>
        <v>0</v>
      </c>
      <c r="BG155" s="229">
        <f>IF(N155="zákl. přenesená",J155,0)</f>
        <v>0</v>
      </c>
      <c r="BH155" s="229">
        <f>IF(N155="sníž. přenesená",J155,0)</f>
        <v>0</v>
      </c>
      <c r="BI155" s="229">
        <f>IF(N155="nulová",J155,0)</f>
        <v>0</v>
      </c>
      <c r="BJ155" s="16" t="s">
        <v>83</v>
      </c>
      <c r="BK155" s="229">
        <f>ROUND(I155*H155,2)</f>
        <v>0</v>
      </c>
      <c r="BL155" s="16" t="s">
        <v>147</v>
      </c>
      <c r="BM155" s="228" t="s">
        <v>833</v>
      </c>
    </row>
    <row r="156" spans="1:65" s="2" customFormat="1" ht="16.5" customHeight="1">
      <c r="A156" s="37"/>
      <c r="B156" s="38"/>
      <c r="C156" s="257" t="s">
        <v>275</v>
      </c>
      <c r="D156" s="257" t="s">
        <v>239</v>
      </c>
      <c r="E156" s="258" t="s">
        <v>834</v>
      </c>
      <c r="F156" s="259" t="s">
        <v>835</v>
      </c>
      <c r="G156" s="260" t="s">
        <v>169</v>
      </c>
      <c r="H156" s="261">
        <v>120</v>
      </c>
      <c r="I156" s="262"/>
      <c r="J156" s="263">
        <f>ROUND(I156*H156,2)</f>
        <v>0</v>
      </c>
      <c r="K156" s="264"/>
      <c r="L156" s="265"/>
      <c r="M156" s="266" t="s">
        <v>1</v>
      </c>
      <c r="N156" s="267" t="s">
        <v>40</v>
      </c>
      <c r="O156" s="90"/>
      <c r="P156" s="226">
        <f>O156*H156</f>
        <v>0</v>
      </c>
      <c r="Q156" s="226">
        <v>0</v>
      </c>
      <c r="R156" s="226">
        <f>Q156*H156</f>
        <v>0</v>
      </c>
      <c r="S156" s="226">
        <v>0</v>
      </c>
      <c r="T156" s="227">
        <f>S156*H156</f>
        <v>0</v>
      </c>
      <c r="U156" s="37"/>
      <c r="V156" s="37"/>
      <c r="W156" s="37"/>
      <c r="X156" s="37"/>
      <c r="Y156" s="37"/>
      <c r="Z156" s="37"/>
      <c r="AA156" s="37"/>
      <c r="AB156" s="37"/>
      <c r="AC156" s="37"/>
      <c r="AD156" s="37"/>
      <c r="AE156" s="37"/>
      <c r="AR156" s="228" t="s">
        <v>185</v>
      </c>
      <c r="AT156" s="228" t="s">
        <v>239</v>
      </c>
      <c r="AU156" s="228" t="s">
        <v>83</v>
      </c>
      <c r="AY156" s="16" t="s">
        <v>142</v>
      </c>
      <c r="BE156" s="229">
        <f>IF(N156="základní",J156,0)</f>
        <v>0</v>
      </c>
      <c r="BF156" s="229">
        <f>IF(N156="snížená",J156,0)</f>
        <v>0</v>
      </c>
      <c r="BG156" s="229">
        <f>IF(N156="zákl. přenesená",J156,0)</f>
        <v>0</v>
      </c>
      <c r="BH156" s="229">
        <f>IF(N156="sníž. přenesená",J156,0)</f>
        <v>0</v>
      </c>
      <c r="BI156" s="229">
        <f>IF(N156="nulová",J156,0)</f>
        <v>0</v>
      </c>
      <c r="BJ156" s="16" t="s">
        <v>83</v>
      </c>
      <c r="BK156" s="229">
        <f>ROUND(I156*H156,2)</f>
        <v>0</v>
      </c>
      <c r="BL156" s="16" t="s">
        <v>147</v>
      </c>
      <c r="BM156" s="228" t="s">
        <v>836</v>
      </c>
    </row>
    <row r="157" spans="1:65" s="2" customFormat="1" ht="16.5" customHeight="1">
      <c r="A157" s="37"/>
      <c r="B157" s="38"/>
      <c r="C157" s="257" t="s">
        <v>281</v>
      </c>
      <c r="D157" s="257" t="s">
        <v>239</v>
      </c>
      <c r="E157" s="258" t="s">
        <v>837</v>
      </c>
      <c r="F157" s="259" t="s">
        <v>838</v>
      </c>
      <c r="G157" s="260" t="s">
        <v>169</v>
      </c>
      <c r="H157" s="261">
        <v>465</v>
      </c>
      <c r="I157" s="262"/>
      <c r="J157" s="263">
        <f>ROUND(I157*H157,2)</f>
        <v>0</v>
      </c>
      <c r="K157" s="264"/>
      <c r="L157" s="265"/>
      <c r="M157" s="266" t="s">
        <v>1</v>
      </c>
      <c r="N157" s="267" t="s">
        <v>40</v>
      </c>
      <c r="O157" s="90"/>
      <c r="P157" s="226">
        <f>O157*H157</f>
        <v>0</v>
      </c>
      <c r="Q157" s="226">
        <v>0</v>
      </c>
      <c r="R157" s="226">
        <f>Q157*H157</f>
        <v>0</v>
      </c>
      <c r="S157" s="226">
        <v>0</v>
      </c>
      <c r="T157" s="227">
        <f>S157*H157</f>
        <v>0</v>
      </c>
      <c r="U157" s="37"/>
      <c r="V157" s="37"/>
      <c r="W157" s="37"/>
      <c r="X157" s="37"/>
      <c r="Y157" s="37"/>
      <c r="Z157" s="37"/>
      <c r="AA157" s="37"/>
      <c r="AB157" s="37"/>
      <c r="AC157" s="37"/>
      <c r="AD157" s="37"/>
      <c r="AE157" s="37"/>
      <c r="AR157" s="228" t="s">
        <v>185</v>
      </c>
      <c r="AT157" s="228" t="s">
        <v>239</v>
      </c>
      <c r="AU157" s="228" t="s">
        <v>83</v>
      </c>
      <c r="AY157" s="16" t="s">
        <v>142</v>
      </c>
      <c r="BE157" s="229">
        <f>IF(N157="základní",J157,0)</f>
        <v>0</v>
      </c>
      <c r="BF157" s="229">
        <f>IF(N157="snížená",J157,0)</f>
        <v>0</v>
      </c>
      <c r="BG157" s="229">
        <f>IF(N157="zákl. přenesená",J157,0)</f>
        <v>0</v>
      </c>
      <c r="BH157" s="229">
        <f>IF(N157="sníž. přenesená",J157,0)</f>
        <v>0</v>
      </c>
      <c r="BI157" s="229">
        <f>IF(N157="nulová",J157,0)</f>
        <v>0</v>
      </c>
      <c r="BJ157" s="16" t="s">
        <v>83</v>
      </c>
      <c r="BK157" s="229">
        <f>ROUND(I157*H157,2)</f>
        <v>0</v>
      </c>
      <c r="BL157" s="16" t="s">
        <v>147</v>
      </c>
      <c r="BM157" s="228" t="s">
        <v>839</v>
      </c>
    </row>
    <row r="158" spans="1:65" s="2" customFormat="1" ht="24.15" customHeight="1">
      <c r="A158" s="37"/>
      <c r="B158" s="38"/>
      <c r="C158" s="257" t="s">
        <v>287</v>
      </c>
      <c r="D158" s="257" t="s">
        <v>239</v>
      </c>
      <c r="E158" s="258" t="s">
        <v>840</v>
      </c>
      <c r="F158" s="259" t="s">
        <v>841</v>
      </c>
      <c r="G158" s="260" t="s">
        <v>169</v>
      </c>
      <c r="H158" s="261">
        <v>90</v>
      </c>
      <c r="I158" s="262"/>
      <c r="J158" s="263">
        <f>ROUND(I158*H158,2)</f>
        <v>0</v>
      </c>
      <c r="K158" s="264"/>
      <c r="L158" s="265"/>
      <c r="M158" s="266" t="s">
        <v>1</v>
      </c>
      <c r="N158" s="267" t="s">
        <v>40</v>
      </c>
      <c r="O158" s="90"/>
      <c r="P158" s="226">
        <f>O158*H158</f>
        <v>0</v>
      </c>
      <c r="Q158" s="226">
        <v>0</v>
      </c>
      <c r="R158" s="226">
        <f>Q158*H158</f>
        <v>0</v>
      </c>
      <c r="S158" s="226">
        <v>0</v>
      </c>
      <c r="T158" s="227">
        <f>S158*H158</f>
        <v>0</v>
      </c>
      <c r="U158" s="37"/>
      <c r="V158" s="37"/>
      <c r="W158" s="37"/>
      <c r="X158" s="37"/>
      <c r="Y158" s="37"/>
      <c r="Z158" s="37"/>
      <c r="AA158" s="37"/>
      <c r="AB158" s="37"/>
      <c r="AC158" s="37"/>
      <c r="AD158" s="37"/>
      <c r="AE158" s="37"/>
      <c r="AR158" s="228" t="s">
        <v>185</v>
      </c>
      <c r="AT158" s="228" t="s">
        <v>239</v>
      </c>
      <c r="AU158" s="228" t="s">
        <v>83</v>
      </c>
      <c r="AY158" s="16" t="s">
        <v>142</v>
      </c>
      <c r="BE158" s="229">
        <f>IF(N158="základní",J158,0)</f>
        <v>0</v>
      </c>
      <c r="BF158" s="229">
        <f>IF(N158="snížená",J158,0)</f>
        <v>0</v>
      </c>
      <c r="BG158" s="229">
        <f>IF(N158="zákl. přenesená",J158,0)</f>
        <v>0</v>
      </c>
      <c r="BH158" s="229">
        <f>IF(N158="sníž. přenesená",J158,0)</f>
        <v>0</v>
      </c>
      <c r="BI158" s="229">
        <f>IF(N158="nulová",J158,0)</f>
        <v>0</v>
      </c>
      <c r="BJ158" s="16" t="s">
        <v>83</v>
      </c>
      <c r="BK158" s="229">
        <f>ROUND(I158*H158,2)</f>
        <v>0</v>
      </c>
      <c r="BL158" s="16" t="s">
        <v>147</v>
      </c>
      <c r="BM158" s="228" t="s">
        <v>842</v>
      </c>
    </row>
    <row r="159" spans="1:65" s="2" customFormat="1" ht="37.8" customHeight="1">
      <c r="A159" s="37"/>
      <c r="B159" s="38"/>
      <c r="C159" s="216" t="s">
        <v>291</v>
      </c>
      <c r="D159" s="216" t="s">
        <v>143</v>
      </c>
      <c r="E159" s="217" t="s">
        <v>843</v>
      </c>
      <c r="F159" s="218" t="s">
        <v>844</v>
      </c>
      <c r="G159" s="219" t="s">
        <v>169</v>
      </c>
      <c r="H159" s="220">
        <v>5</v>
      </c>
      <c r="I159" s="221"/>
      <c r="J159" s="222">
        <f>ROUND(I159*H159,2)</f>
        <v>0</v>
      </c>
      <c r="K159" s="223"/>
      <c r="L159" s="43"/>
      <c r="M159" s="224" t="s">
        <v>1</v>
      </c>
      <c r="N159" s="225" t="s">
        <v>40</v>
      </c>
      <c r="O159" s="90"/>
      <c r="P159" s="226">
        <f>O159*H159</f>
        <v>0</v>
      </c>
      <c r="Q159" s="226">
        <v>0</v>
      </c>
      <c r="R159" s="226">
        <f>Q159*H159</f>
        <v>0</v>
      </c>
      <c r="S159" s="226">
        <v>0</v>
      </c>
      <c r="T159" s="227">
        <f>S159*H159</f>
        <v>0</v>
      </c>
      <c r="U159" s="37"/>
      <c r="V159" s="37"/>
      <c r="W159" s="37"/>
      <c r="X159" s="37"/>
      <c r="Y159" s="37"/>
      <c r="Z159" s="37"/>
      <c r="AA159" s="37"/>
      <c r="AB159" s="37"/>
      <c r="AC159" s="37"/>
      <c r="AD159" s="37"/>
      <c r="AE159" s="37"/>
      <c r="AR159" s="228" t="s">
        <v>147</v>
      </c>
      <c r="AT159" s="228" t="s">
        <v>143</v>
      </c>
      <c r="AU159" s="228" t="s">
        <v>83</v>
      </c>
      <c r="AY159" s="16" t="s">
        <v>142</v>
      </c>
      <c r="BE159" s="229">
        <f>IF(N159="základní",J159,0)</f>
        <v>0</v>
      </c>
      <c r="BF159" s="229">
        <f>IF(N159="snížená",J159,0)</f>
        <v>0</v>
      </c>
      <c r="BG159" s="229">
        <f>IF(N159="zákl. přenesená",J159,0)</f>
        <v>0</v>
      </c>
      <c r="BH159" s="229">
        <f>IF(N159="sníž. přenesená",J159,0)</f>
        <v>0</v>
      </c>
      <c r="BI159" s="229">
        <f>IF(N159="nulová",J159,0)</f>
        <v>0</v>
      </c>
      <c r="BJ159" s="16" t="s">
        <v>83</v>
      </c>
      <c r="BK159" s="229">
        <f>ROUND(I159*H159,2)</f>
        <v>0</v>
      </c>
      <c r="BL159" s="16" t="s">
        <v>147</v>
      </c>
      <c r="BM159" s="228" t="s">
        <v>845</v>
      </c>
    </row>
    <row r="160" spans="1:65" s="2" customFormat="1" ht="16.5" customHeight="1">
      <c r="A160" s="37"/>
      <c r="B160" s="38"/>
      <c r="C160" s="257" t="s">
        <v>297</v>
      </c>
      <c r="D160" s="257" t="s">
        <v>239</v>
      </c>
      <c r="E160" s="258" t="s">
        <v>846</v>
      </c>
      <c r="F160" s="259" t="s">
        <v>847</v>
      </c>
      <c r="G160" s="260" t="s">
        <v>169</v>
      </c>
      <c r="H160" s="261">
        <v>5</v>
      </c>
      <c r="I160" s="262"/>
      <c r="J160" s="263">
        <f>ROUND(I160*H160,2)</f>
        <v>0</v>
      </c>
      <c r="K160" s="264"/>
      <c r="L160" s="265"/>
      <c r="M160" s="266" t="s">
        <v>1</v>
      </c>
      <c r="N160" s="267" t="s">
        <v>40</v>
      </c>
      <c r="O160" s="90"/>
      <c r="P160" s="226">
        <f>O160*H160</f>
        <v>0</v>
      </c>
      <c r="Q160" s="226">
        <v>0</v>
      </c>
      <c r="R160" s="226">
        <f>Q160*H160</f>
        <v>0</v>
      </c>
      <c r="S160" s="226">
        <v>0</v>
      </c>
      <c r="T160" s="227">
        <f>S160*H160</f>
        <v>0</v>
      </c>
      <c r="U160" s="37"/>
      <c r="V160" s="37"/>
      <c r="W160" s="37"/>
      <c r="X160" s="37"/>
      <c r="Y160" s="37"/>
      <c r="Z160" s="37"/>
      <c r="AA160" s="37"/>
      <c r="AB160" s="37"/>
      <c r="AC160" s="37"/>
      <c r="AD160" s="37"/>
      <c r="AE160" s="37"/>
      <c r="AR160" s="228" t="s">
        <v>185</v>
      </c>
      <c r="AT160" s="228" t="s">
        <v>239</v>
      </c>
      <c r="AU160" s="228" t="s">
        <v>83</v>
      </c>
      <c r="AY160" s="16" t="s">
        <v>142</v>
      </c>
      <c r="BE160" s="229">
        <f>IF(N160="základní",J160,0)</f>
        <v>0</v>
      </c>
      <c r="BF160" s="229">
        <f>IF(N160="snížená",J160,0)</f>
        <v>0</v>
      </c>
      <c r="BG160" s="229">
        <f>IF(N160="zákl. přenesená",J160,0)</f>
        <v>0</v>
      </c>
      <c r="BH160" s="229">
        <f>IF(N160="sníž. přenesená",J160,0)</f>
        <v>0</v>
      </c>
      <c r="BI160" s="229">
        <f>IF(N160="nulová",J160,0)</f>
        <v>0</v>
      </c>
      <c r="BJ160" s="16" t="s">
        <v>83</v>
      </c>
      <c r="BK160" s="229">
        <f>ROUND(I160*H160,2)</f>
        <v>0</v>
      </c>
      <c r="BL160" s="16" t="s">
        <v>147</v>
      </c>
      <c r="BM160" s="228" t="s">
        <v>848</v>
      </c>
    </row>
    <row r="161" spans="1:65" s="2" customFormat="1" ht="24.15" customHeight="1">
      <c r="A161" s="37"/>
      <c r="B161" s="38"/>
      <c r="C161" s="216" t="s">
        <v>304</v>
      </c>
      <c r="D161" s="216" t="s">
        <v>143</v>
      </c>
      <c r="E161" s="217" t="s">
        <v>849</v>
      </c>
      <c r="F161" s="218" t="s">
        <v>850</v>
      </c>
      <c r="G161" s="219" t="s">
        <v>169</v>
      </c>
      <c r="H161" s="220">
        <v>10</v>
      </c>
      <c r="I161" s="221"/>
      <c r="J161" s="222">
        <f>ROUND(I161*H161,2)</f>
        <v>0</v>
      </c>
      <c r="K161" s="223"/>
      <c r="L161" s="43"/>
      <c r="M161" s="224" t="s">
        <v>1</v>
      </c>
      <c r="N161" s="225" t="s">
        <v>40</v>
      </c>
      <c r="O161" s="90"/>
      <c r="P161" s="226">
        <f>O161*H161</f>
        <v>0</v>
      </c>
      <c r="Q161" s="226">
        <v>0.05</v>
      </c>
      <c r="R161" s="226">
        <f>Q161*H161</f>
        <v>0.5</v>
      </c>
      <c r="S161" s="226">
        <v>0</v>
      </c>
      <c r="T161" s="227">
        <f>S161*H161</f>
        <v>0</v>
      </c>
      <c r="U161" s="37"/>
      <c r="V161" s="37"/>
      <c r="W161" s="37"/>
      <c r="X161" s="37"/>
      <c r="Y161" s="37"/>
      <c r="Z161" s="37"/>
      <c r="AA161" s="37"/>
      <c r="AB161" s="37"/>
      <c r="AC161" s="37"/>
      <c r="AD161" s="37"/>
      <c r="AE161" s="37"/>
      <c r="AR161" s="228" t="s">
        <v>147</v>
      </c>
      <c r="AT161" s="228" t="s">
        <v>143</v>
      </c>
      <c r="AU161" s="228" t="s">
        <v>83</v>
      </c>
      <c r="AY161" s="16" t="s">
        <v>142</v>
      </c>
      <c r="BE161" s="229">
        <f>IF(N161="základní",J161,0)</f>
        <v>0</v>
      </c>
      <c r="BF161" s="229">
        <f>IF(N161="snížená",J161,0)</f>
        <v>0</v>
      </c>
      <c r="BG161" s="229">
        <f>IF(N161="zákl. přenesená",J161,0)</f>
        <v>0</v>
      </c>
      <c r="BH161" s="229">
        <f>IF(N161="sníž. přenesená",J161,0)</f>
        <v>0</v>
      </c>
      <c r="BI161" s="229">
        <f>IF(N161="nulová",J161,0)</f>
        <v>0</v>
      </c>
      <c r="BJ161" s="16" t="s">
        <v>83</v>
      </c>
      <c r="BK161" s="229">
        <f>ROUND(I161*H161,2)</f>
        <v>0</v>
      </c>
      <c r="BL161" s="16" t="s">
        <v>147</v>
      </c>
      <c r="BM161" s="228" t="s">
        <v>851</v>
      </c>
    </row>
    <row r="162" spans="1:47" s="2" customFormat="1" ht="12">
      <c r="A162" s="37"/>
      <c r="B162" s="38"/>
      <c r="C162" s="39"/>
      <c r="D162" s="232" t="s">
        <v>171</v>
      </c>
      <c r="E162" s="39"/>
      <c r="F162" s="253" t="s">
        <v>767</v>
      </c>
      <c r="G162" s="39"/>
      <c r="H162" s="39"/>
      <c r="I162" s="254"/>
      <c r="J162" s="39"/>
      <c r="K162" s="39"/>
      <c r="L162" s="43"/>
      <c r="M162" s="255"/>
      <c r="N162" s="256"/>
      <c r="O162" s="90"/>
      <c r="P162" s="90"/>
      <c r="Q162" s="90"/>
      <c r="R162" s="90"/>
      <c r="S162" s="90"/>
      <c r="T162" s="91"/>
      <c r="U162" s="37"/>
      <c r="V162" s="37"/>
      <c r="W162" s="37"/>
      <c r="X162" s="37"/>
      <c r="Y162" s="37"/>
      <c r="Z162" s="37"/>
      <c r="AA162" s="37"/>
      <c r="AB162" s="37"/>
      <c r="AC162" s="37"/>
      <c r="AD162" s="37"/>
      <c r="AE162" s="37"/>
      <c r="AT162" s="16" t="s">
        <v>171</v>
      </c>
      <c r="AU162" s="16" t="s">
        <v>83</v>
      </c>
    </row>
    <row r="163" spans="1:65" s="2" customFormat="1" ht="24.15" customHeight="1">
      <c r="A163" s="37"/>
      <c r="B163" s="38"/>
      <c r="C163" s="216" t="s">
        <v>309</v>
      </c>
      <c r="D163" s="216" t="s">
        <v>143</v>
      </c>
      <c r="E163" s="217" t="s">
        <v>852</v>
      </c>
      <c r="F163" s="218" t="s">
        <v>853</v>
      </c>
      <c r="G163" s="219" t="s">
        <v>169</v>
      </c>
      <c r="H163" s="220">
        <v>15</v>
      </c>
      <c r="I163" s="221"/>
      <c r="J163" s="222">
        <f>ROUND(I163*H163,2)</f>
        <v>0</v>
      </c>
      <c r="K163" s="223"/>
      <c r="L163" s="43"/>
      <c r="M163" s="224" t="s">
        <v>1</v>
      </c>
      <c r="N163" s="225" t="s">
        <v>40</v>
      </c>
      <c r="O163" s="90"/>
      <c r="P163" s="226">
        <f>O163*H163</f>
        <v>0</v>
      </c>
      <c r="Q163" s="226">
        <v>7E-05</v>
      </c>
      <c r="R163" s="226">
        <f>Q163*H163</f>
        <v>0.00105</v>
      </c>
      <c r="S163" s="226">
        <v>0</v>
      </c>
      <c r="T163" s="227">
        <f>S163*H163</f>
        <v>0</v>
      </c>
      <c r="U163" s="37"/>
      <c r="V163" s="37"/>
      <c r="W163" s="37"/>
      <c r="X163" s="37"/>
      <c r="Y163" s="37"/>
      <c r="Z163" s="37"/>
      <c r="AA163" s="37"/>
      <c r="AB163" s="37"/>
      <c r="AC163" s="37"/>
      <c r="AD163" s="37"/>
      <c r="AE163" s="37"/>
      <c r="AR163" s="228" t="s">
        <v>147</v>
      </c>
      <c r="AT163" s="228" t="s">
        <v>143</v>
      </c>
      <c r="AU163" s="228" t="s">
        <v>83</v>
      </c>
      <c r="AY163" s="16" t="s">
        <v>142</v>
      </c>
      <c r="BE163" s="229">
        <f>IF(N163="základní",J163,0)</f>
        <v>0</v>
      </c>
      <c r="BF163" s="229">
        <f>IF(N163="snížená",J163,0)</f>
        <v>0</v>
      </c>
      <c r="BG163" s="229">
        <f>IF(N163="zákl. přenesená",J163,0)</f>
        <v>0</v>
      </c>
      <c r="BH163" s="229">
        <f>IF(N163="sníž. přenesená",J163,0)</f>
        <v>0</v>
      </c>
      <c r="BI163" s="229">
        <f>IF(N163="nulová",J163,0)</f>
        <v>0</v>
      </c>
      <c r="BJ163" s="16" t="s">
        <v>83</v>
      </c>
      <c r="BK163" s="229">
        <f>ROUND(I163*H163,2)</f>
        <v>0</v>
      </c>
      <c r="BL163" s="16" t="s">
        <v>147</v>
      </c>
      <c r="BM163" s="228" t="s">
        <v>854</v>
      </c>
    </row>
    <row r="164" spans="1:47" s="2" customFormat="1" ht="12">
      <c r="A164" s="37"/>
      <c r="B164" s="38"/>
      <c r="C164" s="39"/>
      <c r="D164" s="232" t="s">
        <v>171</v>
      </c>
      <c r="E164" s="39"/>
      <c r="F164" s="253" t="s">
        <v>767</v>
      </c>
      <c r="G164" s="39"/>
      <c r="H164" s="39"/>
      <c r="I164" s="254"/>
      <c r="J164" s="39"/>
      <c r="K164" s="39"/>
      <c r="L164" s="43"/>
      <c r="M164" s="255"/>
      <c r="N164" s="256"/>
      <c r="O164" s="90"/>
      <c r="P164" s="90"/>
      <c r="Q164" s="90"/>
      <c r="R164" s="90"/>
      <c r="S164" s="90"/>
      <c r="T164" s="91"/>
      <c r="U164" s="37"/>
      <c r="V164" s="37"/>
      <c r="W164" s="37"/>
      <c r="X164" s="37"/>
      <c r="Y164" s="37"/>
      <c r="Z164" s="37"/>
      <c r="AA164" s="37"/>
      <c r="AB164" s="37"/>
      <c r="AC164" s="37"/>
      <c r="AD164" s="37"/>
      <c r="AE164" s="37"/>
      <c r="AT164" s="16" t="s">
        <v>171</v>
      </c>
      <c r="AU164" s="16" t="s">
        <v>83</v>
      </c>
    </row>
    <row r="165" spans="1:63" s="12" customFormat="1" ht="25.9" customHeight="1">
      <c r="A165" s="12"/>
      <c r="B165" s="202"/>
      <c r="C165" s="203"/>
      <c r="D165" s="204" t="s">
        <v>74</v>
      </c>
      <c r="E165" s="205" t="s">
        <v>855</v>
      </c>
      <c r="F165" s="205" t="s">
        <v>856</v>
      </c>
      <c r="G165" s="203"/>
      <c r="H165" s="203"/>
      <c r="I165" s="206"/>
      <c r="J165" s="207">
        <f>BK165</f>
        <v>0</v>
      </c>
      <c r="K165" s="203"/>
      <c r="L165" s="208"/>
      <c r="M165" s="209"/>
      <c r="N165" s="210"/>
      <c r="O165" s="210"/>
      <c r="P165" s="211">
        <f>SUM(P166:P169)</f>
        <v>0</v>
      </c>
      <c r="Q165" s="210"/>
      <c r="R165" s="211">
        <f>SUM(R166:R169)</f>
        <v>0</v>
      </c>
      <c r="S165" s="210"/>
      <c r="T165" s="212">
        <f>SUM(T166:T169)</f>
        <v>0</v>
      </c>
      <c r="U165" s="12"/>
      <c r="V165" s="12"/>
      <c r="W165" s="12"/>
      <c r="X165" s="12"/>
      <c r="Y165" s="12"/>
      <c r="Z165" s="12"/>
      <c r="AA165" s="12"/>
      <c r="AB165" s="12"/>
      <c r="AC165" s="12"/>
      <c r="AD165" s="12"/>
      <c r="AE165" s="12"/>
      <c r="AR165" s="213" t="s">
        <v>83</v>
      </c>
      <c r="AT165" s="214" t="s">
        <v>74</v>
      </c>
      <c r="AU165" s="214" t="s">
        <v>75</v>
      </c>
      <c r="AY165" s="213" t="s">
        <v>142</v>
      </c>
      <c r="BK165" s="215">
        <f>SUM(BK166:BK169)</f>
        <v>0</v>
      </c>
    </row>
    <row r="166" spans="1:65" s="2" customFormat="1" ht="37.8" customHeight="1">
      <c r="A166" s="37"/>
      <c r="B166" s="38"/>
      <c r="C166" s="216" t="s">
        <v>313</v>
      </c>
      <c r="D166" s="216" t="s">
        <v>143</v>
      </c>
      <c r="E166" s="217" t="s">
        <v>857</v>
      </c>
      <c r="F166" s="218" t="s">
        <v>858</v>
      </c>
      <c r="G166" s="219" t="s">
        <v>158</v>
      </c>
      <c r="H166" s="220">
        <v>20</v>
      </c>
      <c r="I166" s="221"/>
      <c r="J166" s="222">
        <f>ROUND(I166*H166,2)</f>
        <v>0</v>
      </c>
      <c r="K166" s="223"/>
      <c r="L166" s="43"/>
      <c r="M166" s="224" t="s">
        <v>1</v>
      </c>
      <c r="N166" s="225" t="s">
        <v>40</v>
      </c>
      <c r="O166" s="90"/>
      <c r="P166" s="226">
        <f>O166*H166</f>
        <v>0</v>
      </c>
      <c r="Q166" s="226">
        <v>0</v>
      </c>
      <c r="R166" s="226">
        <f>Q166*H166</f>
        <v>0</v>
      </c>
      <c r="S166" s="226">
        <v>0</v>
      </c>
      <c r="T166" s="227">
        <f>S166*H166</f>
        <v>0</v>
      </c>
      <c r="U166" s="37"/>
      <c r="V166" s="37"/>
      <c r="W166" s="37"/>
      <c r="X166" s="37"/>
      <c r="Y166" s="37"/>
      <c r="Z166" s="37"/>
      <c r="AA166" s="37"/>
      <c r="AB166" s="37"/>
      <c r="AC166" s="37"/>
      <c r="AD166" s="37"/>
      <c r="AE166" s="37"/>
      <c r="AR166" s="228" t="s">
        <v>147</v>
      </c>
      <c r="AT166" s="228" t="s">
        <v>143</v>
      </c>
      <c r="AU166" s="228" t="s">
        <v>83</v>
      </c>
      <c r="AY166" s="16" t="s">
        <v>142</v>
      </c>
      <c r="BE166" s="229">
        <f>IF(N166="základní",J166,0)</f>
        <v>0</v>
      </c>
      <c r="BF166" s="229">
        <f>IF(N166="snížená",J166,0)</f>
        <v>0</v>
      </c>
      <c r="BG166" s="229">
        <f>IF(N166="zákl. přenesená",J166,0)</f>
        <v>0</v>
      </c>
      <c r="BH166" s="229">
        <f>IF(N166="sníž. přenesená",J166,0)</f>
        <v>0</v>
      </c>
      <c r="BI166" s="229">
        <f>IF(N166="nulová",J166,0)</f>
        <v>0</v>
      </c>
      <c r="BJ166" s="16" t="s">
        <v>83</v>
      </c>
      <c r="BK166" s="229">
        <f>ROUND(I166*H166,2)</f>
        <v>0</v>
      </c>
      <c r="BL166" s="16" t="s">
        <v>147</v>
      </c>
      <c r="BM166" s="228" t="s">
        <v>859</v>
      </c>
    </row>
    <row r="167" spans="1:65" s="2" customFormat="1" ht="16.5" customHeight="1">
      <c r="A167" s="37"/>
      <c r="B167" s="38"/>
      <c r="C167" s="257" t="s">
        <v>317</v>
      </c>
      <c r="D167" s="257" t="s">
        <v>239</v>
      </c>
      <c r="E167" s="258" t="s">
        <v>860</v>
      </c>
      <c r="F167" s="259" t="s">
        <v>861</v>
      </c>
      <c r="G167" s="260" t="s">
        <v>158</v>
      </c>
      <c r="H167" s="261">
        <v>12</v>
      </c>
      <c r="I167" s="262"/>
      <c r="J167" s="263">
        <f>ROUND(I167*H167,2)</f>
        <v>0</v>
      </c>
      <c r="K167" s="264"/>
      <c r="L167" s="265"/>
      <c r="M167" s="266" t="s">
        <v>1</v>
      </c>
      <c r="N167" s="267" t="s">
        <v>40</v>
      </c>
      <c r="O167" s="90"/>
      <c r="P167" s="226">
        <f>O167*H167</f>
        <v>0</v>
      </c>
      <c r="Q167" s="226">
        <v>0</v>
      </c>
      <c r="R167" s="226">
        <f>Q167*H167</f>
        <v>0</v>
      </c>
      <c r="S167" s="226">
        <v>0</v>
      </c>
      <c r="T167" s="227">
        <f>S167*H167</f>
        <v>0</v>
      </c>
      <c r="U167" s="37"/>
      <c r="V167" s="37"/>
      <c r="W167" s="37"/>
      <c r="X167" s="37"/>
      <c r="Y167" s="37"/>
      <c r="Z167" s="37"/>
      <c r="AA167" s="37"/>
      <c r="AB167" s="37"/>
      <c r="AC167" s="37"/>
      <c r="AD167" s="37"/>
      <c r="AE167" s="37"/>
      <c r="AR167" s="228" t="s">
        <v>185</v>
      </c>
      <c r="AT167" s="228" t="s">
        <v>239</v>
      </c>
      <c r="AU167" s="228" t="s">
        <v>83</v>
      </c>
      <c r="AY167" s="16" t="s">
        <v>142</v>
      </c>
      <c r="BE167" s="229">
        <f>IF(N167="základní",J167,0)</f>
        <v>0</v>
      </c>
      <c r="BF167" s="229">
        <f>IF(N167="snížená",J167,0)</f>
        <v>0</v>
      </c>
      <c r="BG167" s="229">
        <f>IF(N167="zákl. přenesená",J167,0)</f>
        <v>0</v>
      </c>
      <c r="BH167" s="229">
        <f>IF(N167="sníž. přenesená",J167,0)</f>
        <v>0</v>
      </c>
      <c r="BI167" s="229">
        <f>IF(N167="nulová",J167,0)</f>
        <v>0</v>
      </c>
      <c r="BJ167" s="16" t="s">
        <v>83</v>
      </c>
      <c r="BK167" s="229">
        <f>ROUND(I167*H167,2)</f>
        <v>0</v>
      </c>
      <c r="BL167" s="16" t="s">
        <v>147</v>
      </c>
      <c r="BM167" s="228" t="s">
        <v>862</v>
      </c>
    </row>
    <row r="168" spans="1:65" s="2" customFormat="1" ht="16.5" customHeight="1">
      <c r="A168" s="37"/>
      <c r="B168" s="38"/>
      <c r="C168" s="257" t="s">
        <v>140</v>
      </c>
      <c r="D168" s="257" t="s">
        <v>239</v>
      </c>
      <c r="E168" s="258" t="s">
        <v>863</v>
      </c>
      <c r="F168" s="259" t="s">
        <v>864</v>
      </c>
      <c r="G168" s="260" t="s">
        <v>158</v>
      </c>
      <c r="H168" s="261">
        <v>5</v>
      </c>
      <c r="I168" s="262"/>
      <c r="J168" s="263">
        <f>ROUND(I168*H168,2)</f>
        <v>0</v>
      </c>
      <c r="K168" s="264"/>
      <c r="L168" s="265"/>
      <c r="M168" s="266" t="s">
        <v>1</v>
      </c>
      <c r="N168" s="267" t="s">
        <v>40</v>
      </c>
      <c r="O168" s="90"/>
      <c r="P168" s="226">
        <f>O168*H168</f>
        <v>0</v>
      </c>
      <c r="Q168" s="226">
        <v>0</v>
      </c>
      <c r="R168" s="226">
        <f>Q168*H168</f>
        <v>0</v>
      </c>
      <c r="S168" s="226">
        <v>0</v>
      </c>
      <c r="T168" s="227">
        <f>S168*H168</f>
        <v>0</v>
      </c>
      <c r="U168" s="37"/>
      <c r="V168" s="37"/>
      <c r="W168" s="37"/>
      <c r="X168" s="37"/>
      <c r="Y168" s="37"/>
      <c r="Z168" s="37"/>
      <c r="AA168" s="37"/>
      <c r="AB168" s="37"/>
      <c r="AC168" s="37"/>
      <c r="AD168" s="37"/>
      <c r="AE168" s="37"/>
      <c r="AR168" s="228" t="s">
        <v>185</v>
      </c>
      <c r="AT168" s="228" t="s">
        <v>239</v>
      </c>
      <c r="AU168" s="228" t="s">
        <v>83</v>
      </c>
      <c r="AY168" s="16" t="s">
        <v>142</v>
      </c>
      <c r="BE168" s="229">
        <f>IF(N168="základní",J168,0)</f>
        <v>0</v>
      </c>
      <c r="BF168" s="229">
        <f>IF(N168="snížená",J168,0)</f>
        <v>0</v>
      </c>
      <c r="BG168" s="229">
        <f>IF(N168="zákl. přenesená",J168,0)</f>
        <v>0</v>
      </c>
      <c r="BH168" s="229">
        <f>IF(N168="sníž. přenesená",J168,0)</f>
        <v>0</v>
      </c>
      <c r="BI168" s="229">
        <f>IF(N168="nulová",J168,0)</f>
        <v>0</v>
      </c>
      <c r="BJ168" s="16" t="s">
        <v>83</v>
      </c>
      <c r="BK168" s="229">
        <f>ROUND(I168*H168,2)</f>
        <v>0</v>
      </c>
      <c r="BL168" s="16" t="s">
        <v>147</v>
      </c>
      <c r="BM168" s="228" t="s">
        <v>865</v>
      </c>
    </row>
    <row r="169" spans="1:65" s="2" customFormat="1" ht="16.5" customHeight="1">
      <c r="A169" s="37"/>
      <c r="B169" s="38"/>
      <c r="C169" s="257" t="s">
        <v>242</v>
      </c>
      <c r="D169" s="257" t="s">
        <v>239</v>
      </c>
      <c r="E169" s="258" t="s">
        <v>866</v>
      </c>
      <c r="F169" s="259" t="s">
        <v>867</v>
      </c>
      <c r="G169" s="260" t="s">
        <v>158</v>
      </c>
      <c r="H169" s="261">
        <v>3</v>
      </c>
      <c r="I169" s="262"/>
      <c r="J169" s="263">
        <f>ROUND(I169*H169,2)</f>
        <v>0</v>
      </c>
      <c r="K169" s="264"/>
      <c r="L169" s="265"/>
      <c r="M169" s="266" t="s">
        <v>1</v>
      </c>
      <c r="N169" s="267" t="s">
        <v>40</v>
      </c>
      <c r="O169" s="90"/>
      <c r="P169" s="226">
        <f>O169*H169</f>
        <v>0</v>
      </c>
      <c r="Q169" s="226">
        <v>0</v>
      </c>
      <c r="R169" s="226">
        <f>Q169*H169</f>
        <v>0</v>
      </c>
      <c r="S169" s="226">
        <v>0</v>
      </c>
      <c r="T169" s="227">
        <f>S169*H169</f>
        <v>0</v>
      </c>
      <c r="U169" s="37"/>
      <c r="V169" s="37"/>
      <c r="W169" s="37"/>
      <c r="X169" s="37"/>
      <c r="Y169" s="37"/>
      <c r="Z169" s="37"/>
      <c r="AA169" s="37"/>
      <c r="AB169" s="37"/>
      <c r="AC169" s="37"/>
      <c r="AD169" s="37"/>
      <c r="AE169" s="37"/>
      <c r="AR169" s="228" t="s">
        <v>185</v>
      </c>
      <c r="AT169" s="228" t="s">
        <v>239</v>
      </c>
      <c r="AU169" s="228" t="s">
        <v>83</v>
      </c>
      <c r="AY169" s="16" t="s">
        <v>142</v>
      </c>
      <c r="BE169" s="229">
        <f>IF(N169="základní",J169,0)</f>
        <v>0</v>
      </c>
      <c r="BF169" s="229">
        <f>IF(N169="snížená",J169,0)</f>
        <v>0</v>
      </c>
      <c r="BG169" s="229">
        <f>IF(N169="zákl. přenesená",J169,0)</f>
        <v>0</v>
      </c>
      <c r="BH169" s="229">
        <f>IF(N169="sníž. přenesená",J169,0)</f>
        <v>0</v>
      </c>
      <c r="BI169" s="229">
        <f>IF(N169="nulová",J169,0)</f>
        <v>0</v>
      </c>
      <c r="BJ169" s="16" t="s">
        <v>83</v>
      </c>
      <c r="BK169" s="229">
        <f>ROUND(I169*H169,2)</f>
        <v>0</v>
      </c>
      <c r="BL169" s="16" t="s">
        <v>147</v>
      </c>
      <c r="BM169" s="228" t="s">
        <v>868</v>
      </c>
    </row>
    <row r="170" spans="1:63" s="12" customFormat="1" ht="25.9" customHeight="1">
      <c r="A170" s="12"/>
      <c r="B170" s="202"/>
      <c r="C170" s="203"/>
      <c r="D170" s="204" t="s">
        <v>74</v>
      </c>
      <c r="E170" s="205" t="s">
        <v>335</v>
      </c>
      <c r="F170" s="205" t="s">
        <v>336</v>
      </c>
      <c r="G170" s="203"/>
      <c r="H170" s="203"/>
      <c r="I170" s="206"/>
      <c r="J170" s="207">
        <f>BK170</f>
        <v>0</v>
      </c>
      <c r="K170" s="203"/>
      <c r="L170" s="208"/>
      <c r="M170" s="209"/>
      <c r="N170" s="210"/>
      <c r="O170" s="210"/>
      <c r="P170" s="211">
        <f>P171+P174</f>
        <v>0</v>
      </c>
      <c r="Q170" s="210"/>
      <c r="R170" s="211">
        <f>R171+R174</f>
        <v>0.0225</v>
      </c>
      <c r="S170" s="210"/>
      <c r="T170" s="212">
        <f>T171+T174</f>
        <v>0.08</v>
      </c>
      <c r="U170" s="12"/>
      <c r="V170" s="12"/>
      <c r="W170" s="12"/>
      <c r="X170" s="12"/>
      <c r="Y170" s="12"/>
      <c r="Z170" s="12"/>
      <c r="AA170" s="12"/>
      <c r="AB170" s="12"/>
      <c r="AC170" s="12"/>
      <c r="AD170" s="12"/>
      <c r="AE170" s="12"/>
      <c r="AR170" s="213" t="s">
        <v>83</v>
      </c>
      <c r="AT170" s="214" t="s">
        <v>74</v>
      </c>
      <c r="AU170" s="214" t="s">
        <v>75</v>
      </c>
      <c r="AY170" s="213" t="s">
        <v>142</v>
      </c>
      <c r="BK170" s="215">
        <f>BK171+BK174</f>
        <v>0</v>
      </c>
    </row>
    <row r="171" spans="1:63" s="12" customFormat="1" ht="22.8" customHeight="1">
      <c r="A171" s="12"/>
      <c r="B171" s="202"/>
      <c r="C171" s="203"/>
      <c r="D171" s="204" t="s">
        <v>74</v>
      </c>
      <c r="E171" s="268" t="s">
        <v>194</v>
      </c>
      <c r="F171" s="268" t="s">
        <v>550</v>
      </c>
      <c r="G171" s="203"/>
      <c r="H171" s="203"/>
      <c r="I171" s="206"/>
      <c r="J171" s="269">
        <f>BK171</f>
        <v>0</v>
      </c>
      <c r="K171" s="203"/>
      <c r="L171" s="208"/>
      <c r="M171" s="209"/>
      <c r="N171" s="210"/>
      <c r="O171" s="210"/>
      <c r="P171" s="211">
        <f>SUM(P172:P173)</f>
        <v>0</v>
      </c>
      <c r="Q171" s="210"/>
      <c r="R171" s="211">
        <f>SUM(R172:R173)</f>
        <v>0</v>
      </c>
      <c r="S171" s="210"/>
      <c r="T171" s="212">
        <f>SUM(T172:T173)</f>
        <v>0.08</v>
      </c>
      <c r="U171" s="12"/>
      <c r="V171" s="12"/>
      <c r="W171" s="12"/>
      <c r="X171" s="12"/>
      <c r="Y171" s="12"/>
      <c r="Z171" s="12"/>
      <c r="AA171" s="12"/>
      <c r="AB171" s="12"/>
      <c r="AC171" s="12"/>
      <c r="AD171" s="12"/>
      <c r="AE171" s="12"/>
      <c r="AR171" s="213" t="s">
        <v>83</v>
      </c>
      <c r="AT171" s="214" t="s">
        <v>74</v>
      </c>
      <c r="AU171" s="214" t="s">
        <v>83</v>
      </c>
      <c r="AY171" s="213" t="s">
        <v>142</v>
      </c>
      <c r="BK171" s="215">
        <f>SUM(BK172:BK173)</f>
        <v>0</v>
      </c>
    </row>
    <row r="172" spans="1:65" s="2" customFormat="1" ht="24.15" customHeight="1">
      <c r="A172" s="37"/>
      <c r="B172" s="38"/>
      <c r="C172" s="216" t="s">
        <v>330</v>
      </c>
      <c r="D172" s="216" t="s">
        <v>143</v>
      </c>
      <c r="E172" s="217" t="s">
        <v>869</v>
      </c>
      <c r="F172" s="218" t="s">
        <v>870</v>
      </c>
      <c r="G172" s="219" t="s">
        <v>169</v>
      </c>
      <c r="H172" s="220">
        <v>40</v>
      </c>
      <c r="I172" s="221"/>
      <c r="J172" s="222">
        <f>ROUND(I172*H172,2)</f>
        <v>0</v>
      </c>
      <c r="K172" s="223"/>
      <c r="L172" s="43"/>
      <c r="M172" s="224" t="s">
        <v>1</v>
      </c>
      <c r="N172" s="225" t="s">
        <v>40</v>
      </c>
      <c r="O172" s="90"/>
      <c r="P172" s="226">
        <f>O172*H172</f>
        <v>0</v>
      </c>
      <c r="Q172" s="226">
        <v>0</v>
      </c>
      <c r="R172" s="226">
        <f>Q172*H172</f>
        <v>0</v>
      </c>
      <c r="S172" s="226">
        <v>0.002</v>
      </c>
      <c r="T172" s="227">
        <f>S172*H172</f>
        <v>0.08</v>
      </c>
      <c r="U172" s="37"/>
      <c r="V172" s="37"/>
      <c r="W172" s="37"/>
      <c r="X172" s="37"/>
      <c r="Y172" s="37"/>
      <c r="Z172" s="37"/>
      <c r="AA172" s="37"/>
      <c r="AB172" s="37"/>
      <c r="AC172" s="37"/>
      <c r="AD172" s="37"/>
      <c r="AE172" s="37"/>
      <c r="AR172" s="228" t="s">
        <v>147</v>
      </c>
      <c r="AT172" s="228" t="s">
        <v>143</v>
      </c>
      <c r="AU172" s="228" t="s">
        <v>85</v>
      </c>
      <c r="AY172" s="16" t="s">
        <v>142</v>
      </c>
      <c r="BE172" s="229">
        <f>IF(N172="základní",J172,0)</f>
        <v>0</v>
      </c>
      <c r="BF172" s="229">
        <f>IF(N172="snížená",J172,0)</f>
        <v>0</v>
      </c>
      <c r="BG172" s="229">
        <f>IF(N172="zákl. přenesená",J172,0)</f>
        <v>0</v>
      </c>
      <c r="BH172" s="229">
        <f>IF(N172="sníž. přenesená",J172,0)</f>
        <v>0</v>
      </c>
      <c r="BI172" s="229">
        <f>IF(N172="nulová",J172,0)</f>
        <v>0</v>
      </c>
      <c r="BJ172" s="16" t="s">
        <v>83</v>
      </c>
      <c r="BK172" s="229">
        <f>ROUND(I172*H172,2)</f>
        <v>0</v>
      </c>
      <c r="BL172" s="16" t="s">
        <v>147</v>
      </c>
      <c r="BM172" s="228" t="s">
        <v>871</v>
      </c>
    </row>
    <row r="173" spans="1:47" s="2" customFormat="1" ht="12">
      <c r="A173" s="37"/>
      <c r="B173" s="38"/>
      <c r="C173" s="39"/>
      <c r="D173" s="232" t="s">
        <v>171</v>
      </c>
      <c r="E173" s="39"/>
      <c r="F173" s="253" t="s">
        <v>872</v>
      </c>
      <c r="G173" s="39"/>
      <c r="H173" s="39"/>
      <c r="I173" s="254"/>
      <c r="J173" s="39"/>
      <c r="K173" s="39"/>
      <c r="L173" s="43"/>
      <c r="M173" s="255"/>
      <c r="N173" s="256"/>
      <c r="O173" s="90"/>
      <c r="P173" s="90"/>
      <c r="Q173" s="90"/>
      <c r="R173" s="90"/>
      <c r="S173" s="90"/>
      <c r="T173" s="91"/>
      <c r="U173" s="37"/>
      <c r="V173" s="37"/>
      <c r="W173" s="37"/>
      <c r="X173" s="37"/>
      <c r="Y173" s="37"/>
      <c r="Z173" s="37"/>
      <c r="AA173" s="37"/>
      <c r="AB173" s="37"/>
      <c r="AC173" s="37"/>
      <c r="AD173" s="37"/>
      <c r="AE173" s="37"/>
      <c r="AT173" s="16" t="s">
        <v>171</v>
      </c>
      <c r="AU173" s="16" t="s">
        <v>85</v>
      </c>
    </row>
    <row r="174" spans="1:63" s="12" customFormat="1" ht="22.8" customHeight="1">
      <c r="A174" s="12"/>
      <c r="B174" s="202"/>
      <c r="C174" s="203"/>
      <c r="D174" s="204" t="s">
        <v>74</v>
      </c>
      <c r="E174" s="268" t="s">
        <v>337</v>
      </c>
      <c r="F174" s="268" t="s">
        <v>338</v>
      </c>
      <c r="G174" s="203"/>
      <c r="H174" s="203"/>
      <c r="I174" s="206"/>
      <c r="J174" s="269">
        <f>BK174</f>
        <v>0</v>
      </c>
      <c r="K174" s="203"/>
      <c r="L174" s="208"/>
      <c r="M174" s="209"/>
      <c r="N174" s="210"/>
      <c r="O174" s="210"/>
      <c r="P174" s="211">
        <f>P175+SUM(P176:P180)</f>
        <v>0</v>
      </c>
      <c r="Q174" s="210"/>
      <c r="R174" s="211">
        <f>R175+SUM(R176:R180)</f>
        <v>0.0225</v>
      </c>
      <c r="S174" s="210"/>
      <c r="T174" s="212">
        <f>T175+SUM(T176:T180)</f>
        <v>0</v>
      </c>
      <c r="U174" s="12"/>
      <c r="V174" s="12"/>
      <c r="W174" s="12"/>
      <c r="X174" s="12"/>
      <c r="Y174" s="12"/>
      <c r="Z174" s="12"/>
      <c r="AA174" s="12"/>
      <c r="AB174" s="12"/>
      <c r="AC174" s="12"/>
      <c r="AD174" s="12"/>
      <c r="AE174" s="12"/>
      <c r="AR174" s="213" t="s">
        <v>83</v>
      </c>
      <c r="AT174" s="214" t="s">
        <v>74</v>
      </c>
      <c r="AU174" s="214" t="s">
        <v>83</v>
      </c>
      <c r="AY174" s="213" t="s">
        <v>142</v>
      </c>
      <c r="BK174" s="215">
        <f>BK175+SUM(BK176:BK180)</f>
        <v>0</v>
      </c>
    </row>
    <row r="175" spans="1:65" s="2" customFormat="1" ht="33" customHeight="1">
      <c r="A175" s="37"/>
      <c r="B175" s="38"/>
      <c r="C175" s="216" t="s">
        <v>339</v>
      </c>
      <c r="D175" s="216" t="s">
        <v>143</v>
      </c>
      <c r="E175" s="217" t="s">
        <v>873</v>
      </c>
      <c r="F175" s="218" t="s">
        <v>874</v>
      </c>
      <c r="G175" s="219" t="s">
        <v>342</v>
      </c>
      <c r="H175" s="220">
        <v>0.06</v>
      </c>
      <c r="I175" s="221"/>
      <c r="J175" s="222">
        <f>ROUND(I175*H175,2)</f>
        <v>0</v>
      </c>
      <c r="K175" s="223"/>
      <c r="L175" s="43"/>
      <c r="M175" s="224" t="s">
        <v>1</v>
      </c>
      <c r="N175" s="225" t="s">
        <v>40</v>
      </c>
      <c r="O175" s="90"/>
      <c r="P175" s="226">
        <f>O175*H175</f>
        <v>0</v>
      </c>
      <c r="Q175" s="226">
        <v>0</v>
      </c>
      <c r="R175" s="226">
        <f>Q175*H175</f>
        <v>0</v>
      </c>
      <c r="S175" s="226">
        <v>0</v>
      </c>
      <c r="T175" s="227">
        <f>S175*H175</f>
        <v>0</v>
      </c>
      <c r="U175" s="37"/>
      <c r="V175" s="37"/>
      <c r="W175" s="37"/>
      <c r="X175" s="37"/>
      <c r="Y175" s="37"/>
      <c r="Z175" s="37"/>
      <c r="AA175" s="37"/>
      <c r="AB175" s="37"/>
      <c r="AC175" s="37"/>
      <c r="AD175" s="37"/>
      <c r="AE175" s="37"/>
      <c r="AR175" s="228" t="s">
        <v>147</v>
      </c>
      <c r="AT175" s="228" t="s">
        <v>143</v>
      </c>
      <c r="AU175" s="228" t="s">
        <v>85</v>
      </c>
      <c r="AY175" s="16" t="s">
        <v>142</v>
      </c>
      <c r="BE175" s="229">
        <f>IF(N175="základní",J175,0)</f>
        <v>0</v>
      </c>
      <c r="BF175" s="229">
        <f>IF(N175="snížená",J175,0)</f>
        <v>0</v>
      </c>
      <c r="BG175" s="229">
        <f>IF(N175="zákl. přenesená",J175,0)</f>
        <v>0</v>
      </c>
      <c r="BH175" s="229">
        <f>IF(N175="sníž. přenesená",J175,0)</f>
        <v>0</v>
      </c>
      <c r="BI175" s="229">
        <f>IF(N175="nulová",J175,0)</f>
        <v>0</v>
      </c>
      <c r="BJ175" s="16" t="s">
        <v>83</v>
      </c>
      <c r="BK175" s="229">
        <f>ROUND(I175*H175,2)</f>
        <v>0</v>
      </c>
      <c r="BL175" s="16" t="s">
        <v>147</v>
      </c>
      <c r="BM175" s="228" t="s">
        <v>875</v>
      </c>
    </row>
    <row r="176" spans="1:65" s="2" customFormat="1" ht="24.15" customHeight="1">
      <c r="A176" s="37"/>
      <c r="B176" s="38"/>
      <c r="C176" s="216" t="s">
        <v>344</v>
      </c>
      <c r="D176" s="216" t="s">
        <v>143</v>
      </c>
      <c r="E176" s="217" t="s">
        <v>345</v>
      </c>
      <c r="F176" s="218" t="s">
        <v>346</v>
      </c>
      <c r="G176" s="219" t="s">
        <v>342</v>
      </c>
      <c r="H176" s="220">
        <v>0.06</v>
      </c>
      <c r="I176" s="221"/>
      <c r="J176" s="222">
        <f>ROUND(I176*H176,2)</f>
        <v>0</v>
      </c>
      <c r="K176" s="223"/>
      <c r="L176" s="43"/>
      <c r="M176" s="224" t="s">
        <v>1</v>
      </c>
      <c r="N176" s="225" t="s">
        <v>40</v>
      </c>
      <c r="O176" s="90"/>
      <c r="P176" s="226">
        <f>O176*H176</f>
        <v>0</v>
      </c>
      <c r="Q176" s="226">
        <v>0</v>
      </c>
      <c r="R176" s="226">
        <f>Q176*H176</f>
        <v>0</v>
      </c>
      <c r="S176" s="226">
        <v>0</v>
      </c>
      <c r="T176" s="227">
        <f>S176*H176</f>
        <v>0</v>
      </c>
      <c r="U176" s="37"/>
      <c r="V176" s="37"/>
      <c r="W176" s="37"/>
      <c r="X176" s="37"/>
      <c r="Y176" s="37"/>
      <c r="Z176" s="37"/>
      <c r="AA176" s="37"/>
      <c r="AB176" s="37"/>
      <c r="AC176" s="37"/>
      <c r="AD176" s="37"/>
      <c r="AE176" s="37"/>
      <c r="AR176" s="228" t="s">
        <v>147</v>
      </c>
      <c r="AT176" s="228" t="s">
        <v>143</v>
      </c>
      <c r="AU176" s="228" t="s">
        <v>85</v>
      </c>
      <c r="AY176" s="16" t="s">
        <v>142</v>
      </c>
      <c r="BE176" s="229">
        <f>IF(N176="základní",J176,0)</f>
        <v>0</v>
      </c>
      <c r="BF176" s="229">
        <f>IF(N176="snížená",J176,0)</f>
        <v>0</v>
      </c>
      <c r="BG176" s="229">
        <f>IF(N176="zákl. přenesená",J176,0)</f>
        <v>0</v>
      </c>
      <c r="BH176" s="229">
        <f>IF(N176="sníž. přenesená",J176,0)</f>
        <v>0</v>
      </c>
      <c r="BI176" s="229">
        <f>IF(N176="nulová",J176,0)</f>
        <v>0</v>
      </c>
      <c r="BJ176" s="16" t="s">
        <v>83</v>
      </c>
      <c r="BK176" s="229">
        <f>ROUND(I176*H176,2)</f>
        <v>0</v>
      </c>
      <c r="BL176" s="16" t="s">
        <v>147</v>
      </c>
      <c r="BM176" s="228" t="s">
        <v>876</v>
      </c>
    </row>
    <row r="177" spans="1:65" s="2" customFormat="1" ht="24.15" customHeight="1">
      <c r="A177" s="37"/>
      <c r="B177" s="38"/>
      <c r="C177" s="216" t="s">
        <v>348</v>
      </c>
      <c r="D177" s="216" t="s">
        <v>143</v>
      </c>
      <c r="E177" s="217" t="s">
        <v>349</v>
      </c>
      <c r="F177" s="218" t="s">
        <v>350</v>
      </c>
      <c r="G177" s="219" t="s">
        <v>342</v>
      </c>
      <c r="H177" s="220">
        <v>0.9</v>
      </c>
      <c r="I177" s="221"/>
      <c r="J177" s="222">
        <f>ROUND(I177*H177,2)</f>
        <v>0</v>
      </c>
      <c r="K177" s="223"/>
      <c r="L177" s="43"/>
      <c r="M177" s="224" t="s">
        <v>1</v>
      </c>
      <c r="N177" s="225" t="s">
        <v>40</v>
      </c>
      <c r="O177" s="90"/>
      <c r="P177" s="226">
        <f>O177*H177</f>
        <v>0</v>
      </c>
      <c r="Q177" s="226">
        <v>0</v>
      </c>
      <c r="R177" s="226">
        <f>Q177*H177</f>
        <v>0</v>
      </c>
      <c r="S177" s="226">
        <v>0</v>
      </c>
      <c r="T177" s="227">
        <f>S177*H177</f>
        <v>0</v>
      </c>
      <c r="U177" s="37"/>
      <c r="V177" s="37"/>
      <c r="W177" s="37"/>
      <c r="X177" s="37"/>
      <c r="Y177" s="37"/>
      <c r="Z177" s="37"/>
      <c r="AA177" s="37"/>
      <c r="AB177" s="37"/>
      <c r="AC177" s="37"/>
      <c r="AD177" s="37"/>
      <c r="AE177" s="37"/>
      <c r="AR177" s="228" t="s">
        <v>147</v>
      </c>
      <c r="AT177" s="228" t="s">
        <v>143</v>
      </c>
      <c r="AU177" s="228" t="s">
        <v>85</v>
      </c>
      <c r="AY177" s="16" t="s">
        <v>142</v>
      </c>
      <c r="BE177" s="229">
        <f>IF(N177="základní",J177,0)</f>
        <v>0</v>
      </c>
      <c r="BF177" s="229">
        <f>IF(N177="snížená",J177,0)</f>
        <v>0</v>
      </c>
      <c r="BG177" s="229">
        <f>IF(N177="zákl. přenesená",J177,0)</f>
        <v>0</v>
      </c>
      <c r="BH177" s="229">
        <f>IF(N177="sníž. přenesená",J177,0)</f>
        <v>0</v>
      </c>
      <c r="BI177" s="229">
        <f>IF(N177="nulová",J177,0)</f>
        <v>0</v>
      </c>
      <c r="BJ177" s="16" t="s">
        <v>83</v>
      </c>
      <c r="BK177" s="229">
        <f>ROUND(I177*H177,2)</f>
        <v>0</v>
      </c>
      <c r="BL177" s="16" t="s">
        <v>147</v>
      </c>
      <c r="BM177" s="228" t="s">
        <v>877</v>
      </c>
    </row>
    <row r="178" spans="1:51" s="13" customFormat="1" ht="12">
      <c r="A178" s="13"/>
      <c r="B178" s="230"/>
      <c r="C178" s="231"/>
      <c r="D178" s="232" t="s">
        <v>149</v>
      </c>
      <c r="E178" s="231"/>
      <c r="F178" s="234" t="s">
        <v>878</v>
      </c>
      <c r="G178" s="231"/>
      <c r="H178" s="235">
        <v>0.9</v>
      </c>
      <c r="I178" s="236"/>
      <c r="J178" s="231"/>
      <c r="K178" s="231"/>
      <c r="L178" s="237"/>
      <c r="M178" s="238"/>
      <c r="N178" s="239"/>
      <c r="O178" s="239"/>
      <c r="P178" s="239"/>
      <c r="Q178" s="239"/>
      <c r="R178" s="239"/>
      <c r="S178" s="239"/>
      <c r="T178" s="240"/>
      <c r="U178" s="13"/>
      <c r="V178" s="13"/>
      <c r="W178" s="13"/>
      <c r="X178" s="13"/>
      <c r="Y178" s="13"/>
      <c r="Z178" s="13"/>
      <c r="AA178" s="13"/>
      <c r="AB178" s="13"/>
      <c r="AC178" s="13"/>
      <c r="AD178" s="13"/>
      <c r="AE178" s="13"/>
      <c r="AT178" s="241" t="s">
        <v>149</v>
      </c>
      <c r="AU178" s="241" t="s">
        <v>85</v>
      </c>
      <c r="AV178" s="13" t="s">
        <v>85</v>
      </c>
      <c r="AW178" s="13" t="s">
        <v>4</v>
      </c>
      <c r="AX178" s="13" t="s">
        <v>83</v>
      </c>
      <c r="AY178" s="241" t="s">
        <v>142</v>
      </c>
    </row>
    <row r="179" spans="1:65" s="2" customFormat="1" ht="33" customHeight="1">
      <c r="A179" s="37"/>
      <c r="B179" s="38"/>
      <c r="C179" s="216" t="s">
        <v>353</v>
      </c>
      <c r="D179" s="216" t="s">
        <v>143</v>
      </c>
      <c r="E179" s="217" t="s">
        <v>879</v>
      </c>
      <c r="F179" s="218" t="s">
        <v>880</v>
      </c>
      <c r="G179" s="219" t="s">
        <v>342</v>
      </c>
      <c r="H179" s="220">
        <v>0.06</v>
      </c>
      <c r="I179" s="221"/>
      <c r="J179" s="222">
        <f>ROUND(I179*H179,2)</f>
        <v>0</v>
      </c>
      <c r="K179" s="223"/>
      <c r="L179" s="43"/>
      <c r="M179" s="224" t="s">
        <v>1</v>
      </c>
      <c r="N179" s="225" t="s">
        <v>40</v>
      </c>
      <c r="O179" s="90"/>
      <c r="P179" s="226">
        <f>O179*H179</f>
        <v>0</v>
      </c>
      <c r="Q179" s="226">
        <v>0</v>
      </c>
      <c r="R179" s="226">
        <f>Q179*H179</f>
        <v>0</v>
      </c>
      <c r="S179" s="226">
        <v>0</v>
      </c>
      <c r="T179" s="227">
        <f>S179*H179</f>
        <v>0</v>
      </c>
      <c r="U179" s="37"/>
      <c r="V179" s="37"/>
      <c r="W179" s="37"/>
      <c r="X179" s="37"/>
      <c r="Y179" s="37"/>
      <c r="Z179" s="37"/>
      <c r="AA179" s="37"/>
      <c r="AB179" s="37"/>
      <c r="AC179" s="37"/>
      <c r="AD179" s="37"/>
      <c r="AE179" s="37"/>
      <c r="AR179" s="228" t="s">
        <v>147</v>
      </c>
      <c r="AT179" s="228" t="s">
        <v>143</v>
      </c>
      <c r="AU179" s="228" t="s">
        <v>85</v>
      </c>
      <c r="AY179" s="16" t="s">
        <v>142</v>
      </c>
      <c r="BE179" s="229">
        <f>IF(N179="základní",J179,0)</f>
        <v>0</v>
      </c>
      <c r="BF179" s="229">
        <f>IF(N179="snížená",J179,0)</f>
        <v>0</v>
      </c>
      <c r="BG179" s="229">
        <f>IF(N179="zákl. přenesená",J179,0)</f>
        <v>0</v>
      </c>
      <c r="BH179" s="229">
        <f>IF(N179="sníž. přenesená",J179,0)</f>
        <v>0</v>
      </c>
      <c r="BI179" s="229">
        <f>IF(N179="nulová",J179,0)</f>
        <v>0</v>
      </c>
      <c r="BJ179" s="16" t="s">
        <v>83</v>
      </c>
      <c r="BK179" s="229">
        <f>ROUND(I179*H179,2)</f>
        <v>0</v>
      </c>
      <c r="BL179" s="16" t="s">
        <v>147</v>
      </c>
      <c r="BM179" s="228" t="s">
        <v>881</v>
      </c>
    </row>
    <row r="180" spans="1:63" s="12" customFormat="1" ht="20.85" customHeight="1">
      <c r="A180" s="12"/>
      <c r="B180" s="202"/>
      <c r="C180" s="203"/>
      <c r="D180" s="204" t="s">
        <v>74</v>
      </c>
      <c r="E180" s="268" t="s">
        <v>882</v>
      </c>
      <c r="F180" s="268" t="s">
        <v>883</v>
      </c>
      <c r="G180" s="203"/>
      <c r="H180" s="203"/>
      <c r="I180" s="206"/>
      <c r="J180" s="269">
        <f>BK180</f>
        <v>0</v>
      </c>
      <c r="K180" s="203"/>
      <c r="L180" s="208"/>
      <c r="M180" s="209"/>
      <c r="N180" s="210"/>
      <c r="O180" s="210"/>
      <c r="P180" s="211">
        <f>SUM(P181:P184)</f>
        <v>0</v>
      </c>
      <c r="Q180" s="210"/>
      <c r="R180" s="211">
        <f>SUM(R181:R184)</f>
        <v>0.0225</v>
      </c>
      <c r="S180" s="210"/>
      <c r="T180" s="212">
        <f>SUM(T181:T184)</f>
        <v>0</v>
      </c>
      <c r="U180" s="12"/>
      <c r="V180" s="12"/>
      <c r="W180" s="12"/>
      <c r="X180" s="12"/>
      <c r="Y180" s="12"/>
      <c r="Z180" s="12"/>
      <c r="AA180" s="12"/>
      <c r="AB180" s="12"/>
      <c r="AC180" s="12"/>
      <c r="AD180" s="12"/>
      <c r="AE180" s="12"/>
      <c r="AR180" s="213" t="s">
        <v>85</v>
      </c>
      <c r="AT180" s="214" t="s">
        <v>74</v>
      </c>
      <c r="AU180" s="214" t="s">
        <v>85</v>
      </c>
      <c r="AY180" s="213" t="s">
        <v>142</v>
      </c>
      <c r="BK180" s="215">
        <f>SUM(BK181:BK184)</f>
        <v>0</v>
      </c>
    </row>
    <row r="181" spans="1:65" s="2" customFormat="1" ht="33" customHeight="1">
      <c r="A181" s="37"/>
      <c r="B181" s="38"/>
      <c r="C181" s="216" t="s">
        <v>359</v>
      </c>
      <c r="D181" s="216" t="s">
        <v>143</v>
      </c>
      <c r="E181" s="217" t="s">
        <v>884</v>
      </c>
      <c r="F181" s="218" t="s">
        <v>885</v>
      </c>
      <c r="G181" s="219" t="s">
        <v>169</v>
      </c>
      <c r="H181" s="220">
        <v>5</v>
      </c>
      <c r="I181" s="221"/>
      <c r="J181" s="222">
        <f>ROUND(I181*H181,2)</f>
        <v>0</v>
      </c>
      <c r="K181" s="223"/>
      <c r="L181" s="43"/>
      <c r="M181" s="224" t="s">
        <v>1</v>
      </c>
      <c r="N181" s="225" t="s">
        <v>40</v>
      </c>
      <c r="O181" s="90"/>
      <c r="P181" s="226">
        <f>O181*H181</f>
        <v>0</v>
      </c>
      <c r="Q181" s="226">
        <v>0</v>
      </c>
      <c r="R181" s="226">
        <f>Q181*H181</f>
        <v>0</v>
      </c>
      <c r="S181" s="226">
        <v>0</v>
      </c>
      <c r="T181" s="227">
        <f>S181*H181</f>
        <v>0</v>
      </c>
      <c r="U181" s="37"/>
      <c r="V181" s="37"/>
      <c r="W181" s="37"/>
      <c r="X181" s="37"/>
      <c r="Y181" s="37"/>
      <c r="Z181" s="37"/>
      <c r="AA181" s="37"/>
      <c r="AB181" s="37"/>
      <c r="AC181" s="37"/>
      <c r="AD181" s="37"/>
      <c r="AE181" s="37"/>
      <c r="AR181" s="228" t="s">
        <v>236</v>
      </c>
      <c r="AT181" s="228" t="s">
        <v>143</v>
      </c>
      <c r="AU181" s="228" t="s">
        <v>155</v>
      </c>
      <c r="AY181" s="16" t="s">
        <v>142</v>
      </c>
      <c r="BE181" s="229">
        <f>IF(N181="základní",J181,0)</f>
        <v>0</v>
      </c>
      <c r="BF181" s="229">
        <f>IF(N181="snížená",J181,0)</f>
        <v>0</v>
      </c>
      <c r="BG181" s="229">
        <f>IF(N181="zákl. přenesená",J181,0)</f>
        <v>0</v>
      </c>
      <c r="BH181" s="229">
        <f>IF(N181="sníž. přenesená",J181,0)</f>
        <v>0</v>
      </c>
      <c r="BI181" s="229">
        <f>IF(N181="nulová",J181,0)</f>
        <v>0</v>
      </c>
      <c r="BJ181" s="16" t="s">
        <v>83</v>
      </c>
      <c r="BK181" s="229">
        <f>ROUND(I181*H181,2)</f>
        <v>0</v>
      </c>
      <c r="BL181" s="16" t="s">
        <v>236</v>
      </c>
      <c r="BM181" s="228" t="s">
        <v>886</v>
      </c>
    </row>
    <row r="182" spans="1:65" s="2" customFormat="1" ht="21.75" customHeight="1">
      <c r="A182" s="37"/>
      <c r="B182" s="38"/>
      <c r="C182" s="257" t="s">
        <v>365</v>
      </c>
      <c r="D182" s="257" t="s">
        <v>239</v>
      </c>
      <c r="E182" s="258" t="s">
        <v>887</v>
      </c>
      <c r="F182" s="259" t="s">
        <v>888</v>
      </c>
      <c r="G182" s="260" t="s">
        <v>169</v>
      </c>
      <c r="H182" s="261">
        <v>5</v>
      </c>
      <c r="I182" s="262"/>
      <c r="J182" s="263">
        <f>ROUND(I182*H182,2)</f>
        <v>0</v>
      </c>
      <c r="K182" s="264"/>
      <c r="L182" s="265"/>
      <c r="M182" s="266" t="s">
        <v>1</v>
      </c>
      <c r="N182" s="267" t="s">
        <v>40</v>
      </c>
      <c r="O182" s="90"/>
      <c r="P182" s="226">
        <f>O182*H182</f>
        <v>0</v>
      </c>
      <c r="Q182" s="226">
        <v>0.0015</v>
      </c>
      <c r="R182" s="226">
        <f>Q182*H182</f>
        <v>0.0075</v>
      </c>
      <c r="S182" s="226">
        <v>0</v>
      </c>
      <c r="T182" s="227">
        <f>S182*H182</f>
        <v>0</v>
      </c>
      <c r="U182" s="37"/>
      <c r="V182" s="37"/>
      <c r="W182" s="37"/>
      <c r="X182" s="37"/>
      <c r="Y182" s="37"/>
      <c r="Z182" s="37"/>
      <c r="AA182" s="37"/>
      <c r="AB182" s="37"/>
      <c r="AC182" s="37"/>
      <c r="AD182" s="37"/>
      <c r="AE182" s="37"/>
      <c r="AR182" s="228" t="s">
        <v>242</v>
      </c>
      <c r="AT182" s="228" t="s">
        <v>239</v>
      </c>
      <c r="AU182" s="228" t="s">
        <v>155</v>
      </c>
      <c r="AY182" s="16" t="s">
        <v>142</v>
      </c>
      <c r="BE182" s="229">
        <f>IF(N182="základní",J182,0)</f>
        <v>0</v>
      </c>
      <c r="BF182" s="229">
        <f>IF(N182="snížená",J182,0)</f>
        <v>0</v>
      </c>
      <c r="BG182" s="229">
        <f>IF(N182="zákl. přenesená",J182,0)</f>
        <v>0</v>
      </c>
      <c r="BH182" s="229">
        <f>IF(N182="sníž. přenesená",J182,0)</f>
        <v>0</v>
      </c>
      <c r="BI182" s="229">
        <f>IF(N182="nulová",J182,0)</f>
        <v>0</v>
      </c>
      <c r="BJ182" s="16" t="s">
        <v>83</v>
      </c>
      <c r="BK182" s="229">
        <f>ROUND(I182*H182,2)</f>
        <v>0</v>
      </c>
      <c r="BL182" s="16" t="s">
        <v>236</v>
      </c>
      <c r="BM182" s="228" t="s">
        <v>889</v>
      </c>
    </row>
    <row r="183" spans="1:65" s="2" customFormat="1" ht="33" customHeight="1">
      <c r="A183" s="37"/>
      <c r="B183" s="38"/>
      <c r="C183" s="216" t="s">
        <v>369</v>
      </c>
      <c r="D183" s="216" t="s">
        <v>143</v>
      </c>
      <c r="E183" s="217" t="s">
        <v>890</v>
      </c>
      <c r="F183" s="218" t="s">
        <v>891</v>
      </c>
      <c r="G183" s="219" t="s">
        <v>169</v>
      </c>
      <c r="H183" s="220">
        <v>10</v>
      </c>
      <c r="I183" s="221"/>
      <c r="J183" s="222">
        <f>ROUND(I183*H183,2)</f>
        <v>0</v>
      </c>
      <c r="K183" s="223"/>
      <c r="L183" s="43"/>
      <c r="M183" s="224" t="s">
        <v>1</v>
      </c>
      <c r="N183" s="225" t="s">
        <v>40</v>
      </c>
      <c r="O183" s="90"/>
      <c r="P183" s="226">
        <f>O183*H183</f>
        <v>0</v>
      </c>
      <c r="Q183" s="226">
        <v>0</v>
      </c>
      <c r="R183" s="226">
        <f>Q183*H183</f>
        <v>0</v>
      </c>
      <c r="S183" s="226">
        <v>0</v>
      </c>
      <c r="T183" s="227">
        <f>S183*H183</f>
        <v>0</v>
      </c>
      <c r="U183" s="37"/>
      <c r="V183" s="37"/>
      <c r="W183" s="37"/>
      <c r="X183" s="37"/>
      <c r="Y183" s="37"/>
      <c r="Z183" s="37"/>
      <c r="AA183" s="37"/>
      <c r="AB183" s="37"/>
      <c r="AC183" s="37"/>
      <c r="AD183" s="37"/>
      <c r="AE183" s="37"/>
      <c r="AR183" s="228" t="s">
        <v>236</v>
      </c>
      <c r="AT183" s="228" t="s">
        <v>143</v>
      </c>
      <c r="AU183" s="228" t="s">
        <v>155</v>
      </c>
      <c r="AY183" s="16" t="s">
        <v>142</v>
      </c>
      <c r="BE183" s="229">
        <f>IF(N183="základní",J183,0)</f>
        <v>0</v>
      </c>
      <c r="BF183" s="229">
        <f>IF(N183="snížená",J183,0)</f>
        <v>0</v>
      </c>
      <c r="BG183" s="229">
        <f>IF(N183="zákl. přenesená",J183,0)</f>
        <v>0</v>
      </c>
      <c r="BH183" s="229">
        <f>IF(N183="sníž. přenesená",J183,0)</f>
        <v>0</v>
      </c>
      <c r="BI183" s="229">
        <f>IF(N183="nulová",J183,0)</f>
        <v>0</v>
      </c>
      <c r="BJ183" s="16" t="s">
        <v>83</v>
      </c>
      <c r="BK183" s="229">
        <f>ROUND(I183*H183,2)</f>
        <v>0</v>
      </c>
      <c r="BL183" s="16" t="s">
        <v>236</v>
      </c>
      <c r="BM183" s="228" t="s">
        <v>892</v>
      </c>
    </row>
    <row r="184" spans="1:65" s="2" customFormat="1" ht="21.75" customHeight="1">
      <c r="A184" s="37"/>
      <c r="B184" s="38"/>
      <c r="C184" s="257" t="s">
        <v>373</v>
      </c>
      <c r="D184" s="257" t="s">
        <v>239</v>
      </c>
      <c r="E184" s="258" t="s">
        <v>893</v>
      </c>
      <c r="F184" s="259" t="s">
        <v>894</v>
      </c>
      <c r="G184" s="260" t="s">
        <v>169</v>
      </c>
      <c r="H184" s="261">
        <v>10</v>
      </c>
      <c r="I184" s="262"/>
      <c r="J184" s="263">
        <f>ROUND(I184*H184,2)</f>
        <v>0</v>
      </c>
      <c r="K184" s="264"/>
      <c r="L184" s="265"/>
      <c r="M184" s="266" t="s">
        <v>1</v>
      </c>
      <c r="N184" s="267" t="s">
        <v>40</v>
      </c>
      <c r="O184" s="90"/>
      <c r="P184" s="226">
        <f>O184*H184</f>
        <v>0</v>
      </c>
      <c r="Q184" s="226">
        <v>0.0015</v>
      </c>
      <c r="R184" s="226">
        <f>Q184*H184</f>
        <v>0.015</v>
      </c>
      <c r="S184" s="226">
        <v>0</v>
      </c>
      <c r="T184" s="227">
        <f>S184*H184</f>
        <v>0</v>
      </c>
      <c r="U184" s="37"/>
      <c r="V184" s="37"/>
      <c r="W184" s="37"/>
      <c r="X184" s="37"/>
      <c r="Y184" s="37"/>
      <c r="Z184" s="37"/>
      <c r="AA184" s="37"/>
      <c r="AB184" s="37"/>
      <c r="AC184" s="37"/>
      <c r="AD184" s="37"/>
      <c r="AE184" s="37"/>
      <c r="AR184" s="228" t="s">
        <v>242</v>
      </c>
      <c r="AT184" s="228" t="s">
        <v>239</v>
      </c>
      <c r="AU184" s="228" t="s">
        <v>155</v>
      </c>
      <c r="AY184" s="16" t="s">
        <v>142</v>
      </c>
      <c r="BE184" s="229">
        <f>IF(N184="základní",J184,0)</f>
        <v>0</v>
      </c>
      <c r="BF184" s="229">
        <f>IF(N184="snížená",J184,0)</f>
        <v>0</v>
      </c>
      <c r="BG184" s="229">
        <f>IF(N184="zákl. přenesená",J184,0)</f>
        <v>0</v>
      </c>
      <c r="BH184" s="229">
        <f>IF(N184="sníž. přenesená",J184,0)</f>
        <v>0</v>
      </c>
      <c r="BI184" s="229">
        <f>IF(N184="nulová",J184,0)</f>
        <v>0</v>
      </c>
      <c r="BJ184" s="16" t="s">
        <v>83</v>
      </c>
      <c r="BK184" s="229">
        <f>ROUND(I184*H184,2)</f>
        <v>0</v>
      </c>
      <c r="BL184" s="16" t="s">
        <v>236</v>
      </c>
      <c r="BM184" s="228" t="s">
        <v>895</v>
      </c>
    </row>
    <row r="185" spans="1:63" s="12" customFormat="1" ht="25.9" customHeight="1">
      <c r="A185" s="12"/>
      <c r="B185" s="202"/>
      <c r="C185" s="203"/>
      <c r="D185" s="204" t="s">
        <v>74</v>
      </c>
      <c r="E185" s="205" t="s">
        <v>896</v>
      </c>
      <c r="F185" s="205" t="s">
        <v>897</v>
      </c>
      <c r="G185" s="203"/>
      <c r="H185" s="203"/>
      <c r="I185" s="206"/>
      <c r="J185" s="207">
        <f>BK185</f>
        <v>0</v>
      </c>
      <c r="K185" s="203"/>
      <c r="L185" s="208"/>
      <c r="M185" s="209"/>
      <c r="N185" s="210"/>
      <c r="O185" s="210"/>
      <c r="P185" s="211">
        <f>SUM(P186:P194)</f>
        <v>0</v>
      </c>
      <c r="Q185" s="210"/>
      <c r="R185" s="211">
        <f>SUM(R186:R194)</f>
        <v>0</v>
      </c>
      <c r="S185" s="210"/>
      <c r="T185" s="212">
        <f>SUM(T186:T194)</f>
        <v>0</v>
      </c>
      <c r="U185" s="12"/>
      <c r="V185" s="12"/>
      <c r="W185" s="12"/>
      <c r="X185" s="12"/>
      <c r="Y185" s="12"/>
      <c r="Z185" s="12"/>
      <c r="AA185" s="12"/>
      <c r="AB185" s="12"/>
      <c r="AC185" s="12"/>
      <c r="AD185" s="12"/>
      <c r="AE185" s="12"/>
      <c r="AR185" s="213" t="s">
        <v>147</v>
      </c>
      <c r="AT185" s="214" t="s">
        <v>74</v>
      </c>
      <c r="AU185" s="214" t="s">
        <v>75</v>
      </c>
      <c r="AY185" s="213" t="s">
        <v>142</v>
      </c>
      <c r="BK185" s="215">
        <f>SUM(BK186:BK194)</f>
        <v>0</v>
      </c>
    </row>
    <row r="186" spans="1:65" s="2" customFormat="1" ht="21.75" customHeight="1">
      <c r="A186" s="37"/>
      <c r="B186" s="38"/>
      <c r="C186" s="216" t="s">
        <v>379</v>
      </c>
      <c r="D186" s="216" t="s">
        <v>143</v>
      </c>
      <c r="E186" s="217" t="s">
        <v>898</v>
      </c>
      <c r="F186" s="218" t="s">
        <v>899</v>
      </c>
      <c r="G186" s="219" t="s">
        <v>900</v>
      </c>
      <c r="H186" s="220">
        <v>6</v>
      </c>
      <c r="I186" s="221"/>
      <c r="J186" s="222">
        <f>ROUND(I186*H186,2)</f>
        <v>0</v>
      </c>
      <c r="K186" s="223"/>
      <c r="L186" s="43"/>
      <c r="M186" s="224" t="s">
        <v>1</v>
      </c>
      <c r="N186" s="225" t="s">
        <v>40</v>
      </c>
      <c r="O186" s="90"/>
      <c r="P186" s="226">
        <f>O186*H186</f>
        <v>0</v>
      </c>
      <c r="Q186" s="226">
        <v>0</v>
      </c>
      <c r="R186" s="226">
        <f>Q186*H186</f>
        <v>0</v>
      </c>
      <c r="S186" s="226">
        <v>0</v>
      </c>
      <c r="T186" s="227">
        <f>S186*H186</f>
        <v>0</v>
      </c>
      <c r="U186" s="37"/>
      <c r="V186" s="37"/>
      <c r="W186" s="37"/>
      <c r="X186" s="37"/>
      <c r="Y186" s="37"/>
      <c r="Z186" s="37"/>
      <c r="AA186" s="37"/>
      <c r="AB186" s="37"/>
      <c r="AC186" s="37"/>
      <c r="AD186" s="37"/>
      <c r="AE186" s="37"/>
      <c r="AR186" s="228" t="s">
        <v>901</v>
      </c>
      <c r="AT186" s="228" t="s">
        <v>143</v>
      </c>
      <c r="AU186" s="228" t="s">
        <v>83</v>
      </c>
      <c r="AY186" s="16" t="s">
        <v>142</v>
      </c>
      <c r="BE186" s="229">
        <f>IF(N186="základní",J186,0)</f>
        <v>0</v>
      </c>
      <c r="BF186" s="229">
        <f>IF(N186="snížená",J186,0)</f>
        <v>0</v>
      </c>
      <c r="BG186" s="229">
        <f>IF(N186="zákl. přenesená",J186,0)</f>
        <v>0</v>
      </c>
      <c r="BH186" s="229">
        <f>IF(N186="sníž. přenesená",J186,0)</f>
        <v>0</v>
      </c>
      <c r="BI186" s="229">
        <f>IF(N186="nulová",J186,0)</f>
        <v>0</v>
      </c>
      <c r="BJ186" s="16" t="s">
        <v>83</v>
      </c>
      <c r="BK186" s="229">
        <f>ROUND(I186*H186,2)</f>
        <v>0</v>
      </c>
      <c r="BL186" s="16" t="s">
        <v>901</v>
      </c>
      <c r="BM186" s="228" t="s">
        <v>902</v>
      </c>
    </row>
    <row r="187" spans="1:65" s="2" customFormat="1" ht="24.15" customHeight="1">
      <c r="A187" s="37"/>
      <c r="B187" s="38"/>
      <c r="C187" s="216" t="s">
        <v>384</v>
      </c>
      <c r="D187" s="216" t="s">
        <v>143</v>
      </c>
      <c r="E187" s="217" t="s">
        <v>903</v>
      </c>
      <c r="F187" s="218" t="s">
        <v>904</v>
      </c>
      <c r="G187" s="219" t="s">
        <v>900</v>
      </c>
      <c r="H187" s="220">
        <v>5</v>
      </c>
      <c r="I187" s="221"/>
      <c r="J187" s="222">
        <f>ROUND(I187*H187,2)</f>
        <v>0</v>
      </c>
      <c r="K187" s="223"/>
      <c r="L187" s="43"/>
      <c r="M187" s="224" t="s">
        <v>1</v>
      </c>
      <c r="N187" s="225" t="s">
        <v>40</v>
      </c>
      <c r="O187" s="90"/>
      <c r="P187" s="226">
        <f>O187*H187</f>
        <v>0</v>
      </c>
      <c r="Q187" s="226">
        <v>0</v>
      </c>
      <c r="R187" s="226">
        <f>Q187*H187</f>
        <v>0</v>
      </c>
      <c r="S187" s="226">
        <v>0</v>
      </c>
      <c r="T187" s="227">
        <f>S187*H187</f>
        <v>0</v>
      </c>
      <c r="U187" s="37"/>
      <c r="V187" s="37"/>
      <c r="W187" s="37"/>
      <c r="X187" s="37"/>
      <c r="Y187" s="37"/>
      <c r="Z187" s="37"/>
      <c r="AA187" s="37"/>
      <c r="AB187" s="37"/>
      <c r="AC187" s="37"/>
      <c r="AD187" s="37"/>
      <c r="AE187" s="37"/>
      <c r="AR187" s="228" t="s">
        <v>901</v>
      </c>
      <c r="AT187" s="228" t="s">
        <v>143</v>
      </c>
      <c r="AU187" s="228" t="s">
        <v>83</v>
      </c>
      <c r="AY187" s="16" t="s">
        <v>142</v>
      </c>
      <c r="BE187" s="229">
        <f>IF(N187="základní",J187,0)</f>
        <v>0</v>
      </c>
      <c r="BF187" s="229">
        <f>IF(N187="snížená",J187,0)</f>
        <v>0</v>
      </c>
      <c r="BG187" s="229">
        <f>IF(N187="zákl. přenesená",J187,0)</f>
        <v>0</v>
      </c>
      <c r="BH187" s="229">
        <f>IF(N187="sníž. přenesená",J187,0)</f>
        <v>0</v>
      </c>
      <c r="BI187" s="229">
        <f>IF(N187="nulová",J187,0)</f>
        <v>0</v>
      </c>
      <c r="BJ187" s="16" t="s">
        <v>83</v>
      </c>
      <c r="BK187" s="229">
        <f>ROUND(I187*H187,2)</f>
        <v>0</v>
      </c>
      <c r="BL187" s="16" t="s">
        <v>901</v>
      </c>
      <c r="BM187" s="228" t="s">
        <v>905</v>
      </c>
    </row>
    <row r="188" spans="1:65" s="2" customFormat="1" ht="16.5" customHeight="1">
      <c r="A188" s="37"/>
      <c r="B188" s="38"/>
      <c r="C188" s="216" t="s">
        <v>388</v>
      </c>
      <c r="D188" s="216" t="s">
        <v>143</v>
      </c>
      <c r="E188" s="217" t="s">
        <v>906</v>
      </c>
      <c r="F188" s="218" t="s">
        <v>907</v>
      </c>
      <c r="G188" s="219" t="s">
        <v>900</v>
      </c>
      <c r="H188" s="220">
        <v>10</v>
      </c>
      <c r="I188" s="221"/>
      <c r="J188" s="222">
        <f>ROUND(I188*H188,2)</f>
        <v>0</v>
      </c>
      <c r="K188" s="223"/>
      <c r="L188" s="43"/>
      <c r="M188" s="224" t="s">
        <v>1</v>
      </c>
      <c r="N188" s="225" t="s">
        <v>40</v>
      </c>
      <c r="O188" s="90"/>
      <c r="P188" s="226">
        <f>O188*H188</f>
        <v>0</v>
      </c>
      <c r="Q188" s="226">
        <v>0</v>
      </c>
      <c r="R188" s="226">
        <f>Q188*H188</f>
        <v>0</v>
      </c>
      <c r="S188" s="226">
        <v>0</v>
      </c>
      <c r="T188" s="227">
        <f>S188*H188</f>
        <v>0</v>
      </c>
      <c r="U188" s="37"/>
      <c r="V188" s="37"/>
      <c r="W188" s="37"/>
      <c r="X188" s="37"/>
      <c r="Y188" s="37"/>
      <c r="Z188" s="37"/>
      <c r="AA188" s="37"/>
      <c r="AB188" s="37"/>
      <c r="AC188" s="37"/>
      <c r="AD188" s="37"/>
      <c r="AE188" s="37"/>
      <c r="AR188" s="228" t="s">
        <v>901</v>
      </c>
      <c r="AT188" s="228" t="s">
        <v>143</v>
      </c>
      <c r="AU188" s="228" t="s">
        <v>83</v>
      </c>
      <c r="AY188" s="16" t="s">
        <v>142</v>
      </c>
      <c r="BE188" s="229">
        <f>IF(N188="základní",J188,0)</f>
        <v>0</v>
      </c>
      <c r="BF188" s="229">
        <f>IF(N188="snížená",J188,0)</f>
        <v>0</v>
      </c>
      <c r="BG188" s="229">
        <f>IF(N188="zákl. přenesená",J188,0)</f>
        <v>0</v>
      </c>
      <c r="BH188" s="229">
        <f>IF(N188="sníž. přenesená",J188,0)</f>
        <v>0</v>
      </c>
      <c r="BI188" s="229">
        <f>IF(N188="nulová",J188,0)</f>
        <v>0</v>
      </c>
      <c r="BJ188" s="16" t="s">
        <v>83</v>
      </c>
      <c r="BK188" s="229">
        <f>ROUND(I188*H188,2)</f>
        <v>0</v>
      </c>
      <c r="BL188" s="16" t="s">
        <v>901</v>
      </c>
      <c r="BM188" s="228" t="s">
        <v>908</v>
      </c>
    </row>
    <row r="189" spans="1:65" s="2" customFormat="1" ht="24.15" customHeight="1">
      <c r="A189" s="37"/>
      <c r="B189" s="38"/>
      <c r="C189" s="216" t="s">
        <v>393</v>
      </c>
      <c r="D189" s="216" t="s">
        <v>143</v>
      </c>
      <c r="E189" s="217" t="s">
        <v>909</v>
      </c>
      <c r="F189" s="218" t="s">
        <v>910</v>
      </c>
      <c r="G189" s="219" t="s">
        <v>900</v>
      </c>
      <c r="H189" s="220">
        <v>12</v>
      </c>
      <c r="I189" s="221"/>
      <c r="J189" s="222">
        <f>ROUND(I189*H189,2)</f>
        <v>0</v>
      </c>
      <c r="K189" s="223"/>
      <c r="L189" s="43"/>
      <c r="M189" s="224" t="s">
        <v>1</v>
      </c>
      <c r="N189" s="225" t="s">
        <v>40</v>
      </c>
      <c r="O189" s="90"/>
      <c r="P189" s="226">
        <f>O189*H189</f>
        <v>0</v>
      </c>
      <c r="Q189" s="226">
        <v>0</v>
      </c>
      <c r="R189" s="226">
        <f>Q189*H189</f>
        <v>0</v>
      </c>
      <c r="S189" s="226">
        <v>0</v>
      </c>
      <c r="T189" s="227">
        <f>S189*H189</f>
        <v>0</v>
      </c>
      <c r="U189" s="37"/>
      <c r="V189" s="37"/>
      <c r="W189" s="37"/>
      <c r="X189" s="37"/>
      <c r="Y189" s="37"/>
      <c r="Z189" s="37"/>
      <c r="AA189" s="37"/>
      <c r="AB189" s="37"/>
      <c r="AC189" s="37"/>
      <c r="AD189" s="37"/>
      <c r="AE189" s="37"/>
      <c r="AR189" s="228" t="s">
        <v>901</v>
      </c>
      <c r="AT189" s="228" t="s">
        <v>143</v>
      </c>
      <c r="AU189" s="228" t="s">
        <v>83</v>
      </c>
      <c r="AY189" s="16" t="s">
        <v>142</v>
      </c>
      <c r="BE189" s="229">
        <f>IF(N189="základní",J189,0)</f>
        <v>0</v>
      </c>
      <c r="BF189" s="229">
        <f>IF(N189="snížená",J189,0)</f>
        <v>0</v>
      </c>
      <c r="BG189" s="229">
        <f>IF(N189="zákl. přenesená",J189,0)</f>
        <v>0</v>
      </c>
      <c r="BH189" s="229">
        <f>IF(N189="sníž. přenesená",J189,0)</f>
        <v>0</v>
      </c>
      <c r="BI189" s="229">
        <f>IF(N189="nulová",J189,0)</f>
        <v>0</v>
      </c>
      <c r="BJ189" s="16" t="s">
        <v>83</v>
      </c>
      <c r="BK189" s="229">
        <f>ROUND(I189*H189,2)</f>
        <v>0</v>
      </c>
      <c r="BL189" s="16" t="s">
        <v>901</v>
      </c>
      <c r="BM189" s="228" t="s">
        <v>911</v>
      </c>
    </row>
    <row r="190" spans="1:65" s="2" customFormat="1" ht="16.5" customHeight="1">
      <c r="A190" s="37"/>
      <c r="B190" s="38"/>
      <c r="C190" s="216" t="s">
        <v>398</v>
      </c>
      <c r="D190" s="216" t="s">
        <v>143</v>
      </c>
      <c r="E190" s="217" t="s">
        <v>912</v>
      </c>
      <c r="F190" s="218" t="s">
        <v>913</v>
      </c>
      <c r="G190" s="219" t="s">
        <v>900</v>
      </c>
      <c r="H190" s="220">
        <v>4</v>
      </c>
      <c r="I190" s="221"/>
      <c r="J190" s="222">
        <f>ROUND(I190*H190,2)</f>
        <v>0</v>
      </c>
      <c r="K190" s="223"/>
      <c r="L190" s="43"/>
      <c r="M190" s="224" t="s">
        <v>1</v>
      </c>
      <c r="N190" s="225" t="s">
        <v>40</v>
      </c>
      <c r="O190" s="90"/>
      <c r="P190" s="226">
        <f>O190*H190</f>
        <v>0</v>
      </c>
      <c r="Q190" s="226">
        <v>0</v>
      </c>
      <c r="R190" s="226">
        <f>Q190*H190</f>
        <v>0</v>
      </c>
      <c r="S190" s="226">
        <v>0</v>
      </c>
      <c r="T190" s="227">
        <f>S190*H190</f>
        <v>0</v>
      </c>
      <c r="U190" s="37"/>
      <c r="V190" s="37"/>
      <c r="W190" s="37"/>
      <c r="X190" s="37"/>
      <c r="Y190" s="37"/>
      <c r="Z190" s="37"/>
      <c r="AA190" s="37"/>
      <c r="AB190" s="37"/>
      <c r="AC190" s="37"/>
      <c r="AD190" s="37"/>
      <c r="AE190" s="37"/>
      <c r="AR190" s="228" t="s">
        <v>901</v>
      </c>
      <c r="AT190" s="228" t="s">
        <v>143</v>
      </c>
      <c r="AU190" s="228" t="s">
        <v>83</v>
      </c>
      <c r="AY190" s="16" t="s">
        <v>142</v>
      </c>
      <c r="BE190" s="229">
        <f>IF(N190="základní",J190,0)</f>
        <v>0</v>
      </c>
      <c r="BF190" s="229">
        <f>IF(N190="snížená",J190,0)</f>
        <v>0</v>
      </c>
      <c r="BG190" s="229">
        <f>IF(N190="zákl. přenesená",J190,0)</f>
        <v>0</v>
      </c>
      <c r="BH190" s="229">
        <f>IF(N190="sníž. přenesená",J190,0)</f>
        <v>0</v>
      </c>
      <c r="BI190" s="229">
        <f>IF(N190="nulová",J190,0)</f>
        <v>0</v>
      </c>
      <c r="BJ190" s="16" t="s">
        <v>83</v>
      </c>
      <c r="BK190" s="229">
        <f>ROUND(I190*H190,2)</f>
        <v>0</v>
      </c>
      <c r="BL190" s="16" t="s">
        <v>901</v>
      </c>
      <c r="BM190" s="228" t="s">
        <v>914</v>
      </c>
    </row>
    <row r="191" spans="1:65" s="2" customFormat="1" ht="16.5" customHeight="1">
      <c r="A191" s="37"/>
      <c r="B191" s="38"/>
      <c r="C191" s="216" t="s">
        <v>402</v>
      </c>
      <c r="D191" s="216" t="s">
        <v>143</v>
      </c>
      <c r="E191" s="217" t="s">
        <v>915</v>
      </c>
      <c r="F191" s="218" t="s">
        <v>916</v>
      </c>
      <c r="G191" s="219" t="s">
        <v>328</v>
      </c>
      <c r="H191" s="220">
        <v>1</v>
      </c>
      <c r="I191" s="221"/>
      <c r="J191" s="222">
        <f>ROUND(I191*H191,2)</f>
        <v>0</v>
      </c>
      <c r="K191" s="223"/>
      <c r="L191" s="43"/>
      <c r="M191" s="224" t="s">
        <v>1</v>
      </c>
      <c r="N191" s="225" t="s">
        <v>40</v>
      </c>
      <c r="O191" s="90"/>
      <c r="P191" s="226">
        <f>O191*H191</f>
        <v>0</v>
      </c>
      <c r="Q191" s="226">
        <v>0</v>
      </c>
      <c r="R191" s="226">
        <f>Q191*H191</f>
        <v>0</v>
      </c>
      <c r="S191" s="226">
        <v>0</v>
      </c>
      <c r="T191" s="227">
        <f>S191*H191</f>
        <v>0</v>
      </c>
      <c r="U191" s="37"/>
      <c r="V191" s="37"/>
      <c r="W191" s="37"/>
      <c r="X191" s="37"/>
      <c r="Y191" s="37"/>
      <c r="Z191" s="37"/>
      <c r="AA191" s="37"/>
      <c r="AB191" s="37"/>
      <c r="AC191" s="37"/>
      <c r="AD191" s="37"/>
      <c r="AE191" s="37"/>
      <c r="AR191" s="228" t="s">
        <v>901</v>
      </c>
      <c r="AT191" s="228" t="s">
        <v>143</v>
      </c>
      <c r="AU191" s="228" t="s">
        <v>83</v>
      </c>
      <c r="AY191" s="16" t="s">
        <v>142</v>
      </c>
      <c r="BE191" s="229">
        <f>IF(N191="základní",J191,0)</f>
        <v>0</v>
      </c>
      <c r="BF191" s="229">
        <f>IF(N191="snížená",J191,0)</f>
        <v>0</v>
      </c>
      <c r="BG191" s="229">
        <f>IF(N191="zákl. přenesená",J191,0)</f>
        <v>0</v>
      </c>
      <c r="BH191" s="229">
        <f>IF(N191="sníž. přenesená",J191,0)</f>
        <v>0</v>
      </c>
      <c r="BI191" s="229">
        <f>IF(N191="nulová",J191,0)</f>
        <v>0</v>
      </c>
      <c r="BJ191" s="16" t="s">
        <v>83</v>
      </c>
      <c r="BK191" s="229">
        <f>ROUND(I191*H191,2)</f>
        <v>0</v>
      </c>
      <c r="BL191" s="16" t="s">
        <v>901</v>
      </c>
      <c r="BM191" s="228" t="s">
        <v>917</v>
      </c>
    </row>
    <row r="192" spans="1:65" s="2" customFormat="1" ht="21.75" customHeight="1">
      <c r="A192" s="37"/>
      <c r="B192" s="38"/>
      <c r="C192" s="216" t="s">
        <v>408</v>
      </c>
      <c r="D192" s="216" t="s">
        <v>143</v>
      </c>
      <c r="E192" s="217" t="s">
        <v>918</v>
      </c>
      <c r="F192" s="218" t="s">
        <v>919</v>
      </c>
      <c r="G192" s="219" t="s">
        <v>900</v>
      </c>
      <c r="H192" s="220">
        <v>8</v>
      </c>
      <c r="I192" s="221"/>
      <c r="J192" s="222">
        <f>ROUND(I192*H192,2)</f>
        <v>0</v>
      </c>
      <c r="K192" s="223"/>
      <c r="L192" s="43"/>
      <c r="M192" s="224" t="s">
        <v>1</v>
      </c>
      <c r="N192" s="225" t="s">
        <v>40</v>
      </c>
      <c r="O192" s="90"/>
      <c r="P192" s="226">
        <f>O192*H192</f>
        <v>0</v>
      </c>
      <c r="Q192" s="226">
        <v>0</v>
      </c>
      <c r="R192" s="226">
        <f>Q192*H192</f>
        <v>0</v>
      </c>
      <c r="S192" s="226">
        <v>0</v>
      </c>
      <c r="T192" s="227">
        <f>S192*H192</f>
        <v>0</v>
      </c>
      <c r="U192" s="37"/>
      <c r="V192" s="37"/>
      <c r="W192" s="37"/>
      <c r="X192" s="37"/>
      <c r="Y192" s="37"/>
      <c r="Z192" s="37"/>
      <c r="AA192" s="37"/>
      <c r="AB192" s="37"/>
      <c r="AC192" s="37"/>
      <c r="AD192" s="37"/>
      <c r="AE192" s="37"/>
      <c r="AR192" s="228" t="s">
        <v>901</v>
      </c>
      <c r="AT192" s="228" t="s">
        <v>143</v>
      </c>
      <c r="AU192" s="228" t="s">
        <v>83</v>
      </c>
      <c r="AY192" s="16" t="s">
        <v>142</v>
      </c>
      <c r="BE192" s="229">
        <f>IF(N192="základní",J192,0)</f>
        <v>0</v>
      </c>
      <c r="BF192" s="229">
        <f>IF(N192="snížená",J192,0)</f>
        <v>0</v>
      </c>
      <c r="BG192" s="229">
        <f>IF(N192="zákl. přenesená",J192,0)</f>
        <v>0</v>
      </c>
      <c r="BH192" s="229">
        <f>IF(N192="sníž. přenesená",J192,0)</f>
        <v>0</v>
      </c>
      <c r="BI192" s="229">
        <f>IF(N192="nulová",J192,0)</f>
        <v>0</v>
      </c>
      <c r="BJ192" s="16" t="s">
        <v>83</v>
      </c>
      <c r="BK192" s="229">
        <f>ROUND(I192*H192,2)</f>
        <v>0</v>
      </c>
      <c r="BL192" s="16" t="s">
        <v>901</v>
      </c>
      <c r="BM192" s="228" t="s">
        <v>920</v>
      </c>
    </row>
    <row r="193" spans="1:65" s="2" customFormat="1" ht="16.5" customHeight="1">
      <c r="A193" s="37"/>
      <c r="B193" s="38"/>
      <c r="C193" s="216" t="s">
        <v>412</v>
      </c>
      <c r="D193" s="216" t="s">
        <v>143</v>
      </c>
      <c r="E193" s="217" t="s">
        <v>921</v>
      </c>
      <c r="F193" s="218" t="s">
        <v>922</v>
      </c>
      <c r="G193" s="219" t="s">
        <v>900</v>
      </c>
      <c r="H193" s="220">
        <v>3</v>
      </c>
      <c r="I193" s="221"/>
      <c r="J193" s="222">
        <f>ROUND(I193*H193,2)</f>
        <v>0</v>
      </c>
      <c r="K193" s="223"/>
      <c r="L193" s="43"/>
      <c r="M193" s="224" t="s">
        <v>1</v>
      </c>
      <c r="N193" s="225" t="s">
        <v>40</v>
      </c>
      <c r="O193" s="90"/>
      <c r="P193" s="226">
        <f>O193*H193</f>
        <v>0</v>
      </c>
      <c r="Q193" s="226">
        <v>0</v>
      </c>
      <c r="R193" s="226">
        <f>Q193*H193</f>
        <v>0</v>
      </c>
      <c r="S193" s="226">
        <v>0</v>
      </c>
      <c r="T193" s="227">
        <f>S193*H193</f>
        <v>0</v>
      </c>
      <c r="U193" s="37"/>
      <c r="V193" s="37"/>
      <c r="W193" s="37"/>
      <c r="X193" s="37"/>
      <c r="Y193" s="37"/>
      <c r="Z193" s="37"/>
      <c r="AA193" s="37"/>
      <c r="AB193" s="37"/>
      <c r="AC193" s="37"/>
      <c r="AD193" s="37"/>
      <c r="AE193" s="37"/>
      <c r="AR193" s="228" t="s">
        <v>901</v>
      </c>
      <c r="AT193" s="228" t="s">
        <v>143</v>
      </c>
      <c r="AU193" s="228" t="s">
        <v>83</v>
      </c>
      <c r="AY193" s="16" t="s">
        <v>142</v>
      </c>
      <c r="BE193" s="229">
        <f>IF(N193="základní",J193,0)</f>
        <v>0</v>
      </c>
      <c r="BF193" s="229">
        <f>IF(N193="snížená",J193,0)</f>
        <v>0</v>
      </c>
      <c r="BG193" s="229">
        <f>IF(N193="zákl. přenesená",J193,0)</f>
        <v>0</v>
      </c>
      <c r="BH193" s="229">
        <f>IF(N193="sníž. přenesená",J193,0)</f>
        <v>0</v>
      </c>
      <c r="BI193" s="229">
        <f>IF(N193="nulová",J193,0)</f>
        <v>0</v>
      </c>
      <c r="BJ193" s="16" t="s">
        <v>83</v>
      </c>
      <c r="BK193" s="229">
        <f>ROUND(I193*H193,2)</f>
        <v>0</v>
      </c>
      <c r="BL193" s="16" t="s">
        <v>901</v>
      </c>
      <c r="BM193" s="228" t="s">
        <v>923</v>
      </c>
    </row>
    <row r="194" spans="1:65" s="2" customFormat="1" ht="16.5" customHeight="1">
      <c r="A194" s="37"/>
      <c r="B194" s="38"/>
      <c r="C194" s="216" t="s">
        <v>421</v>
      </c>
      <c r="D194" s="216" t="s">
        <v>143</v>
      </c>
      <c r="E194" s="217" t="s">
        <v>924</v>
      </c>
      <c r="F194" s="218" t="s">
        <v>925</v>
      </c>
      <c r="G194" s="219" t="s">
        <v>900</v>
      </c>
      <c r="H194" s="220">
        <v>8</v>
      </c>
      <c r="I194" s="221"/>
      <c r="J194" s="222">
        <f>ROUND(I194*H194,2)</f>
        <v>0</v>
      </c>
      <c r="K194" s="223"/>
      <c r="L194" s="43"/>
      <c r="M194" s="270" t="s">
        <v>1</v>
      </c>
      <c r="N194" s="271" t="s">
        <v>40</v>
      </c>
      <c r="O194" s="272"/>
      <c r="P194" s="273">
        <f>O194*H194</f>
        <v>0</v>
      </c>
      <c r="Q194" s="273">
        <v>0</v>
      </c>
      <c r="R194" s="273">
        <f>Q194*H194</f>
        <v>0</v>
      </c>
      <c r="S194" s="273">
        <v>0</v>
      </c>
      <c r="T194" s="274">
        <f>S194*H194</f>
        <v>0</v>
      </c>
      <c r="U194" s="37"/>
      <c r="V194" s="37"/>
      <c r="W194" s="37"/>
      <c r="X194" s="37"/>
      <c r="Y194" s="37"/>
      <c r="Z194" s="37"/>
      <c r="AA194" s="37"/>
      <c r="AB194" s="37"/>
      <c r="AC194" s="37"/>
      <c r="AD194" s="37"/>
      <c r="AE194" s="37"/>
      <c r="AR194" s="228" t="s">
        <v>901</v>
      </c>
      <c r="AT194" s="228" t="s">
        <v>143</v>
      </c>
      <c r="AU194" s="228" t="s">
        <v>83</v>
      </c>
      <c r="AY194" s="16" t="s">
        <v>142</v>
      </c>
      <c r="BE194" s="229">
        <f>IF(N194="základní",J194,0)</f>
        <v>0</v>
      </c>
      <c r="BF194" s="229">
        <f>IF(N194="snížená",J194,0)</f>
        <v>0</v>
      </c>
      <c r="BG194" s="229">
        <f>IF(N194="zákl. přenesená",J194,0)</f>
        <v>0</v>
      </c>
      <c r="BH194" s="229">
        <f>IF(N194="sníž. přenesená",J194,0)</f>
        <v>0</v>
      </c>
      <c r="BI194" s="229">
        <f>IF(N194="nulová",J194,0)</f>
        <v>0</v>
      </c>
      <c r="BJ194" s="16" t="s">
        <v>83</v>
      </c>
      <c r="BK194" s="229">
        <f>ROUND(I194*H194,2)</f>
        <v>0</v>
      </c>
      <c r="BL194" s="16" t="s">
        <v>901</v>
      </c>
      <c r="BM194" s="228" t="s">
        <v>926</v>
      </c>
    </row>
    <row r="195" spans="1:31" s="2" customFormat="1" ht="6.95" customHeight="1">
      <c r="A195" s="37"/>
      <c r="B195" s="65"/>
      <c r="C195" s="66"/>
      <c r="D195" s="66"/>
      <c r="E195" s="66"/>
      <c r="F195" s="66"/>
      <c r="G195" s="66"/>
      <c r="H195" s="66"/>
      <c r="I195" s="66"/>
      <c r="J195" s="66"/>
      <c r="K195" s="66"/>
      <c r="L195" s="43"/>
      <c r="M195" s="37"/>
      <c r="O195" s="37"/>
      <c r="P195" s="37"/>
      <c r="Q195" s="37"/>
      <c r="R195" s="37"/>
      <c r="S195" s="37"/>
      <c r="T195" s="37"/>
      <c r="U195" s="37"/>
      <c r="V195" s="37"/>
      <c r="W195" s="37"/>
      <c r="X195" s="37"/>
      <c r="Y195" s="37"/>
      <c r="Z195" s="37"/>
      <c r="AA195" s="37"/>
      <c r="AB195" s="37"/>
      <c r="AC195" s="37"/>
      <c r="AD195" s="37"/>
      <c r="AE195" s="37"/>
    </row>
  </sheetData>
  <sheetProtection password="CC35" sheet="1" objects="1" scenarios="1" formatColumns="0" formatRows="0" autoFilter="0"/>
  <autoFilter ref="C125:K194"/>
  <mergeCells count="9">
    <mergeCell ref="E7:H7"/>
    <mergeCell ref="E9:H9"/>
    <mergeCell ref="E18:H18"/>
    <mergeCell ref="E27:H27"/>
    <mergeCell ref="E85:H85"/>
    <mergeCell ref="E87:H87"/>
    <mergeCell ref="E116:H116"/>
    <mergeCell ref="E118:H118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39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97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927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ROUND(J120,2)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ROUND((SUM(BE120:BE138)),2)</f>
        <v>0</v>
      </c>
      <c r="G33" s="37"/>
      <c r="H33" s="37"/>
      <c r="I33" s="154">
        <v>0.21</v>
      </c>
      <c r="J33" s="153">
        <f>ROUND(((SUM(BE120:BE138))*I33),2)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ROUND((SUM(BF120:BF138)),2)</f>
        <v>0</v>
      </c>
      <c r="G34" s="37"/>
      <c r="H34" s="37"/>
      <c r="I34" s="154">
        <v>0.12</v>
      </c>
      <c r="J34" s="153">
        <f>ROUND(((SUM(BF120:BF138))*I34),2)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ROUND((SUM(BG120:BG138)),2)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ROUND((SUM(BH120:BH138)),2)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ROUND((SUM(BI120:BI138)),2)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D.1.4.4 - elektrické rozvody slaboproudé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J120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928</v>
      </c>
      <c r="E97" s="181"/>
      <c r="F97" s="181"/>
      <c r="G97" s="181"/>
      <c r="H97" s="181"/>
      <c r="I97" s="181"/>
      <c r="J97" s="182">
        <f>J121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9" customFormat="1" ht="24.95" customHeight="1">
      <c r="A98" s="9"/>
      <c r="B98" s="178"/>
      <c r="C98" s="179"/>
      <c r="D98" s="180" t="s">
        <v>757</v>
      </c>
      <c r="E98" s="181"/>
      <c r="F98" s="181"/>
      <c r="G98" s="181"/>
      <c r="H98" s="181"/>
      <c r="I98" s="181"/>
      <c r="J98" s="182">
        <f>J123</f>
        <v>0</v>
      </c>
      <c r="K98" s="179"/>
      <c r="L98" s="183"/>
      <c r="S98" s="9"/>
      <c r="T98" s="9"/>
      <c r="U98" s="9"/>
      <c r="V98" s="9"/>
      <c r="W98" s="9"/>
      <c r="X98" s="9"/>
      <c r="Y98" s="9"/>
      <c r="Z98" s="9"/>
      <c r="AA98" s="9"/>
      <c r="AB98" s="9"/>
      <c r="AC98" s="9"/>
      <c r="AD98" s="9"/>
      <c r="AE98" s="9"/>
    </row>
    <row r="99" spans="1:31" s="9" customFormat="1" ht="24.95" customHeight="1">
      <c r="A99" s="9"/>
      <c r="B99" s="178"/>
      <c r="C99" s="179"/>
      <c r="D99" s="180" t="s">
        <v>929</v>
      </c>
      <c r="E99" s="181"/>
      <c r="F99" s="181"/>
      <c r="G99" s="181"/>
      <c r="H99" s="181"/>
      <c r="I99" s="181"/>
      <c r="J99" s="182">
        <f>J131</f>
        <v>0</v>
      </c>
      <c r="K99" s="179"/>
      <c r="L99" s="183"/>
      <c r="S99" s="9"/>
      <c r="T99" s="9"/>
      <c r="U99" s="9"/>
      <c r="V99" s="9"/>
      <c r="W99" s="9"/>
      <c r="X99" s="9"/>
      <c r="Y99" s="9"/>
      <c r="Z99" s="9"/>
      <c r="AA99" s="9"/>
      <c r="AB99" s="9"/>
      <c r="AC99" s="9"/>
      <c r="AD99" s="9"/>
      <c r="AE99" s="9"/>
    </row>
    <row r="100" spans="1:31" s="9" customFormat="1" ht="24.95" customHeight="1">
      <c r="A100" s="9"/>
      <c r="B100" s="178"/>
      <c r="C100" s="179"/>
      <c r="D100" s="180" t="s">
        <v>930</v>
      </c>
      <c r="E100" s="181"/>
      <c r="F100" s="181"/>
      <c r="G100" s="181"/>
      <c r="H100" s="181"/>
      <c r="I100" s="181"/>
      <c r="J100" s="182">
        <f>J136</f>
        <v>0</v>
      </c>
      <c r="K100" s="179"/>
      <c r="L100" s="183"/>
      <c r="S100" s="9"/>
      <c r="T100" s="9"/>
      <c r="U100" s="9"/>
      <c r="V100" s="9"/>
      <c r="W100" s="9"/>
      <c r="X100" s="9"/>
      <c r="Y100" s="9"/>
      <c r="Z100" s="9"/>
      <c r="AA100" s="9"/>
      <c r="AB100" s="9"/>
      <c r="AC100" s="9"/>
      <c r="AD100" s="9"/>
      <c r="AE100" s="9"/>
    </row>
    <row r="101" spans="1:31" s="2" customFormat="1" ht="21.8" customHeight="1">
      <c r="A101" s="37"/>
      <c r="B101" s="38"/>
      <c r="C101" s="39"/>
      <c r="D101" s="39"/>
      <c r="E101" s="39"/>
      <c r="F101" s="39"/>
      <c r="G101" s="39"/>
      <c r="H101" s="39"/>
      <c r="I101" s="39"/>
      <c r="J101" s="39"/>
      <c r="K101" s="39"/>
      <c r="L101" s="62"/>
      <c r="S101" s="37"/>
      <c r="T101" s="37"/>
      <c r="U101" s="37"/>
      <c r="V101" s="37"/>
      <c r="W101" s="37"/>
      <c r="X101" s="37"/>
      <c r="Y101" s="37"/>
      <c r="Z101" s="37"/>
      <c r="AA101" s="37"/>
      <c r="AB101" s="37"/>
      <c r="AC101" s="37"/>
      <c r="AD101" s="37"/>
      <c r="AE101" s="37"/>
    </row>
    <row r="102" spans="1:31" s="2" customFormat="1" ht="6.95" customHeight="1">
      <c r="A102" s="37"/>
      <c r="B102" s="65"/>
      <c r="C102" s="66"/>
      <c r="D102" s="66"/>
      <c r="E102" s="66"/>
      <c r="F102" s="66"/>
      <c r="G102" s="66"/>
      <c r="H102" s="66"/>
      <c r="I102" s="66"/>
      <c r="J102" s="66"/>
      <c r="K102" s="66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6" spans="1:31" s="2" customFormat="1" ht="6.95" customHeight="1">
      <c r="A106" s="37"/>
      <c r="B106" s="67"/>
      <c r="C106" s="68"/>
      <c r="D106" s="68"/>
      <c r="E106" s="68"/>
      <c r="F106" s="68"/>
      <c r="G106" s="68"/>
      <c r="H106" s="68"/>
      <c r="I106" s="68"/>
      <c r="J106" s="68"/>
      <c r="K106" s="68"/>
      <c r="L106" s="62"/>
      <c r="S106" s="37"/>
      <c r="T106" s="37"/>
      <c r="U106" s="37"/>
      <c r="V106" s="37"/>
      <c r="W106" s="37"/>
      <c r="X106" s="37"/>
      <c r="Y106" s="37"/>
      <c r="Z106" s="37"/>
      <c r="AA106" s="37"/>
      <c r="AB106" s="37"/>
      <c r="AC106" s="37"/>
      <c r="AD106" s="37"/>
      <c r="AE106" s="37"/>
    </row>
    <row r="107" spans="1:31" s="2" customFormat="1" ht="24.95" customHeight="1">
      <c r="A107" s="37"/>
      <c r="B107" s="38"/>
      <c r="C107" s="22" t="s">
        <v>127</v>
      </c>
      <c r="D107" s="39"/>
      <c r="E107" s="39"/>
      <c r="F107" s="39"/>
      <c r="G107" s="39"/>
      <c r="H107" s="39"/>
      <c r="I107" s="39"/>
      <c r="J107" s="39"/>
      <c r="K107" s="39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6.95" customHeight="1">
      <c r="A108" s="37"/>
      <c r="B108" s="38"/>
      <c r="C108" s="39"/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12" customHeight="1">
      <c r="A109" s="37"/>
      <c r="B109" s="38"/>
      <c r="C109" s="31" t="s">
        <v>16</v>
      </c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26.25" customHeight="1">
      <c r="A110" s="37"/>
      <c r="B110" s="38"/>
      <c r="C110" s="39"/>
      <c r="D110" s="39"/>
      <c r="E110" s="173" t="str">
        <f>E7</f>
        <v>Poliklinika Žďár nad Sázavou -změna užívání prostor v 3.NP na ordinace kardiologie</v>
      </c>
      <c r="F110" s="31"/>
      <c r="G110" s="31"/>
      <c r="H110" s="31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12" customHeight="1">
      <c r="A111" s="37"/>
      <c r="B111" s="38"/>
      <c r="C111" s="31" t="s">
        <v>102</v>
      </c>
      <c r="D111" s="39"/>
      <c r="E111" s="39"/>
      <c r="F111" s="39"/>
      <c r="G111" s="39"/>
      <c r="H111" s="39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6.5" customHeight="1">
      <c r="A112" s="37"/>
      <c r="B112" s="38"/>
      <c r="C112" s="39"/>
      <c r="D112" s="39"/>
      <c r="E112" s="75" t="str">
        <f>E9</f>
        <v>D.1.4.4 - elektrické rozvody slaboproudé</v>
      </c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6.95" customHeight="1">
      <c r="A113" s="37"/>
      <c r="B113" s="38"/>
      <c r="C113" s="39"/>
      <c r="D113" s="39"/>
      <c r="E113" s="39"/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12" customHeight="1">
      <c r="A114" s="37"/>
      <c r="B114" s="38"/>
      <c r="C114" s="31" t="s">
        <v>20</v>
      </c>
      <c r="D114" s="39"/>
      <c r="E114" s="39"/>
      <c r="F114" s="26" t="str">
        <f>F12</f>
        <v>Studentská 1699/4</v>
      </c>
      <c r="G114" s="39"/>
      <c r="H114" s="39"/>
      <c r="I114" s="31" t="s">
        <v>22</v>
      </c>
      <c r="J114" s="78" t="str">
        <f>IF(J12="","",J12)</f>
        <v>22. 3. 2024</v>
      </c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6.95" customHeight="1">
      <c r="A115" s="37"/>
      <c r="B115" s="38"/>
      <c r="C115" s="39"/>
      <c r="D115" s="39"/>
      <c r="E115" s="39"/>
      <c r="F115" s="39"/>
      <c r="G115" s="39"/>
      <c r="H115" s="39"/>
      <c r="I115" s="39"/>
      <c r="J115" s="39"/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40.05" customHeight="1">
      <c r="A116" s="37"/>
      <c r="B116" s="38"/>
      <c r="C116" s="31" t="s">
        <v>24</v>
      </c>
      <c r="D116" s="39"/>
      <c r="E116" s="39"/>
      <c r="F116" s="26" t="str">
        <f>E15</f>
        <v>Město Žďár nad Zázavou</v>
      </c>
      <c r="G116" s="39"/>
      <c r="H116" s="39"/>
      <c r="I116" s="31" t="s">
        <v>30</v>
      </c>
      <c r="J116" s="35" t="str">
        <f>E21</f>
        <v>Filip Marek, Brněnská 326/34, Žďár nad Sázavou</v>
      </c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40.05" customHeight="1">
      <c r="A117" s="37"/>
      <c r="B117" s="38"/>
      <c r="C117" s="31" t="s">
        <v>28</v>
      </c>
      <c r="D117" s="39"/>
      <c r="E117" s="39"/>
      <c r="F117" s="26" t="str">
        <f>IF(E18="","",E18)</f>
        <v>Vyplň údaj</v>
      </c>
      <c r="G117" s="39"/>
      <c r="H117" s="39"/>
      <c r="I117" s="31" t="s">
        <v>33</v>
      </c>
      <c r="J117" s="35" t="str">
        <f>E24</f>
        <v>Filip Marek, Brněnská 326/34, Žďár nad Sázavou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10.3" customHeight="1">
      <c r="A118" s="37"/>
      <c r="B118" s="38"/>
      <c r="C118" s="39"/>
      <c r="D118" s="39"/>
      <c r="E118" s="39"/>
      <c r="F118" s="39"/>
      <c r="G118" s="39"/>
      <c r="H118" s="39"/>
      <c r="I118" s="39"/>
      <c r="J118" s="39"/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11" customFormat="1" ht="29.25" customHeight="1">
      <c r="A119" s="190"/>
      <c r="B119" s="191"/>
      <c r="C119" s="192" t="s">
        <v>128</v>
      </c>
      <c r="D119" s="193" t="s">
        <v>60</v>
      </c>
      <c r="E119" s="193" t="s">
        <v>56</v>
      </c>
      <c r="F119" s="193" t="s">
        <v>57</v>
      </c>
      <c r="G119" s="193" t="s">
        <v>129</v>
      </c>
      <c r="H119" s="193" t="s">
        <v>130</v>
      </c>
      <c r="I119" s="193" t="s">
        <v>131</v>
      </c>
      <c r="J119" s="194" t="s">
        <v>106</v>
      </c>
      <c r="K119" s="195" t="s">
        <v>132</v>
      </c>
      <c r="L119" s="196"/>
      <c r="M119" s="99" t="s">
        <v>1</v>
      </c>
      <c r="N119" s="100" t="s">
        <v>39</v>
      </c>
      <c r="O119" s="100" t="s">
        <v>133</v>
      </c>
      <c r="P119" s="100" t="s">
        <v>134</v>
      </c>
      <c r="Q119" s="100" t="s">
        <v>135</v>
      </c>
      <c r="R119" s="100" t="s">
        <v>136</v>
      </c>
      <c r="S119" s="100" t="s">
        <v>137</v>
      </c>
      <c r="T119" s="101" t="s">
        <v>138</v>
      </c>
      <c r="U119" s="190"/>
      <c r="V119" s="190"/>
      <c r="W119" s="190"/>
      <c r="X119" s="190"/>
      <c r="Y119" s="190"/>
      <c r="Z119" s="190"/>
      <c r="AA119" s="190"/>
      <c r="AB119" s="190"/>
      <c r="AC119" s="190"/>
      <c r="AD119" s="190"/>
      <c r="AE119" s="190"/>
    </row>
    <row r="120" spans="1:63" s="2" customFormat="1" ht="22.8" customHeight="1">
      <c r="A120" s="37"/>
      <c r="B120" s="38"/>
      <c r="C120" s="106" t="s">
        <v>139</v>
      </c>
      <c r="D120" s="39"/>
      <c r="E120" s="39"/>
      <c r="F120" s="39"/>
      <c r="G120" s="39"/>
      <c r="H120" s="39"/>
      <c r="I120" s="39"/>
      <c r="J120" s="197">
        <f>BK120</f>
        <v>0</v>
      </c>
      <c r="K120" s="39"/>
      <c r="L120" s="43"/>
      <c r="M120" s="102"/>
      <c r="N120" s="198"/>
      <c r="O120" s="103"/>
      <c r="P120" s="199">
        <f>P121+P123+P131+P136</f>
        <v>0</v>
      </c>
      <c r="Q120" s="103"/>
      <c r="R120" s="199">
        <f>R121+R123+R131+R136</f>
        <v>0.011260000000000001</v>
      </c>
      <c r="S120" s="103"/>
      <c r="T120" s="200">
        <f>T121+T123+T131+T136</f>
        <v>0</v>
      </c>
      <c r="U120" s="37"/>
      <c r="V120" s="37"/>
      <c r="W120" s="37"/>
      <c r="X120" s="37"/>
      <c r="Y120" s="37"/>
      <c r="Z120" s="37"/>
      <c r="AA120" s="37"/>
      <c r="AB120" s="37"/>
      <c r="AC120" s="37"/>
      <c r="AD120" s="37"/>
      <c r="AE120" s="37"/>
      <c r="AT120" s="16" t="s">
        <v>74</v>
      </c>
      <c r="AU120" s="16" t="s">
        <v>108</v>
      </c>
      <c r="BK120" s="201">
        <f>BK121+BK123+BK131+BK136</f>
        <v>0</v>
      </c>
    </row>
    <row r="121" spans="1:63" s="12" customFormat="1" ht="25.9" customHeight="1">
      <c r="A121" s="12"/>
      <c r="B121" s="202"/>
      <c r="C121" s="203"/>
      <c r="D121" s="204" t="s">
        <v>74</v>
      </c>
      <c r="E121" s="205" t="s">
        <v>762</v>
      </c>
      <c r="F121" s="205" t="s">
        <v>931</v>
      </c>
      <c r="G121" s="203"/>
      <c r="H121" s="203"/>
      <c r="I121" s="206"/>
      <c r="J121" s="207">
        <f>BK121</f>
        <v>0</v>
      </c>
      <c r="K121" s="203"/>
      <c r="L121" s="208"/>
      <c r="M121" s="209"/>
      <c r="N121" s="210"/>
      <c r="O121" s="210"/>
      <c r="P121" s="211">
        <f>P122</f>
        <v>0</v>
      </c>
      <c r="Q121" s="210"/>
      <c r="R121" s="211">
        <f>R122</f>
        <v>0</v>
      </c>
      <c r="S121" s="210"/>
      <c r="T121" s="212">
        <f>T122</f>
        <v>0</v>
      </c>
      <c r="U121" s="12"/>
      <c r="V121" s="12"/>
      <c r="W121" s="12"/>
      <c r="X121" s="12"/>
      <c r="Y121" s="12"/>
      <c r="Z121" s="12"/>
      <c r="AA121" s="12"/>
      <c r="AB121" s="12"/>
      <c r="AC121" s="12"/>
      <c r="AD121" s="12"/>
      <c r="AE121" s="12"/>
      <c r="AR121" s="213" t="s">
        <v>83</v>
      </c>
      <c r="AT121" s="214" t="s">
        <v>74</v>
      </c>
      <c r="AU121" s="214" t="s">
        <v>75</v>
      </c>
      <c r="AY121" s="213" t="s">
        <v>142</v>
      </c>
      <c r="BK121" s="215">
        <f>BK122</f>
        <v>0</v>
      </c>
    </row>
    <row r="122" spans="1:65" s="2" customFormat="1" ht="24.15" customHeight="1">
      <c r="A122" s="37"/>
      <c r="B122" s="38"/>
      <c r="C122" s="216" t="s">
        <v>83</v>
      </c>
      <c r="D122" s="216" t="s">
        <v>143</v>
      </c>
      <c r="E122" s="217" t="s">
        <v>764</v>
      </c>
      <c r="F122" s="218" t="s">
        <v>932</v>
      </c>
      <c r="G122" s="219" t="s">
        <v>158</v>
      </c>
      <c r="H122" s="220">
        <v>1</v>
      </c>
      <c r="I122" s="221"/>
      <c r="J122" s="222">
        <f>ROUND(I122*H122,2)</f>
        <v>0</v>
      </c>
      <c r="K122" s="223"/>
      <c r="L122" s="43"/>
      <c r="M122" s="224" t="s">
        <v>1</v>
      </c>
      <c r="N122" s="225" t="s">
        <v>40</v>
      </c>
      <c r="O122" s="90"/>
      <c r="P122" s="226">
        <f>O122*H122</f>
        <v>0</v>
      </c>
      <c r="Q122" s="226">
        <v>0</v>
      </c>
      <c r="R122" s="226">
        <f>Q122*H122</f>
        <v>0</v>
      </c>
      <c r="S122" s="226">
        <v>0</v>
      </c>
      <c r="T122" s="227">
        <f>S122*H122</f>
        <v>0</v>
      </c>
      <c r="U122" s="37"/>
      <c r="V122" s="37"/>
      <c r="W122" s="37"/>
      <c r="X122" s="37"/>
      <c r="Y122" s="37"/>
      <c r="Z122" s="37"/>
      <c r="AA122" s="37"/>
      <c r="AB122" s="37"/>
      <c r="AC122" s="37"/>
      <c r="AD122" s="37"/>
      <c r="AE122" s="37"/>
      <c r="AR122" s="228" t="s">
        <v>147</v>
      </c>
      <c r="AT122" s="228" t="s">
        <v>143</v>
      </c>
      <c r="AU122" s="228" t="s">
        <v>83</v>
      </c>
      <c r="AY122" s="16" t="s">
        <v>142</v>
      </c>
      <c r="BE122" s="229">
        <f>IF(N122="základní",J122,0)</f>
        <v>0</v>
      </c>
      <c r="BF122" s="229">
        <f>IF(N122="snížená",J122,0)</f>
        <v>0</v>
      </c>
      <c r="BG122" s="229">
        <f>IF(N122="zákl. přenesená",J122,0)</f>
        <v>0</v>
      </c>
      <c r="BH122" s="229">
        <f>IF(N122="sníž. přenesená",J122,0)</f>
        <v>0</v>
      </c>
      <c r="BI122" s="229">
        <f>IF(N122="nulová",J122,0)</f>
        <v>0</v>
      </c>
      <c r="BJ122" s="16" t="s">
        <v>83</v>
      </c>
      <c r="BK122" s="229">
        <f>ROUND(I122*H122,2)</f>
        <v>0</v>
      </c>
      <c r="BL122" s="16" t="s">
        <v>147</v>
      </c>
      <c r="BM122" s="228" t="s">
        <v>933</v>
      </c>
    </row>
    <row r="123" spans="1:63" s="12" customFormat="1" ht="25.9" customHeight="1">
      <c r="A123" s="12"/>
      <c r="B123" s="202"/>
      <c r="C123" s="203"/>
      <c r="D123" s="204" t="s">
        <v>74</v>
      </c>
      <c r="E123" s="205" t="s">
        <v>803</v>
      </c>
      <c r="F123" s="205" t="s">
        <v>804</v>
      </c>
      <c r="G123" s="203"/>
      <c r="H123" s="203"/>
      <c r="I123" s="206"/>
      <c r="J123" s="207">
        <f>BK123</f>
        <v>0</v>
      </c>
      <c r="K123" s="203"/>
      <c r="L123" s="208"/>
      <c r="M123" s="209"/>
      <c r="N123" s="210"/>
      <c r="O123" s="210"/>
      <c r="P123" s="211">
        <f>SUM(P124:P130)</f>
        <v>0</v>
      </c>
      <c r="Q123" s="210"/>
      <c r="R123" s="211">
        <f>SUM(R124:R130)</f>
        <v>0.011260000000000001</v>
      </c>
      <c r="S123" s="210"/>
      <c r="T123" s="212">
        <f>SUM(T124:T130)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83</v>
      </c>
      <c r="AT123" s="214" t="s">
        <v>74</v>
      </c>
      <c r="AU123" s="214" t="s">
        <v>75</v>
      </c>
      <c r="AY123" s="213" t="s">
        <v>142</v>
      </c>
      <c r="BK123" s="215">
        <f>SUM(BK124:BK130)</f>
        <v>0</v>
      </c>
    </row>
    <row r="124" spans="1:65" s="2" customFormat="1" ht="37.8" customHeight="1">
      <c r="A124" s="37"/>
      <c r="B124" s="38"/>
      <c r="C124" s="216" t="s">
        <v>85</v>
      </c>
      <c r="D124" s="216" t="s">
        <v>143</v>
      </c>
      <c r="E124" s="217" t="s">
        <v>814</v>
      </c>
      <c r="F124" s="218" t="s">
        <v>815</v>
      </c>
      <c r="G124" s="219" t="s">
        <v>239</v>
      </c>
      <c r="H124" s="220">
        <v>30</v>
      </c>
      <c r="I124" s="221"/>
      <c r="J124" s="222">
        <f>ROUND(I124*H124,2)</f>
        <v>0</v>
      </c>
      <c r="K124" s="223"/>
      <c r="L124" s="43"/>
      <c r="M124" s="224" t="s">
        <v>1</v>
      </c>
      <c r="N124" s="225" t="s">
        <v>40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147</v>
      </c>
      <c r="AT124" s="228" t="s">
        <v>143</v>
      </c>
      <c r="AU124" s="228" t="s">
        <v>83</v>
      </c>
      <c r="AY124" s="16" t="s">
        <v>142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83</v>
      </c>
      <c r="BK124" s="229">
        <f>ROUND(I124*H124,2)</f>
        <v>0</v>
      </c>
      <c r="BL124" s="16" t="s">
        <v>147</v>
      </c>
      <c r="BM124" s="228" t="s">
        <v>934</v>
      </c>
    </row>
    <row r="125" spans="1:65" s="2" customFormat="1" ht="21.75" customHeight="1">
      <c r="A125" s="37"/>
      <c r="B125" s="38"/>
      <c r="C125" s="257" t="s">
        <v>155</v>
      </c>
      <c r="D125" s="257" t="s">
        <v>239</v>
      </c>
      <c r="E125" s="258" t="s">
        <v>817</v>
      </c>
      <c r="F125" s="259" t="s">
        <v>818</v>
      </c>
      <c r="G125" s="260" t="s">
        <v>169</v>
      </c>
      <c r="H125" s="261">
        <v>30</v>
      </c>
      <c r="I125" s="262"/>
      <c r="J125" s="263">
        <f>ROUND(I125*H125,2)</f>
        <v>0</v>
      </c>
      <c r="K125" s="264"/>
      <c r="L125" s="265"/>
      <c r="M125" s="266" t="s">
        <v>1</v>
      </c>
      <c r="N125" s="267" t="s">
        <v>40</v>
      </c>
      <c r="O125" s="90"/>
      <c r="P125" s="226">
        <f>O125*H125</f>
        <v>0</v>
      </c>
      <c r="Q125" s="226">
        <v>7E-05</v>
      </c>
      <c r="R125" s="226">
        <f>Q125*H125</f>
        <v>0.0021</v>
      </c>
      <c r="S125" s="226">
        <v>0</v>
      </c>
      <c r="T125" s="227">
        <f>S125*H125</f>
        <v>0</v>
      </c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R125" s="228" t="s">
        <v>185</v>
      </c>
      <c r="AT125" s="228" t="s">
        <v>239</v>
      </c>
      <c r="AU125" s="228" t="s">
        <v>83</v>
      </c>
      <c r="AY125" s="16" t="s">
        <v>142</v>
      </c>
      <c r="BE125" s="229">
        <f>IF(N125="základní",J125,0)</f>
        <v>0</v>
      </c>
      <c r="BF125" s="229">
        <f>IF(N125="snížená",J125,0)</f>
        <v>0</v>
      </c>
      <c r="BG125" s="229">
        <f>IF(N125="zákl. přenesená",J125,0)</f>
        <v>0</v>
      </c>
      <c r="BH125" s="229">
        <f>IF(N125="sníž. přenesená",J125,0)</f>
        <v>0</v>
      </c>
      <c r="BI125" s="229">
        <f>IF(N125="nulová",J125,0)</f>
        <v>0</v>
      </c>
      <c r="BJ125" s="16" t="s">
        <v>83</v>
      </c>
      <c r="BK125" s="229">
        <f>ROUND(I125*H125,2)</f>
        <v>0</v>
      </c>
      <c r="BL125" s="16" t="s">
        <v>147</v>
      </c>
      <c r="BM125" s="228" t="s">
        <v>935</v>
      </c>
    </row>
    <row r="126" spans="1:65" s="2" customFormat="1" ht="16.5" customHeight="1">
      <c r="A126" s="37"/>
      <c r="B126" s="38"/>
      <c r="C126" s="216" t="s">
        <v>147</v>
      </c>
      <c r="D126" s="216" t="s">
        <v>143</v>
      </c>
      <c r="E126" s="217" t="s">
        <v>936</v>
      </c>
      <c r="F126" s="218" t="s">
        <v>937</v>
      </c>
      <c r="G126" s="219" t="s">
        <v>169</v>
      </c>
      <c r="H126" s="220">
        <v>12</v>
      </c>
      <c r="I126" s="221"/>
      <c r="J126" s="222">
        <f>ROUND(I126*H126,2)</f>
        <v>0</v>
      </c>
      <c r="K126" s="223"/>
      <c r="L126" s="43"/>
      <c r="M126" s="224" t="s">
        <v>1</v>
      </c>
      <c r="N126" s="225" t="s">
        <v>40</v>
      </c>
      <c r="O126" s="90"/>
      <c r="P126" s="226">
        <f>O126*H126</f>
        <v>0</v>
      </c>
      <c r="Q126" s="226">
        <v>0</v>
      </c>
      <c r="R126" s="226">
        <f>Q126*H126</f>
        <v>0</v>
      </c>
      <c r="S126" s="226">
        <v>0</v>
      </c>
      <c r="T126" s="227">
        <f>S126*H126</f>
        <v>0</v>
      </c>
      <c r="U126" s="37"/>
      <c r="V126" s="37"/>
      <c r="W126" s="37"/>
      <c r="X126" s="37"/>
      <c r="Y126" s="37"/>
      <c r="Z126" s="37"/>
      <c r="AA126" s="37"/>
      <c r="AB126" s="37"/>
      <c r="AC126" s="37"/>
      <c r="AD126" s="37"/>
      <c r="AE126" s="37"/>
      <c r="AR126" s="228" t="s">
        <v>147</v>
      </c>
      <c r="AT126" s="228" t="s">
        <v>143</v>
      </c>
      <c r="AU126" s="228" t="s">
        <v>83</v>
      </c>
      <c r="AY126" s="16" t="s">
        <v>142</v>
      </c>
      <c r="BE126" s="229">
        <f>IF(N126="základní",J126,0)</f>
        <v>0</v>
      </c>
      <c r="BF126" s="229">
        <f>IF(N126="snížená",J126,0)</f>
        <v>0</v>
      </c>
      <c r="BG126" s="229">
        <f>IF(N126="zákl. přenesená",J126,0)</f>
        <v>0</v>
      </c>
      <c r="BH126" s="229">
        <f>IF(N126="sníž. přenesená",J126,0)</f>
        <v>0</v>
      </c>
      <c r="BI126" s="229">
        <f>IF(N126="nulová",J126,0)</f>
        <v>0</v>
      </c>
      <c r="BJ126" s="16" t="s">
        <v>83</v>
      </c>
      <c r="BK126" s="229">
        <f>ROUND(I126*H126,2)</f>
        <v>0</v>
      </c>
      <c r="BL126" s="16" t="s">
        <v>147</v>
      </c>
      <c r="BM126" s="228" t="s">
        <v>938</v>
      </c>
    </row>
    <row r="127" spans="1:65" s="2" customFormat="1" ht="16.5" customHeight="1">
      <c r="A127" s="37"/>
      <c r="B127" s="38"/>
      <c r="C127" s="257" t="s">
        <v>166</v>
      </c>
      <c r="D127" s="257" t="s">
        <v>239</v>
      </c>
      <c r="E127" s="258" t="s">
        <v>939</v>
      </c>
      <c r="F127" s="259" t="s">
        <v>940</v>
      </c>
      <c r="G127" s="260" t="s">
        <v>169</v>
      </c>
      <c r="H127" s="261">
        <v>12</v>
      </c>
      <c r="I127" s="262"/>
      <c r="J127" s="263">
        <f>ROUND(I127*H127,2)</f>
        <v>0</v>
      </c>
      <c r="K127" s="264"/>
      <c r="L127" s="265"/>
      <c r="M127" s="266" t="s">
        <v>1</v>
      </c>
      <c r="N127" s="267" t="s">
        <v>40</v>
      </c>
      <c r="O127" s="90"/>
      <c r="P127" s="226">
        <f>O127*H127</f>
        <v>0</v>
      </c>
      <c r="Q127" s="226">
        <v>0.00015</v>
      </c>
      <c r="R127" s="226">
        <f>Q127*H127</f>
        <v>0.0018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185</v>
      </c>
      <c r="AT127" s="228" t="s">
        <v>239</v>
      </c>
      <c r="AU127" s="228" t="s">
        <v>83</v>
      </c>
      <c r="AY127" s="16" t="s">
        <v>142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83</v>
      </c>
      <c r="BK127" s="229">
        <f>ROUND(I127*H127,2)</f>
        <v>0</v>
      </c>
      <c r="BL127" s="16" t="s">
        <v>147</v>
      </c>
      <c r="BM127" s="228" t="s">
        <v>941</v>
      </c>
    </row>
    <row r="128" spans="1:65" s="2" customFormat="1" ht="49.05" customHeight="1">
      <c r="A128" s="37"/>
      <c r="B128" s="38"/>
      <c r="C128" s="216" t="s">
        <v>173</v>
      </c>
      <c r="D128" s="216" t="s">
        <v>143</v>
      </c>
      <c r="E128" s="217" t="s">
        <v>820</v>
      </c>
      <c r="F128" s="218" t="s">
        <v>821</v>
      </c>
      <c r="G128" s="219" t="s">
        <v>158</v>
      </c>
      <c r="H128" s="220">
        <v>32</v>
      </c>
      <c r="I128" s="221"/>
      <c r="J128" s="222">
        <f>ROUND(I128*H128,2)</f>
        <v>0</v>
      </c>
      <c r="K128" s="223"/>
      <c r="L128" s="43"/>
      <c r="M128" s="224" t="s">
        <v>1</v>
      </c>
      <c r="N128" s="225" t="s">
        <v>40</v>
      </c>
      <c r="O128" s="90"/>
      <c r="P128" s="226">
        <f>O128*H128</f>
        <v>0</v>
      </c>
      <c r="Q128" s="226">
        <v>0</v>
      </c>
      <c r="R128" s="226">
        <f>Q128*H128</f>
        <v>0</v>
      </c>
      <c r="S128" s="226">
        <v>0</v>
      </c>
      <c r="T128" s="227">
        <f>S128*H128</f>
        <v>0</v>
      </c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R128" s="228" t="s">
        <v>147</v>
      </c>
      <c r="AT128" s="228" t="s">
        <v>143</v>
      </c>
      <c r="AU128" s="228" t="s">
        <v>83</v>
      </c>
      <c r="AY128" s="16" t="s">
        <v>142</v>
      </c>
      <c r="BE128" s="229">
        <f>IF(N128="základní",J128,0)</f>
        <v>0</v>
      </c>
      <c r="BF128" s="229">
        <f>IF(N128="snížená",J128,0)</f>
        <v>0</v>
      </c>
      <c r="BG128" s="229">
        <f>IF(N128="zákl. přenesená",J128,0)</f>
        <v>0</v>
      </c>
      <c r="BH128" s="229">
        <f>IF(N128="sníž. přenesená",J128,0)</f>
        <v>0</v>
      </c>
      <c r="BI128" s="229">
        <f>IF(N128="nulová",J128,0)</f>
        <v>0</v>
      </c>
      <c r="BJ128" s="16" t="s">
        <v>83</v>
      </c>
      <c r="BK128" s="229">
        <f>ROUND(I128*H128,2)</f>
        <v>0</v>
      </c>
      <c r="BL128" s="16" t="s">
        <v>147</v>
      </c>
      <c r="BM128" s="228" t="s">
        <v>942</v>
      </c>
    </row>
    <row r="129" spans="1:65" s="2" customFormat="1" ht="16.5" customHeight="1">
      <c r="A129" s="37"/>
      <c r="B129" s="38"/>
      <c r="C129" s="257" t="s">
        <v>177</v>
      </c>
      <c r="D129" s="257" t="s">
        <v>239</v>
      </c>
      <c r="E129" s="258" t="s">
        <v>823</v>
      </c>
      <c r="F129" s="259" t="s">
        <v>824</v>
      </c>
      <c r="G129" s="260" t="s">
        <v>158</v>
      </c>
      <c r="H129" s="261">
        <v>8</v>
      </c>
      <c r="I129" s="262"/>
      <c r="J129" s="263">
        <f>ROUND(I129*H129,2)</f>
        <v>0</v>
      </c>
      <c r="K129" s="264"/>
      <c r="L129" s="265"/>
      <c r="M129" s="266" t="s">
        <v>1</v>
      </c>
      <c r="N129" s="267" t="s">
        <v>40</v>
      </c>
      <c r="O129" s="90"/>
      <c r="P129" s="226">
        <f>O129*H129</f>
        <v>0</v>
      </c>
      <c r="Q129" s="226">
        <v>0.00023</v>
      </c>
      <c r="R129" s="226">
        <f>Q129*H129</f>
        <v>0.00184</v>
      </c>
      <c r="S129" s="226">
        <v>0</v>
      </c>
      <c r="T129" s="227">
        <f>S129*H129</f>
        <v>0</v>
      </c>
      <c r="U129" s="37"/>
      <c r="V129" s="37"/>
      <c r="W129" s="37"/>
      <c r="X129" s="37"/>
      <c r="Y129" s="37"/>
      <c r="Z129" s="37"/>
      <c r="AA129" s="37"/>
      <c r="AB129" s="37"/>
      <c r="AC129" s="37"/>
      <c r="AD129" s="37"/>
      <c r="AE129" s="37"/>
      <c r="AR129" s="228" t="s">
        <v>185</v>
      </c>
      <c r="AT129" s="228" t="s">
        <v>239</v>
      </c>
      <c r="AU129" s="228" t="s">
        <v>83</v>
      </c>
      <c r="AY129" s="16" t="s">
        <v>142</v>
      </c>
      <c r="BE129" s="229">
        <f>IF(N129="základní",J129,0)</f>
        <v>0</v>
      </c>
      <c r="BF129" s="229">
        <f>IF(N129="snížená",J129,0)</f>
        <v>0</v>
      </c>
      <c r="BG129" s="229">
        <f>IF(N129="zákl. přenesená",J129,0)</f>
        <v>0</v>
      </c>
      <c r="BH129" s="229">
        <f>IF(N129="sníž. přenesená",J129,0)</f>
        <v>0</v>
      </c>
      <c r="BI129" s="229">
        <f>IF(N129="nulová",J129,0)</f>
        <v>0</v>
      </c>
      <c r="BJ129" s="16" t="s">
        <v>83</v>
      </c>
      <c r="BK129" s="229">
        <f>ROUND(I129*H129,2)</f>
        <v>0</v>
      </c>
      <c r="BL129" s="16" t="s">
        <v>147</v>
      </c>
      <c r="BM129" s="228" t="s">
        <v>943</v>
      </c>
    </row>
    <row r="130" spans="1:65" s="2" customFormat="1" ht="16.5" customHeight="1">
      <c r="A130" s="37"/>
      <c r="B130" s="38"/>
      <c r="C130" s="257" t="s">
        <v>185</v>
      </c>
      <c r="D130" s="257" t="s">
        <v>239</v>
      </c>
      <c r="E130" s="258" t="s">
        <v>944</v>
      </c>
      <c r="F130" s="259" t="s">
        <v>945</v>
      </c>
      <c r="G130" s="260" t="s">
        <v>158</v>
      </c>
      <c r="H130" s="261">
        <v>24</v>
      </c>
      <c r="I130" s="262"/>
      <c r="J130" s="263">
        <f>ROUND(I130*H130,2)</f>
        <v>0</v>
      </c>
      <c r="K130" s="264"/>
      <c r="L130" s="265"/>
      <c r="M130" s="266" t="s">
        <v>1</v>
      </c>
      <c r="N130" s="267" t="s">
        <v>40</v>
      </c>
      <c r="O130" s="90"/>
      <c r="P130" s="226">
        <f>O130*H130</f>
        <v>0</v>
      </c>
      <c r="Q130" s="226">
        <v>0.00023</v>
      </c>
      <c r="R130" s="226">
        <f>Q130*H130</f>
        <v>0.005520000000000001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185</v>
      </c>
      <c r="AT130" s="228" t="s">
        <v>239</v>
      </c>
      <c r="AU130" s="228" t="s">
        <v>83</v>
      </c>
      <c r="AY130" s="16" t="s">
        <v>142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83</v>
      </c>
      <c r="BK130" s="229">
        <f>ROUND(I130*H130,2)</f>
        <v>0</v>
      </c>
      <c r="BL130" s="16" t="s">
        <v>147</v>
      </c>
      <c r="BM130" s="228" t="s">
        <v>946</v>
      </c>
    </row>
    <row r="131" spans="1:63" s="12" customFormat="1" ht="25.9" customHeight="1">
      <c r="A131" s="12"/>
      <c r="B131" s="202"/>
      <c r="C131" s="203"/>
      <c r="D131" s="204" t="s">
        <v>74</v>
      </c>
      <c r="E131" s="205" t="s">
        <v>947</v>
      </c>
      <c r="F131" s="205" t="s">
        <v>948</v>
      </c>
      <c r="G131" s="203"/>
      <c r="H131" s="203"/>
      <c r="I131" s="206"/>
      <c r="J131" s="207">
        <f>BK131</f>
        <v>0</v>
      </c>
      <c r="K131" s="203"/>
      <c r="L131" s="208"/>
      <c r="M131" s="209"/>
      <c r="N131" s="210"/>
      <c r="O131" s="210"/>
      <c r="P131" s="211">
        <f>SUM(P132:P135)</f>
        <v>0</v>
      </c>
      <c r="Q131" s="210"/>
      <c r="R131" s="211">
        <f>SUM(R132:R135)</f>
        <v>0</v>
      </c>
      <c r="S131" s="210"/>
      <c r="T131" s="212">
        <f>SUM(T132:T135)</f>
        <v>0</v>
      </c>
      <c r="U131" s="12"/>
      <c r="V131" s="12"/>
      <c r="W131" s="12"/>
      <c r="X131" s="12"/>
      <c r="Y131" s="12"/>
      <c r="Z131" s="12"/>
      <c r="AA131" s="12"/>
      <c r="AB131" s="12"/>
      <c r="AC131" s="12"/>
      <c r="AD131" s="12"/>
      <c r="AE131" s="12"/>
      <c r="AR131" s="213" t="s">
        <v>83</v>
      </c>
      <c r="AT131" s="214" t="s">
        <v>74</v>
      </c>
      <c r="AU131" s="214" t="s">
        <v>75</v>
      </c>
      <c r="AY131" s="213" t="s">
        <v>142</v>
      </c>
      <c r="BK131" s="215">
        <f>SUM(BK132:BK135)</f>
        <v>0</v>
      </c>
    </row>
    <row r="132" spans="1:65" s="2" customFormat="1" ht="16.5" customHeight="1">
      <c r="A132" s="37"/>
      <c r="B132" s="38"/>
      <c r="C132" s="216" t="s">
        <v>194</v>
      </c>
      <c r="D132" s="216" t="s">
        <v>143</v>
      </c>
      <c r="E132" s="217" t="s">
        <v>949</v>
      </c>
      <c r="F132" s="218" t="s">
        <v>950</v>
      </c>
      <c r="G132" s="219" t="s">
        <v>158</v>
      </c>
      <c r="H132" s="220">
        <v>7</v>
      </c>
      <c r="I132" s="221"/>
      <c r="J132" s="222">
        <f>ROUND(I132*H132,2)</f>
        <v>0</v>
      </c>
      <c r="K132" s="223"/>
      <c r="L132" s="43"/>
      <c r="M132" s="224" t="s">
        <v>1</v>
      </c>
      <c r="N132" s="225" t="s">
        <v>40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147</v>
      </c>
      <c r="AT132" s="228" t="s">
        <v>143</v>
      </c>
      <c r="AU132" s="228" t="s">
        <v>83</v>
      </c>
      <c r="AY132" s="16" t="s">
        <v>142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83</v>
      </c>
      <c r="BK132" s="229">
        <f>ROUND(I132*H132,2)</f>
        <v>0</v>
      </c>
      <c r="BL132" s="16" t="s">
        <v>147</v>
      </c>
      <c r="BM132" s="228" t="s">
        <v>951</v>
      </c>
    </row>
    <row r="133" spans="1:47" s="2" customFormat="1" ht="12">
      <c r="A133" s="37"/>
      <c r="B133" s="38"/>
      <c r="C133" s="39"/>
      <c r="D133" s="232" t="s">
        <v>171</v>
      </c>
      <c r="E133" s="39"/>
      <c r="F133" s="253" t="s">
        <v>952</v>
      </c>
      <c r="G133" s="39"/>
      <c r="H133" s="39"/>
      <c r="I133" s="254"/>
      <c r="J133" s="39"/>
      <c r="K133" s="39"/>
      <c r="L133" s="43"/>
      <c r="M133" s="255"/>
      <c r="N133" s="256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171</v>
      </c>
      <c r="AU133" s="16" t="s">
        <v>83</v>
      </c>
    </row>
    <row r="134" spans="1:65" s="2" customFormat="1" ht="16.5" customHeight="1">
      <c r="A134" s="37"/>
      <c r="B134" s="38"/>
      <c r="C134" s="216" t="s">
        <v>199</v>
      </c>
      <c r="D134" s="216" t="s">
        <v>143</v>
      </c>
      <c r="E134" s="217" t="s">
        <v>953</v>
      </c>
      <c r="F134" s="218" t="s">
        <v>954</v>
      </c>
      <c r="G134" s="219" t="s">
        <v>158</v>
      </c>
      <c r="H134" s="220">
        <v>1</v>
      </c>
      <c r="I134" s="221"/>
      <c r="J134" s="222">
        <f>ROUND(I134*H134,2)</f>
        <v>0</v>
      </c>
      <c r="K134" s="223"/>
      <c r="L134" s="43"/>
      <c r="M134" s="224" t="s">
        <v>1</v>
      </c>
      <c r="N134" s="225" t="s">
        <v>40</v>
      </c>
      <c r="O134" s="90"/>
      <c r="P134" s="226">
        <f>O134*H134</f>
        <v>0</v>
      </c>
      <c r="Q134" s="226">
        <v>0</v>
      </c>
      <c r="R134" s="226">
        <f>Q134*H134</f>
        <v>0</v>
      </c>
      <c r="S134" s="226">
        <v>0</v>
      </c>
      <c r="T134" s="227">
        <f>S134*H134</f>
        <v>0</v>
      </c>
      <c r="U134" s="37"/>
      <c r="V134" s="37"/>
      <c r="W134" s="37"/>
      <c r="X134" s="37"/>
      <c r="Y134" s="37"/>
      <c r="Z134" s="37"/>
      <c r="AA134" s="37"/>
      <c r="AB134" s="37"/>
      <c r="AC134" s="37"/>
      <c r="AD134" s="37"/>
      <c r="AE134" s="37"/>
      <c r="AR134" s="228" t="s">
        <v>147</v>
      </c>
      <c r="AT134" s="228" t="s">
        <v>143</v>
      </c>
      <c r="AU134" s="228" t="s">
        <v>83</v>
      </c>
      <c r="AY134" s="16" t="s">
        <v>142</v>
      </c>
      <c r="BE134" s="229">
        <f>IF(N134="základní",J134,0)</f>
        <v>0</v>
      </c>
      <c r="BF134" s="229">
        <f>IF(N134="snížená",J134,0)</f>
        <v>0</v>
      </c>
      <c r="BG134" s="229">
        <f>IF(N134="zákl. přenesená",J134,0)</f>
        <v>0</v>
      </c>
      <c r="BH134" s="229">
        <f>IF(N134="sníž. přenesená",J134,0)</f>
        <v>0</v>
      </c>
      <c r="BI134" s="229">
        <f>IF(N134="nulová",J134,0)</f>
        <v>0</v>
      </c>
      <c r="BJ134" s="16" t="s">
        <v>83</v>
      </c>
      <c r="BK134" s="229">
        <f>ROUND(I134*H134,2)</f>
        <v>0</v>
      </c>
      <c r="BL134" s="16" t="s">
        <v>147</v>
      </c>
      <c r="BM134" s="228" t="s">
        <v>955</v>
      </c>
    </row>
    <row r="135" spans="1:47" s="2" customFormat="1" ht="12">
      <c r="A135" s="37"/>
      <c r="B135" s="38"/>
      <c r="C135" s="39"/>
      <c r="D135" s="232" t="s">
        <v>171</v>
      </c>
      <c r="E135" s="39"/>
      <c r="F135" s="253" t="s">
        <v>952</v>
      </c>
      <c r="G135" s="39"/>
      <c r="H135" s="39"/>
      <c r="I135" s="254"/>
      <c r="J135" s="39"/>
      <c r="K135" s="39"/>
      <c r="L135" s="43"/>
      <c r="M135" s="255"/>
      <c r="N135" s="256"/>
      <c r="O135" s="90"/>
      <c r="P135" s="90"/>
      <c r="Q135" s="90"/>
      <c r="R135" s="90"/>
      <c r="S135" s="90"/>
      <c r="T135" s="91"/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T135" s="16" t="s">
        <v>171</v>
      </c>
      <c r="AU135" s="16" t="s">
        <v>83</v>
      </c>
    </row>
    <row r="136" spans="1:63" s="12" customFormat="1" ht="25.9" customHeight="1">
      <c r="A136" s="12"/>
      <c r="B136" s="202"/>
      <c r="C136" s="203"/>
      <c r="D136" s="204" t="s">
        <v>74</v>
      </c>
      <c r="E136" s="205" t="s">
        <v>956</v>
      </c>
      <c r="F136" s="205" t="s">
        <v>957</v>
      </c>
      <c r="G136" s="203"/>
      <c r="H136" s="203"/>
      <c r="I136" s="206"/>
      <c r="J136" s="207">
        <f>BK136</f>
        <v>0</v>
      </c>
      <c r="K136" s="203"/>
      <c r="L136" s="208"/>
      <c r="M136" s="209"/>
      <c r="N136" s="210"/>
      <c r="O136" s="210"/>
      <c r="P136" s="211">
        <f>SUM(P137:P138)</f>
        <v>0</v>
      </c>
      <c r="Q136" s="210"/>
      <c r="R136" s="211">
        <f>SUM(R137:R138)</f>
        <v>0</v>
      </c>
      <c r="S136" s="210"/>
      <c r="T136" s="212">
        <f>SUM(T137:T138)</f>
        <v>0</v>
      </c>
      <c r="U136" s="12"/>
      <c r="V136" s="12"/>
      <c r="W136" s="12"/>
      <c r="X136" s="12"/>
      <c r="Y136" s="12"/>
      <c r="Z136" s="12"/>
      <c r="AA136" s="12"/>
      <c r="AB136" s="12"/>
      <c r="AC136" s="12"/>
      <c r="AD136" s="12"/>
      <c r="AE136" s="12"/>
      <c r="AR136" s="213" t="s">
        <v>83</v>
      </c>
      <c r="AT136" s="214" t="s">
        <v>74</v>
      </c>
      <c r="AU136" s="214" t="s">
        <v>75</v>
      </c>
      <c r="AY136" s="213" t="s">
        <v>142</v>
      </c>
      <c r="BK136" s="215">
        <f>SUM(BK137:BK138)</f>
        <v>0</v>
      </c>
    </row>
    <row r="137" spans="1:65" s="2" customFormat="1" ht="37.8" customHeight="1">
      <c r="A137" s="37"/>
      <c r="B137" s="38"/>
      <c r="C137" s="216" t="s">
        <v>209</v>
      </c>
      <c r="D137" s="216" t="s">
        <v>143</v>
      </c>
      <c r="E137" s="217" t="s">
        <v>958</v>
      </c>
      <c r="F137" s="218" t="s">
        <v>959</v>
      </c>
      <c r="G137" s="219" t="s">
        <v>169</v>
      </c>
      <c r="H137" s="220">
        <v>120</v>
      </c>
      <c r="I137" s="221"/>
      <c r="J137" s="222">
        <f>ROUND(I137*H137,2)</f>
        <v>0</v>
      </c>
      <c r="K137" s="223"/>
      <c r="L137" s="43"/>
      <c r="M137" s="224" t="s">
        <v>1</v>
      </c>
      <c r="N137" s="225" t="s">
        <v>40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147</v>
      </c>
      <c r="AT137" s="228" t="s">
        <v>143</v>
      </c>
      <c r="AU137" s="228" t="s">
        <v>83</v>
      </c>
      <c r="AY137" s="16" t="s">
        <v>142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83</v>
      </c>
      <c r="BK137" s="229">
        <f>ROUND(I137*H137,2)</f>
        <v>0</v>
      </c>
      <c r="BL137" s="16" t="s">
        <v>147</v>
      </c>
      <c r="BM137" s="228" t="s">
        <v>960</v>
      </c>
    </row>
    <row r="138" spans="1:47" s="2" customFormat="1" ht="12">
      <c r="A138" s="37"/>
      <c r="B138" s="38"/>
      <c r="C138" s="39"/>
      <c r="D138" s="232" t="s">
        <v>171</v>
      </c>
      <c r="E138" s="39"/>
      <c r="F138" s="253" t="s">
        <v>767</v>
      </c>
      <c r="G138" s="39"/>
      <c r="H138" s="39"/>
      <c r="I138" s="254"/>
      <c r="J138" s="39"/>
      <c r="K138" s="39"/>
      <c r="L138" s="43"/>
      <c r="M138" s="275"/>
      <c r="N138" s="276"/>
      <c r="O138" s="272"/>
      <c r="P138" s="272"/>
      <c r="Q138" s="272"/>
      <c r="R138" s="272"/>
      <c r="S138" s="272"/>
      <c r="T138" s="277"/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T138" s="16" t="s">
        <v>171</v>
      </c>
      <c r="AU138" s="16" t="s">
        <v>83</v>
      </c>
    </row>
    <row r="139" spans="1:31" s="2" customFormat="1" ht="6.95" customHeight="1">
      <c r="A139" s="37"/>
      <c r="B139" s="65"/>
      <c r="C139" s="66"/>
      <c r="D139" s="66"/>
      <c r="E139" s="66"/>
      <c r="F139" s="66"/>
      <c r="G139" s="66"/>
      <c r="H139" s="66"/>
      <c r="I139" s="66"/>
      <c r="J139" s="66"/>
      <c r="K139" s="66"/>
      <c r="L139" s="43"/>
      <c r="M139" s="37"/>
      <c r="O139" s="37"/>
      <c r="P139" s="37"/>
      <c r="Q139" s="37"/>
      <c r="R139" s="37"/>
      <c r="S139" s="37"/>
      <c r="T139" s="37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</row>
  </sheetData>
  <sheetProtection password="CC35" sheet="1" objects="1" scenarios="1" formatColumns="0" formatRows="0" autoFilter="0"/>
  <autoFilter ref="C119:K138"/>
  <mergeCells count="9">
    <mergeCell ref="E7:H7"/>
    <mergeCell ref="E9:H9"/>
    <mergeCell ref="E18:H18"/>
    <mergeCell ref="E27:H27"/>
    <mergeCell ref="E85:H85"/>
    <mergeCell ref="E87:H87"/>
    <mergeCell ref="E110:H110"/>
    <mergeCell ref="E112:H112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pageSetUpPr fitToPage="1"/>
  </sheetPr>
  <dimension ref="A2:BM144"/>
  <sheetViews>
    <sheetView showGridLines="0" workbookViewId="0" topLeftCell="A1"/>
  </sheetViews>
  <sheetFormatPr defaultColWidth="9.140625" defaultRowHeight="12"/>
  <cols>
    <col min="1" max="1" width="8.28125" style="1" customWidth="1"/>
    <col min="2" max="2" width="1.1484375" style="1" customWidth="1"/>
    <col min="3" max="3" width="4.140625" style="1" customWidth="1"/>
    <col min="4" max="4" width="4.28125" style="1" customWidth="1"/>
    <col min="5" max="5" width="17.140625" style="1" customWidth="1"/>
    <col min="6" max="6" width="50.8515625" style="1" customWidth="1"/>
    <col min="7" max="7" width="7.421875" style="1" customWidth="1"/>
    <col min="8" max="8" width="14.00390625" style="1" customWidth="1"/>
    <col min="9" max="9" width="15.8515625" style="1" customWidth="1"/>
    <col min="10" max="10" width="22.28125" style="1" customWidth="1"/>
    <col min="11" max="11" width="22.28125" style="1" hidden="1" customWidth="1"/>
    <col min="12" max="12" width="9.28125" style="1" customWidth="1"/>
    <col min="13" max="13" width="10.8515625" style="1" hidden="1" customWidth="1"/>
    <col min="14" max="14" width="9.28125" style="1" hidden="1" customWidth="1"/>
    <col min="15" max="20" width="14.140625" style="1" hidden="1" customWidth="1"/>
    <col min="21" max="21" width="16.28125" style="1" hidden="1" customWidth="1"/>
    <col min="22" max="22" width="12.28125" style="1" customWidth="1"/>
    <col min="23" max="23" width="16.28125" style="1" customWidth="1"/>
    <col min="24" max="24" width="12.28125" style="1" customWidth="1"/>
    <col min="25" max="25" width="15.00390625" style="1" customWidth="1"/>
    <col min="26" max="26" width="11.00390625" style="1" customWidth="1"/>
    <col min="27" max="27" width="15.00390625" style="1" customWidth="1"/>
    <col min="28" max="28" width="16.28125" style="1" customWidth="1"/>
    <col min="29" max="29" width="11.00390625" style="1" customWidth="1"/>
    <col min="30" max="30" width="15.00390625" style="1" customWidth="1"/>
    <col min="31" max="31" width="16.28125" style="1" customWidth="1"/>
    <col min="44" max="65" width="9.28125" style="1" hidden="1" customWidth="1"/>
  </cols>
  <sheetData>
    <row r="1" ht="12"/>
    <row r="2" spans="12:46" s="1" customFormat="1" ht="36.95" customHeight="1">
      <c r="L2" s="1"/>
      <c r="M2" s="1"/>
      <c r="N2" s="1"/>
      <c r="O2" s="1"/>
      <c r="P2" s="1"/>
      <c r="Q2" s="1"/>
      <c r="R2" s="1"/>
      <c r="S2" s="1"/>
      <c r="T2" s="1"/>
      <c r="U2" s="1"/>
      <c r="V2" s="1"/>
      <c r="AT2" s="16" t="s">
        <v>100</v>
      </c>
    </row>
    <row r="3" spans="2:46" s="1" customFormat="1" ht="6.95" customHeight="1">
      <c r="B3" s="135"/>
      <c r="C3" s="136"/>
      <c r="D3" s="136"/>
      <c r="E3" s="136"/>
      <c r="F3" s="136"/>
      <c r="G3" s="136"/>
      <c r="H3" s="136"/>
      <c r="I3" s="136"/>
      <c r="J3" s="136"/>
      <c r="K3" s="136"/>
      <c r="L3" s="19"/>
      <c r="AT3" s="16" t="s">
        <v>85</v>
      </c>
    </row>
    <row r="4" spans="2:46" s="1" customFormat="1" ht="24.95" customHeight="1">
      <c r="B4" s="19"/>
      <c r="D4" s="137" t="s">
        <v>101</v>
      </c>
      <c r="L4" s="19"/>
      <c r="M4" s="138" t="s">
        <v>10</v>
      </c>
      <c r="AT4" s="16" t="s">
        <v>4</v>
      </c>
    </row>
    <row r="5" spans="2:12" s="1" customFormat="1" ht="6.95" customHeight="1">
      <c r="B5" s="19"/>
      <c r="L5" s="19"/>
    </row>
    <row r="6" spans="2:12" s="1" customFormat="1" ht="12" customHeight="1">
      <c r="B6" s="19"/>
      <c r="D6" s="139" t="s">
        <v>16</v>
      </c>
      <c r="L6" s="19"/>
    </row>
    <row r="7" spans="2:12" s="1" customFormat="1" ht="26.25" customHeight="1">
      <c r="B7" s="19"/>
      <c r="E7" s="140" t="str">
        <f>'Rekapitulace stavby'!K6</f>
        <v>Poliklinika Žďár nad Sázavou -změna užívání prostor v 3.NP na ordinace kardiologie</v>
      </c>
      <c r="F7" s="139"/>
      <c r="G7" s="139"/>
      <c r="H7" s="139"/>
      <c r="L7" s="19"/>
    </row>
    <row r="8" spans="1:31" s="2" customFormat="1" ht="12" customHeight="1">
      <c r="A8" s="37"/>
      <c r="B8" s="43"/>
      <c r="C8" s="37"/>
      <c r="D8" s="139" t="s">
        <v>102</v>
      </c>
      <c r="E8" s="37"/>
      <c r="F8" s="37"/>
      <c r="G8" s="37"/>
      <c r="H8" s="37"/>
      <c r="I8" s="37"/>
      <c r="J8" s="37"/>
      <c r="K8" s="37"/>
      <c r="L8" s="62"/>
      <c r="S8" s="37"/>
      <c r="T8" s="37"/>
      <c r="U8" s="37"/>
      <c r="V8" s="37"/>
      <c r="W8" s="37"/>
      <c r="X8" s="37"/>
      <c r="Y8" s="37"/>
      <c r="Z8" s="37"/>
      <c r="AA8" s="37"/>
      <c r="AB8" s="37"/>
      <c r="AC8" s="37"/>
      <c r="AD8" s="37"/>
      <c r="AE8" s="37"/>
    </row>
    <row r="9" spans="1:31" s="2" customFormat="1" ht="16.5" customHeight="1">
      <c r="A9" s="37"/>
      <c r="B9" s="43"/>
      <c r="C9" s="37"/>
      <c r="D9" s="37"/>
      <c r="E9" s="141" t="s">
        <v>961</v>
      </c>
      <c r="F9" s="37"/>
      <c r="G9" s="37"/>
      <c r="H9" s="37"/>
      <c r="I9" s="37"/>
      <c r="J9" s="37"/>
      <c r="K9" s="37"/>
      <c r="L9" s="62"/>
      <c r="S9" s="37"/>
      <c r="T9" s="37"/>
      <c r="U9" s="37"/>
      <c r="V9" s="37"/>
      <c r="W9" s="37"/>
      <c r="X9" s="37"/>
      <c r="Y9" s="37"/>
      <c r="Z9" s="37"/>
      <c r="AA9" s="37"/>
      <c r="AB9" s="37"/>
      <c r="AC9" s="37"/>
      <c r="AD9" s="37"/>
      <c r="AE9" s="37"/>
    </row>
    <row r="10" spans="1:31" s="2" customFormat="1" ht="12">
      <c r="A10" s="37"/>
      <c r="B10" s="43"/>
      <c r="C10" s="37"/>
      <c r="D10" s="37"/>
      <c r="E10" s="37"/>
      <c r="F10" s="37"/>
      <c r="G10" s="37"/>
      <c r="H10" s="37"/>
      <c r="I10" s="37"/>
      <c r="J10" s="37"/>
      <c r="K10" s="37"/>
      <c r="L10" s="62"/>
      <c r="S10" s="37"/>
      <c r="T10" s="37"/>
      <c r="U10" s="37"/>
      <c r="V10" s="37"/>
      <c r="W10" s="37"/>
      <c r="X10" s="37"/>
      <c r="Y10" s="37"/>
      <c r="Z10" s="37"/>
      <c r="AA10" s="37"/>
      <c r="AB10" s="37"/>
      <c r="AC10" s="37"/>
      <c r="AD10" s="37"/>
      <c r="AE10" s="37"/>
    </row>
    <row r="11" spans="1:31" s="2" customFormat="1" ht="12" customHeight="1">
      <c r="A11" s="37"/>
      <c r="B11" s="43"/>
      <c r="C11" s="37"/>
      <c r="D11" s="139" t="s">
        <v>18</v>
      </c>
      <c r="E11" s="37"/>
      <c r="F11" s="142" t="s">
        <v>1</v>
      </c>
      <c r="G11" s="37"/>
      <c r="H11" s="37"/>
      <c r="I11" s="139" t="s">
        <v>19</v>
      </c>
      <c r="J11" s="142" t="s">
        <v>1</v>
      </c>
      <c r="K11" s="37"/>
      <c r="L11" s="62"/>
      <c r="S11" s="37"/>
      <c r="T11" s="37"/>
      <c r="U11" s="37"/>
      <c r="V11" s="37"/>
      <c r="W11" s="37"/>
      <c r="X11" s="37"/>
      <c r="Y11" s="37"/>
      <c r="Z11" s="37"/>
      <c r="AA11" s="37"/>
      <c r="AB11" s="37"/>
      <c r="AC11" s="37"/>
      <c r="AD11" s="37"/>
      <c r="AE11" s="37"/>
    </row>
    <row r="12" spans="1:31" s="2" customFormat="1" ht="12" customHeight="1">
      <c r="A12" s="37"/>
      <c r="B12" s="43"/>
      <c r="C12" s="37"/>
      <c r="D12" s="139" t="s">
        <v>20</v>
      </c>
      <c r="E12" s="37"/>
      <c r="F12" s="142" t="s">
        <v>21</v>
      </c>
      <c r="G12" s="37"/>
      <c r="H12" s="37"/>
      <c r="I12" s="139" t="s">
        <v>22</v>
      </c>
      <c r="J12" s="143" t="str">
        <f>'Rekapitulace stavby'!AN8</f>
        <v>22. 3. 2024</v>
      </c>
      <c r="K12" s="37"/>
      <c r="L12" s="62"/>
      <c r="S12" s="37"/>
      <c r="T12" s="37"/>
      <c r="U12" s="37"/>
      <c r="V12" s="37"/>
      <c r="W12" s="37"/>
      <c r="X12" s="37"/>
      <c r="Y12" s="37"/>
      <c r="Z12" s="37"/>
      <c r="AA12" s="37"/>
      <c r="AB12" s="37"/>
      <c r="AC12" s="37"/>
      <c r="AD12" s="37"/>
      <c r="AE12" s="37"/>
    </row>
    <row r="13" spans="1:31" s="2" customFormat="1" ht="10.8" customHeight="1">
      <c r="A13" s="37"/>
      <c r="B13" s="43"/>
      <c r="C13" s="37"/>
      <c r="D13" s="37"/>
      <c r="E13" s="37"/>
      <c r="F13" s="37"/>
      <c r="G13" s="37"/>
      <c r="H13" s="37"/>
      <c r="I13" s="37"/>
      <c r="J13" s="37"/>
      <c r="K13" s="37"/>
      <c r="L13" s="62"/>
      <c r="S13" s="37"/>
      <c r="T13" s="37"/>
      <c r="U13" s="37"/>
      <c r="V13" s="37"/>
      <c r="W13" s="37"/>
      <c r="X13" s="37"/>
      <c r="Y13" s="37"/>
      <c r="Z13" s="37"/>
      <c r="AA13" s="37"/>
      <c r="AB13" s="37"/>
      <c r="AC13" s="37"/>
      <c r="AD13" s="37"/>
      <c r="AE13" s="37"/>
    </row>
    <row r="14" spans="1:31" s="2" customFormat="1" ht="12" customHeight="1">
      <c r="A14" s="37"/>
      <c r="B14" s="43"/>
      <c r="C14" s="37"/>
      <c r="D14" s="139" t="s">
        <v>24</v>
      </c>
      <c r="E14" s="37"/>
      <c r="F14" s="37"/>
      <c r="G14" s="37"/>
      <c r="H14" s="37"/>
      <c r="I14" s="139" t="s">
        <v>25</v>
      </c>
      <c r="J14" s="142" t="s">
        <v>1</v>
      </c>
      <c r="K14" s="37"/>
      <c r="L14" s="62"/>
      <c r="S14" s="37"/>
      <c r="T14" s="37"/>
      <c r="U14" s="37"/>
      <c r="V14" s="37"/>
      <c r="W14" s="37"/>
      <c r="X14" s="37"/>
      <c r="Y14" s="37"/>
      <c r="Z14" s="37"/>
      <c r="AA14" s="37"/>
      <c r="AB14" s="37"/>
      <c r="AC14" s="37"/>
      <c r="AD14" s="37"/>
      <c r="AE14" s="37"/>
    </row>
    <row r="15" spans="1:31" s="2" customFormat="1" ht="18" customHeight="1">
      <c r="A15" s="37"/>
      <c r="B15" s="43"/>
      <c r="C15" s="37"/>
      <c r="D15" s="37"/>
      <c r="E15" s="142" t="s">
        <v>26</v>
      </c>
      <c r="F15" s="37"/>
      <c r="G15" s="37"/>
      <c r="H15" s="37"/>
      <c r="I15" s="139" t="s">
        <v>27</v>
      </c>
      <c r="J15" s="142" t="s">
        <v>1</v>
      </c>
      <c r="K15" s="37"/>
      <c r="L15" s="62"/>
      <c r="S15" s="37"/>
      <c r="T15" s="37"/>
      <c r="U15" s="37"/>
      <c r="V15" s="37"/>
      <c r="W15" s="37"/>
      <c r="X15" s="37"/>
      <c r="Y15" s="37"/>
      <c r="Z15" s="37"/>
      <c r="AA15" s="37"/>
      <c r="AB15" s="37"/>
      <c r="AC15" s="37"/>
      <c r="AD15" s="37"/>
      <c r="AE15" s="37"/>
    </row>
    <row r="16" spans="1:31" s="2" customFormat="1" ht="6.95" customHeight="1">
      <c r="A16" s="37"/>
      <c r="B16" s="43"/>
      <c r="C16" s="37"/>
      <c r="D16" s="37"/>
      <c r="E16" s="37"/>
      <c r="F16" s="37"/>
      <c r="G16" s="37"/>
      <c r="H16" s="37"/>
      <c r="I16" s="37"/>
      <c r="J16" s="37"/>
      <c r="K16" s="37"/>
      <c r="L16" s="62"/>
      <c r="S16" s="37"/>
      <c r="T16" s="37"/>
      <c r="U16" s="37"/>
      <c r="V16" s="37"/>
      <c r="W16" s="37"/>
      <c r="X16" s="37"/>
      <c r="Y16" s="37"/>
      <c r="Z16" s="37"/>
      <c r="AA16" s="37"/>
      <c r="AB16" s="37"/>
      <c r="AC16" s="37"/>
      <c r="AD16" s="37"/>
      <c r="AE16" s="37"/>
    </row>
    <row r="17" spans="1:31" s="2" customFormat="1" ht="12" customHeight="1">
      <c r="A17" s="37"/>
      <c r="B17" s="43"/>
      <c r="C17" s="37"/>
      <c r="D17" s="139" t="s">
        <v>28</v>
      </c>
      <c r="E17" s="37"/>
      <c r="F17" s="37"/>
      <c r="G17" s="37"/>
      <c r="H17" s="37"/>
      <c r="I17" s="139" t="s">
        <v>25</v>
      </c>
      <c r="J17" s="32" t="str">
        <f>'Rekapitulace stavby'!AN13</f>
        <v>Vyplň údaj</v>
      </c>
      <c r="K17" s="37"/>
      <c r="L17" s="62"/>
      <c r="S17" s="37"/>
      <c r="T17" s="37"/>
      <c r="U17" s="37"/>
      <c r="V17" s="37"/>
      <c r="W17" s="37"/>
      <c r="X17" s="37"/>
      <c r="Y17" s="37"/>
      <c r="Z17" s="37"/>
      <c r="AA17" s="37"/>
      <c r="AB17" s="37"/>
      <c r="AC17" s="37"/>
      <c r="AD17" s="37"/>
      <c r="AE17" s="37"/>
    </row>
    <row r="18" spans="1:31" s="2" customFormat="1" ht="18" customHeight="1">
      <c r="A18" s="37"/>
      <c r="B18" s="43"/>
      <c r="C18" s="37"/>
      <c r="D18" s="37"/>
      <c r="E18" s="32" t="str">
        <f>'Rekapitulace stavby'!E14</f>
        <v>Vyplň údaj</v>
      </c>
      <c r="F18" s="142"/>
      <c r="G18" s="142"/>
      <c r="H18" s="142"/>
      <c r="I18" s="139" t="s">
        <v>27</v>
      </c>
      <c r="J18" s="32" t="str">
        <f>'Rekapitulace stavby'!AN14</f>
        <v>Vyplň údaj</v>
      </c>
      <c r="K18" s="37"/>
      <c r="L18" s="62"/>
      <c r="S18" s="37"/>
      <c r="T18" s="37"/>
      <c r="U18" s="37"/>
      <c r="V18" s="37"/>
      <c r="W18" s="37"/>
      <c r="X18" s="37"/>
      <c r="Y18" s="37"/>
      <c r="Z18" s="37"/>
      <c r="AA18" s="37"/>
      <c r="AB18" s="37"/>
      <c r="AC18" s="37"/>
      <c r="AD18" s="37"/>
      <c r="AE18" s="37"/>
    </row>
    <row r="19" spans="1:31" s="2" customFormat="1" ht="6.95" customHeight="1">
      <c r="A19" s="37"/>
      <c r="B19" s="43"/>
      <c r="C19" s="37"/>
      <c r="D19" s="37"/>
      <c r="E19" s="37"/>
      <c r="F19" s="37"/>
      <c r="G19" s="37"/>
      <c r="H19" s="37"/>
      <c r="I19" s="37"/>
      <c r="J19" s="37"/>
      <c r="K19" s="37"/>
      <c r="L19" s="62"/>
      <c r="S19" s="37"/>
      <c r="T19" s="37"/>
      <c r="U19" s="37"/>
      <c r="V19" s="37"/>
      <c r="W19" s="37"/>
      <c r="X19" s="37"/>
      <c r="Y19" s="37"/>
      <c r="Z19" s="37"/>
      <c r="AA19" s="37"/>
      <c r="AB19" s="37"/>
      <c r="AC19" s="37"/>
      <c r="AD19" s="37"/>
      <c r="AE19" s="37"/>
    </row>
    <row r="20" spans="1:31" s="2" customFormat="1" ht="12" customHeight="1">
      <c r="A20" s="37"/>
      <c r="B20" s="43"/>
      <c r="C20" s="37"/>
      <c r="D20" s="139" t="s">
        <v>30</v>
      </c>
      <c r="E20" s="37"/>
      <c r="F20" s="37"/>
      <c r="G20" s="37"/>
      <c r="H20" s="37"/>
      <c r="I20" s="139" t="s">
        <v>25</v>
      </c>
      <c r="J20" s="142" t="s">
        <v>1</v>
      </c>
      <c r="K20" s="37"/>
      <c r="L20" s="62"/>
      <c r="S20" s="37"/>
      <c r="T20" s="37"/>
      <c r="U20" s="37"/>
      <c r="V20" s="37"/>
      <c r="W20" s="37"/>
      <c r="X20" s="37"/>
      <c r="Y20" s="37"/>
      <c r="Z20" s="37"/>
      <c r="AA20" s="37"/>
      <c r="AB20" s="37"/>
      <c r="AC20" s="37"/>
      <c r="AD20" s="37"/>
      <c r="AE20" s="37"/>
    </row>
    <row r="21" spans="1:31" s="2" customFormat="1" ht="18" customHeight="1">
      <c r="A21" s="37"/>
      <c r="B21" s="43"/>
      <c r="C21" s="37"/>
      <c r="D21" s="37"/>
      <c r="E21" s="142" t="s">
        <v>31</v>
      </c>
      <c r="F21" s="37"/>
      <c r="G21" s="37"/>
      <c r="H21" s="37"/>
      <c r="I21" s="139" t="s">
        <v>27</v>
      </c>
      <c r="J21" s="142" t="s">
        <v>1</v>
      </c>
      <c r="K21" s="37"/>
      <c r="L21" s="62"/>
      <c r="S21" s="37"/>
      <c r="T21" s="37"/>
      <c r="U21" s="37"/>
      <c r="V21" s="37"/>
      <c r="W21" s="37"/>
      <c r="X21" s="37"/>
      <c r="Y21" s="37"/>
      <c r="Z21" s="37"/>
      <c r="AA21" s="37"/>
      <c r="AB21" s="37"/>
      <c r="AC21" s="37"/>
      <c r="AD21" s="37"/>
      <c r="AE21" s="37"/>
    </row>
    <row r="22" spans="1:31" s="2" customFormat="1" ht="6.95" customHeight="1">
      <c r="A22" s="37"/>
      <c r="B22" s="43"/>
      <c r="C22" s="37"/>
      <c r="D22" s="37"/>
      <c r="E22" s="37"/>
      <c r="F22" s="37"/>
      <c r="G22" s="37"/>
      <c r="H22" s="37"/>
      <c r="I22" s="37"/>
      <c r="J22" s="37"/>
      <c r="K22" s="37"/>
      <c r="L22" s="62"/>
      <c r="S22" s="37"/>
      <c r="T22" s="37"/>
      <c r="U22" s="37"/>
      <c r="V22" s="37"/>
      <c r="W22" s="37"/>
      <c r="X22" s="37"/>
      <c r="Y22" s="37"/>
      <c r="Z22" s="37"/>
      <c r="AA22" s="37"/>
      <c r="AB22" s="37"/>
      <c r="AC22" s="37"/>
      <c r="AD22" s="37"/>
      <c r="AE22" s="37"/>
    </row>
    <row r="23" spans="1:31" s="2" customFormat="1" ht="12" customHeight="1">
      <c r="A23" s="37"/>
      <c r="B23" s="43"/>
      <c r="C23" s="37"/>
      <c r="D23" s="139" t="s">
        <v>33</v>
      </c>
      <c r="E23" s="37"/>
      <c r="F23" s="37"/>
      <c r="G23" s="37"/>
      <c r="H23" s="37"/>
      <c r="I23" s="139" t="s">
        <v>25</v>
      </c>
      <c r="J23" s="142" t="s">
        <v>1</v>
      </c>
      <c r="K23" s="37"/>
      <c r="L23" s="62"/>
      <c r="S23" s="37"/>
      <c r="T23" s="37"/>
      <c r="U23" s="37"/>
      <c r="V23" s="37"/>
      <c r="W23" s="37"/>
      <c r="X23" s="37"/>
      <c r="Y23" s="37"/>
      <c r="Z23" s="37"/>
      <c r="AA23" s="37"/>
      <c r="AB23" s="37"/>
      <c r="AC23" s="37"/>
      <c r="AD23" s="37"/>
      <c r="AE23" s="37"/>
    </row>
    <row r="24" spans="1:31" s="2" customFormat="1" ht="18" customHeight="1">
      <c r="A24" s="37"/>
      <c r="B24" s="43"/>
      <c r="C24" s="37"/>
      <c r="D24" s="37"/>
      <c r="E24" s="142" t="s">
        <v>31</v>
      </c>
      <c r="F24" s="37"/>
      <c r="G24" s="37"/>
      <c r="H24" s="37"/>
      <c r="I24" s="139" t="s">
        <v>27</v>
      </c>
      <c r="J24" s="142" t="s">
        <v>1</v>
      </c>
      <c r="K24" s="37"/>
      <c r="L24" s="62"/>
      <c r="S24" s="37"/>
      <c r="T24" s="37"/>
      <c r="U24" s="37"/>
      <c r="V24" s="37"/>
      <c r="W24" s="37"/>
      <c r="X24" s="37"/>
      <c r="Y24" s="37"/>
      <c r="Z24" s="37"/>
      <c r="AA24" s="37"/>
      <c r="AB24" s="37"/>
      <c r="AC24" s="37"/>
      <c r="AD24" s="37"/>
      <c r="AE24" s="37"/>
    </row>
    <row r="25" spans="1:31" s="2" customFormat="1" ht="6.95" customHeight="1">
      <c r="A25" s="37"/>
      <c r="B25" s="43"/>
      <c r="C25" s="37"/>
      <c r="D25" s="37"/>
      <c r="E25" s="37"/>
      <c r="F25" s="37"/>
      <c r="G25" s="37"/>
      <c r="H25" s="37"/>
      <c r="I25" s="37"/>
      <c r="J25" s="37"/>
      <c r="K25" s="37"/>
      <c r="L25" s="62"/>
      <c r="S25" s="37"/>
      <c r="T25" s="37"/>
      <c r="U25" s="37"/>
      <c r="V25" s="37"/>
      <c r="W25" s="37"/>
      <c r="X25" s="37"/>
      <c r="Y25" s="37"/>
      <c r="Z25" s="37"/>
      <c r="AA25" s="37"/>
      <c r="AB25" s="37"/>
      <c r="AC25" s="37"/>
      <c r="AD25" s="37"/>
      <c r="AE25" s="37"/>
    </row>
    <row r="26" spans="1:31" s="2" customFormat="1" ht="12" customHeight="1">
      <c r="A26" s="37"/>
      <c r="B26" s="43"/>
      <c r="C26" s="37"/>
      <c r="D26" s="139" t="s">
        <v>34</v>
      </c>
      <c r="E26" s="37"/>
      <c r="F26" s="37"/>
      <c r="G26" s="37"/>
      <c r="H26" s="37"/>
      <c r="I26" s="37"/>
      <c r="J26" s="37"/>
      <c r="K26" s="37"/>
      <c r="L26" s="62"/>
      <c r="S26" s="37"/>
      <c r="T26" s="37"/>
      <c r="U26" s="37"/>
      <c r="V26" s="37"/>
      <c r="W26" s="37"/>
      <c r="X26" s="37"/>
      <c r="Y26" s="37"/>
      <c r="Z26" s="37"/>
      <c r="AA26" s="37"/>
      <c r="AB26" s="37"/>
      <c r="AC26" s="37"/>
      <c r="AD26" s="37"/>
      <c r="AE26" s="37"/>
    </row>
    <row r="27" spans="1:31" s="8" customFormat="1" ht="16.5" customHeight="1">
      <c r="A27" s="144"/>
      <c r="B27" s="145"/>
      <c r="C27" s="144"/>
      <c r="D27" s="144"/>
      <c r="E27" s="146" t="s">
        <v>1</v>
      </c>
      <c r="F27" s="146"/>
      <c r="G27" s="146"/>
      <c r="H27" s="146"/>
      <c r="I27" s="144"/>
      <c r="J27" s="144"/>
      <c r="K27" s="144"/>
      <c r="L27" s="147"/>
      <c r="S27" s="144"/>
      <c r="T27" s="144"/>
      <c r="U27" s="144"/>
      <c r="V27" s="144"/>
      <c r="W27" s="144"/>
      <c r="X27" s="144"/>
      <c r="Y27" s="144"/>
      <c r="Z27" s="144"/>
      <c r="AA27" s="144"/>
      <c r="AB27" s="144"/>
      <c r="AC27" s="144"/>
      <c r="AD27" s="144"/>
      <c r="AE27" s="144"/>
    </row>
    <row r="28" spans="1:31" s="2" customFormat="1" ht="6.95" customHeight="1">
      <c r="A28" s="37"/>
      <c r="B28" s="43"/>
      <c r="C28" s="37"/>
      <c r="D28" s="37"/>
      <c r="E28" s="37"/>
      <c r="F28" s="37"/>
      <c r="G28" s="37"/>
      <c r="H28" s="37"/>
      <c r="I28" s="37"/>
      <c r="J28" s="37"/>
      <c r="K28" s="37"/>
      <c r="L28" s="62"/>
      <c r="S28" s="37"/>
      <c r="T28" s="37"/>
      <c r="U28" s="37"/>
      <c r="V28" s="37"/>
      <c r="W28" s="37"/>
      <c r="X28" s="37"/>
      <c r="Y28" s="37"/>
      <c r="Z28" s="37"/>
      <c r="AA28" s="37"/>
      <c r="AB28" s="37"/>
      <c r="AC28" s="37"/>
      <c r="AD28" s="37"/>
      <c r="AE28" s="37"/>
    </row>
    <row r="29" spans="1:31" s="2" customFormat="1" ht="6.95" customHeight="1">
      <c r="A29" s="37"/>
      <c r="B29" s="43"/>
      <c r="C29" s="37"/>
      <c r="D29" s="148"/>
      <c r="E29" s="148"/>
      <c r="F29" s="148"/>
      <c r="G29" s="148"/>
      <c r="H29" s="148"/>
      <c r="I29" s="148"/>
      <c r="J29" s="148"/>
      <c r="K29" s="148"/>
      <c r="L29" s="62"/>
      <c r="S29" s="37"/>
      <c r="T29" s="37"/>
      <c r="U29" s="37"/>
      <c r="V29" s="37"/>
      <c r="W29" s="37"/>
      <c r="X29" s="37"/>
      <c r="Y29" s="37"/>
      <c r="Z29" s="37"/>
      <c r="AA29" s="37"/>
      <c r="AB29" s="37"/>
      <c r="AC29" s="37"/>
      <c r="AD29" s="37"/>
      <c r="AE29" s="37"/>
    </row>
    <row r="30" spans="1:31" s="2" customFormat="1" ht="25.4" customHeight="1">
      <c r="A30" s="37"/>
      <c r="B30" s="43"/>
      <c r="C30" s="37"/>
      <c r="D30" s="149" t="s">
        <v>35</v>
      </c>
      <c r="E30" s="37"/>
      <c r="F30" s="37"/>
      <c r="G30" s="37"/>
      <c r="H30" s="37"/>
      <c r="I30" s="37"/>
      <c r="J30" s="150">
        <f>ROUND(J121,2)</f>
        <v>0</v>
      </c>
      <c r="K30" s="37"/>
      <c r="L30" s="62"/>
      <c r="S30" s="37"/>
      <c r="T30" s="37"/>
      <c r="U30" s="37"/>
      <c r="V30" s="37"/>
      <c r="W30" s="37"/>
      <c r="X30" s="37"/>
      <c r="Y30" s="37"/>
      <c r="Z30" s="37"/>
      <c r="AA30" s="37"/>
      <c r="AB30" s="37"/>
      <c r="AC30" s="37"/>
      <c r="AD30" s="37"/>
      <c r="AE30" s="37"/>
    </row>
    <row r="31" spans="1:31" s="2" customFormat="1" ht="6.95" customHeight="1">
      <c r="A31" s="37"/>
      <c r="B31" s="43"/>
      <c r="C31" s="37"/>
      <c r="D31" s="148"/>
      <c r="E31" s="148"/>
      <c r="F31" s="148"/>
      <c r="G31" s="148"/>
      <c r="H31" s="148"/>
      <c r="I31" s="148"/>
      <c r="J31" s="148"/>
      <c r="K31" s="148"/>
      <c r="L31" s="62"/>
      <c r="S31" s="37"/>
      <c r="T31" s="37"/>
      <c r="U31" s="37"/>
      <c r="V31" s="37"/>
      <c r="W31" s="37"/>
      <c r="X31" s="37"/>
      <c r="Y31" s="37"/>
      <c r="Z31" s="37"/>
      <c r="AA31" s="37"/>
      <c r="AB31" s="37"/>
      <c r="AC31" s="37"/>
      <c r="AD31" s="37"/>
      <c r="AE31" s="37"/>
    </row>
    <row r="32" spans="1:31" s="2" customFormat="1" ht="14.4" customHeight="1">
      <c r="A32" s="37"/>
      <c r="B32" s="43"/>
      <c r="C32" s="37"/>
      <c r="D32" s="37"/>
      <c r="E32" s="37"/>
      <c r="F32" s="151" t="s">
        <v>37</v>
      </c>
      <c r="G32" s="37"/>
      <c r="H32" s="37"/>
      <c r="I32" s="151" t="s">
        <v>36</v>
      </c>
      <c r="J32" s="151" t="s">
        <v>38</v>
      </c>
      <c r="K32" s="37"/>
      <c r="L32" s="62"/>
      <c r="S32" s="37"/>
      <c r="T32" s="37"/>
      <c r="U32" s="37"/>
      <c r="V32" s="37"/>
      <c r="W32" s="37"/>
      <c r="X32" s="37"/>
      <c r="Y32" s="37"/>
      <c r="Z32" s="37"/>
      <c r="AA32" s="37"/>
      <c r="AB32" s="37"/>
      <c r="AC32" s="37"/>
      <c r="AD32" s="37"/>
      <c r="AE32" s="37"/>
    </row>
    <row r="33" spans="1:31" s="2" customFormat="1" ht="14.4" customHeight="1">
      <c r="A33" s="37"/>
      <c r="B33" s="43"/>
      <c r="C33" s="37"/>
      <c r="D33" s="152" t="s">
        <v>39</v>
      </c>
      <c r="E33" s="139" t="s">
        <v>40</v>
      </c>
      <c r="F33" s="153">
        <f>ROUND((SUM(BE121:BE143)),2)</f>
        <v>0</v>
      </c>
      <c r="G33" s="37"/>
      <c r="H33" s="37"/>
      <c r="I33" s="154">
        <v>0.21</v>
      </c>
      <c r="J33" s="153">
        <f>ROUND(((SUM(BE121:BE143))*I33),2)</f>
        <v>0</v>
      </c>
      <c r="K33" s="37"/>
      <c r="L33" s="62"/>
      <c r="S33" s="37"/>
      <c r="T33" s="37"/>
      <c r="U33" s="37"/>
      <c r="V33" s="37"/>
      <c r="W33" s="37"/>
      <c r="X33" s="37"/>
      <c r="Y33" s="37"/>
      <c r="Z33" s="37"/>
      <c r="AA33" s="37"/>
      <c r="AB33" s="37"/>
      <c r="AC33" s="37"/>
      <c r="AD33" s="37"/>
      <c r="AE33" s="37"/>
    </row>
    <row r="34" spans="1:31" s="2" customFormat="1" ht="14.4" customHeight="1">
      <c r="A34" s="37"/>
      <c r="B34" s="43"/>
      <c r="C34" s="37"/>
      <c r="D34" s="37"/>
      <c r="E34" s="139" t="s">
        <v>41</v>
      </c>
      <c r="F34" s="153">
        <f>ROUND((SUM(BF121:BF143)),2)</f>
        <v>0</v>
      </c>
      <c r="G34" s="37"/>
      <c r="H34" s="37"/>
      <c r="I34" s="154">
        <v>0.12</v>
      </c>
      <c r="J34" s="153">
        <f>ROUND(((SUM(BF121:BF143))*I34),2)</f>
        <v>0</v>
      </c>
      <c r="K34" s="37"/>
      <c r="L34" s="62"/>
      <c r="S34" s="37"/>
      <c r="T34" s="37"/>
      <c r="U34" s="37"/>
      <c r="V34" s="37"/>
      <c r="W34" s="37"/>
      <c r="X34" s="37"/>
      <c r="Y34" s="37"/>
      <c r="Z34" s="37"/>
      <c r="AA34" s="37"/>
      <c r="AB34" s="37"/>
      <c r="AC34" s="37"/>
      <c r="AD34" s="37"/>
      <c r="AE34" s="37"/>
    </row>
    <row r="35" spans="1:31" s="2" customFormat="1" ht="14.4" customHeight="1" hidden="1">
      <c r="A35" s="37"/>
      <c r="B35" s="43"/>
      <c r="C35" s="37"/>
      <c r="D35" s="37"/>
      <c r="E35" s="139" t="s">
        <v>42</v>
      </c>
      <c r="F35" s="153">
        <f>ROUND((SUM(BG121:BG143)),2)</f>
        <v>0</v>
      </c>
      <c r="G35" s="37"/>
      <c r="H35" s="37"/>
      <c r="I35" s="154">
        <v>0.21</v>
      </c>
      <c r="J35" s="153">
        <f>0</f>
        <v>0</v>
      </c>
      <c r="K35" s="37"/>
      <c r="L35" s="62"/>
      <c r="S35" s="37"/>
      <c r="T35" s="37"/>
      <c r="U35" s="37"/>
      <c r="V35" s="37"/>
      <c r="W35" s="37"/>
      <c r="X35" s="37"/>
      <c r="Y35" s="37"/>
      <c r="Z35" s="37"/>
      <c r="AA35" s="37"/>
      <c r="AB35" s="37"/>
      <c r="AC35" s="37"/>
      <c r="AD35" s="37"/>
      <c r="AE35" s="37"/>
    </row>
    <row r="36" spans="1:31" s="2" customFormat="1" ht="14.4" customHeight="1" hidden="1">
      <c r="A36" s="37"/>
      <c r="B36" s="43"/>
      <c r="C36" s="37"/>
      <c r="D36" s="37"/>
      <c r="E36" s="139" t="s">
        <v>43</v>
      </c>
      <c r="F36" s="153">
        <f>ROUND((SUM(BH121:BH143)),2)</f>
        <v>0</v>
      </c>
      <c r="G36" s="37"/>
      <c r="H36" s="37"/>
      <c r="I36" s="154">
        <v>0.12</v>
      </c>
      <c r="J36" s="153">
        <f>0</f>
        <v>0</v>
      </c>
      <c r="K36" s="37"/>
      <c r="L36" s="62"/>
      <c r="S36" s="37"/>
      <c r="T36" s="37"/>
      <c r="U36" s="37"/>
      <c r="V36" s="37"/>
      <c r="W36" s="37"/>
      <c r="X36" s="37"/>
      <c r="Y36" s="37"/>
      <c r="Z36" s="37"/>
      <c r="AA36" s="37"/>
      <c r="AB36" s="37"/>
      <c r="AC36" s="37"/>
      <c r="AD36" s="37"/>
      <c r="AE36" s="37"/>
    </row>
    <row r="37" spans="1:31" s="2" customFormat="1" ht="14.4" customHeight="1" hidden="1">
      <c r="A37" s="37"/>
      <c r="B37" s="43"/>
      <c r="C37" s="37"/>
      <c r="D37" s="37"/>
      <c r="E37" s="139" t="s">
        <v>44</v>
      </c>
      <c r="F37" s="153">
        <f>ROUND((SUM(BI121:BI143)),2)</f>
        <v>0</v>
      </c>
      <c r="G37" s="37"/>
      <c r="H37" s="37"/>
      <c r="I37" s="154">
        <v>0</v>
      </c>
      <c r="J37" s="153">
        <f>0</f>
        <v>0</v>
      </c>
      <c r="K37" s="37"/>
      <c r="L37" s="62"/>
      <c r="S37" s="37"/>
      <c r="T37" s="37"/>
      <c r="U37" s="37"/>
      <c r="V37" s="37"/>
      <c r="W37" s="37"/>
      <c r="X37" s="37"/>
      <c r="Y37" s="37"/>
      <c r="Z37" s="37"/>
      <c r="AA37" s="37"/>
      <c r="AB37" s="37"/>
      <c r="AC37" s="37"/>
      <c r="AD37" s="37"/>
      <c r="AE37" s="37"/>
    </row>
    <row r="38" spans="1:31" s="2" customFormat="1" ht="6.95" customHeight="1">
      <c r="A38" s="37"/>
      <c r="B38" s="43"/>
      <c r="C38" s="37"/>
      <c r="D38" s="37"/>
      <c r="E38" s="37"/>
      <c r="F38" s="37"/>
      <c r="G38" s="37"/>
      <c r="H38" s="37"/>
      <c r="I38" s="37"/>
      <c r="J38" s="37"/>
      <c r="K38" s="37"/>
      <c r="L38" s="62"/>
      <c r="S38" s="37"/>
      <c r="T38" s="37"/>
      <c r="U38" s="37"/>
      <c r="V38" s="37"/>
      <c r="W38" s="37"/>
      <c r="X38" s="37"/>
      <c r="Y38" s="37"/>
      <c r="Z38" s="37"/>
      <c r="AA38" s="37"/>
      <c r="AB38" s="37"/>
      <c r="AC38" s="37"/>
      <c r="AD38" s="37"/>
      <c r="AE38" s="37"/>
    </row>
    <row r="39" spans="1:31" s="2" customFormat="1" ht="25.4" customHeight="1">
      <c r="A39" s="37"/>
      <c r="B39" s="43"/>
      <c r="C39" s="155"/>
      <c r="D39" s="156" t="s">
        <v>45</v>
      </c>
      <c r="E39" s="157"/>
      <c r="F39" s="157"/>
      <c r="G39" s="158" t="s">
        <v>46</v>
      </c>
      <c r="H39" s="159" t="s">
        <v>47</v>
      </c>
      <c r="I39" s="157"/>
      <c r="J39" s="160">
        <f>SUM(J30:J37)</f>
        <v>0</v>
      </c>
      <c r="K39" s="161"/>
      <c r="L39" s="62"/>
      <c r="S39" s="37"/>
      <c r="T39" s="37"/>
      <c r="U39" s="37"/>
      <c r="V39" s="37"/>
      <c r="W39" s="37"/>
      <c r="X39" s="37"/>
      <c r="Y39" s="37"/>
      <c r="Z39" s="37"/>
      <c r="AA39" s="37"/>
      <c r="AB39" s="37"/>
      <c r="AC39" s="37"/>
      <c r="AD39" s="37"/>
      <c r="AE39" s="37"/>
    </row>
    <row r="40" spans="1:31" s="2" customFormat="1" ht="14.4" customHeight="1">
      <c r="A40" s="37"/>
      <c r="B40" s="43"/>
      <c r="C40" s="37"/>
      <c r="D40" s="37"/>
      <c r="E40" s="37"/>
      <c r="F40" s="37"/>
      <c r="G40" s="37"/>
      <c r="H40" s="37"/>
      <c r="I40" s="37"/>
      <c r="J40" s="37"/>
      <c r="K40" s="37"/>
      <c r="L40" s="62"/>
      <c r="S40" s="37"/>
      <c r="T40" s="37"/>
      <c r="U40" s="37"/>
      <c r="V40" s="37"/>
      <c r="W40" s="37"/>
      <c r="X40" s="37"/>
      <c r="Y40" s="37"/>
      <c r="Z40" s="37"/>
      <c r="AA40" s="37"/>
      <c r="AB40" s="37"/>
      <c r="AC40" s="37"/>
      <c r="AD40" s="37"/>
      <c r="AE40" s="37"/>
    </row>
    <row r="41" spans="2:12" s="1" customFormat="1" ht="14.4" customHeight="1">
      <c r="B41" s="19"/>
      <c r="L41" s="19"/>
    </row>
    <row r="42" spans="2:12" s="1" customFormat="1" ht="14.4" customHeight="1">
      <c r="B42" s="19"/>
      <c r="L42" s="19"/>
    </row>
    <row r="43" spans="2:12" s="1" customFormat="1" ht="14.4" customHeight="1">
      <c r="B43" s="19"/>
      <c r="L43" s="19"/>
    </row>
    <row r="44" spans="2:12" s="1" customFormat="1" ht="14.4" customHeight="1">
      <c r="B44" s="19"/>
      <c r="L44" s="19"/>
    </row>
    <row r="45" spans="2:12" s="1" customFormat="1" ht="14.4" customHeight="1">
      <c r="B45" s="19"/>
      <c r="L45" s="19"/>
    </row>
    <row r="46" spans="2:12" s="1" customFormat="1" ht="14.4" customHeight="1">
      <c r="B46" s="19"/>
      <c r="L46" s="19"/>
    </row>
    <row r="47" spans="2:12" s="1" customFormat="1" ht="14.4" customHeight="1">
      <c r="B47" s="19"/>
      <c r="L47" s="19"/>
    </row>
    <row r="48" spans="2:12" s="1" customFormat="1" ht="14.4" customHeight="1">
      <c r="B48" s="19"/>
      <c r="L48" s="19"/>
    </row>
    <row r="49" spans="2:12" s="1" customFormat="1" ht="14.4" customHeight="1">
      <c r="B49" s="19"/>
      <c r="L49" s="19"/>
    </row>
    <row r="50" spans="2:12" s="2" customFormat="1" ht="14.4" customHeight="1">
      <c r="B50" s="62"/>
      <c r="D50" s="162" t="s">
        <v>48</v>
      </c>
      <c r="E50" s="163"/>
      <c r="F50" s="163"/>
      <c r="G50" s="162" t="s">
        <v>49</v>
      </c>
      <c r="H50" s="163"/>
      <c r="I50" s="163"/>
      <c r="J50" s="163"/>
      <c r="K50" s="163"/>
      <c r="L50" s="62"/>
    </row>
    <row r="51" spans="2:12" ht="12">
      <c r="B51" s="19"/>
      <c r="L51" s="19"/>
    </row>
    <row r="52" spans="2:12" ht="12">
      <c r="B52" s="19"/>
      <c r="L52" s="19"/>
    </row>
    <row r="53" spans="2:12" ht="12">
      <c r="B53" s="19"/>
      <c r="L53" s="19"/>
    </row>
    <row r="54" spans="2:12" ht="12">
      <c r="B54" s="19"/>
      <c r="L54" s="19"/>
    </row>
    <row r="55" spans="2:12" ht="12">
      <c r="B55" s="19"/>
      <c r="L55" s="19"/>
    </row>
    <row r="56" spans="2:12" ht="12">
      <c r="B56" s="19"/>
      <c r="L56" s="19"/>
    </row>
    <row r="57" spans="2:12" ht="12">
      <c r="B57" s="19"/>
      <c r="L57" s="19"/>
    </row>
    <row r="58" spans="2:12" ht="12">
      <c r="B58" s="19"/>
      <c r="L58" s="19"/>
    </row>
    <row r="59" spans="2:12" ht="12">
      <c r="B59" s="19"/>
      <c r="L59" s="19"/>
    </row>
    <row r="60" spans="2:12" ht="12">
      <c r="B60" s="19"/>
      <c r="L60" s="19"/>
    </row>
    <row r="61" spans="1:31" s="2" customFormat="1" ht="12">
      <c r="A61" s="37"/>
      <c r="B61" s="43"/>
      <c r="C61" s="37"/>
      <c r="D61" s="164" t="s">
        <v>50</v>
      </c>
      <c r="E61" s="165"/>
      <c r="F61" s="166" t="s">
        <v>51</v>
      </c>
      <c r="G61" s="164" t="s">
        <v>50</v>
      </c>
      <c r="H61" s="165"/>
      <c r="I61" s="165"/>
      <c r="J61" s="167" t="s">
        <v>51</v>
      </c>
      <c r="K61" s="165"/>
      <c r="L61" s="62"/>
      <c r="S61" s="37"/>
      <c r="T61" s="37"/>
      <c r="U61" s="37"/>
      <c r="V61" s="37"/>
      <c r="W61" s="37"/>
      <c r="X61" s="37"/>
      <c r="Y61" s="37"/>
      <c r="Z61" s="37"/>
      <c r="AA61" s="37"/>
      <c r="AB61" s="37"/>
      <c r="AC61" s="37"/>
      <c r="AD61" s="37"/>
      <c r="AE61" s="37"/>
    </row>
    <row r="62" spans="2:12" ht="12">
      <c r="B62" s="19"/>
      <c r="L62" s="19"/>
    </row>
    <row r="63" spans="2:12" ht="12">
      <c r="B63" s="19"/>
      <c r="L63" s="19"/>
    </row>
    <row r="64" spans="2:12" ht="12">
      <c r="B64" s="19"/>
      <c r="L64" s="19"/>
    </row>
    <row r="65" spans="1:31" s="2" customFormat="1" ht="12">
      <c r="A65" s="37"/>
      <c r="B65" s="43"/>
      <c r="C65" s="37"/>
      <c r="D65" s="162" t="s">
        <v>52</v>
      </c>
      <c r="E65" s="168"/>
      <c r="F65" s="168"/>
      <c r="G65" s="162" t="s">
        <v>53</v>
      </c>
      <c r="H65" s="168"/>
      <c r="I65" s="168"/>
      <c r="J65" s="168"/>
      <c r="K65" s="168"/>
      <c r="L65" s="62"/>
      <c r="S65" s="37"/>
      <c r="T65" s="37"/>
      <c r="U65" s="37"/>
      <c r="V65" s="37"/>
      <c r="W65" s="37"/>
      <c r="X65" s="37"/>
      <c r="Y65" s="37"/>
      <c r="Z65" s="37"/>
      <c r="AA65" s="37"/>
      <c r="AB65" s="37"/>
      <c r="AC65" s="37"/>
      <c r="AD65" s="37"/>
      <c r="AE65" s="37"/>
    </row>
    <row r="66" spans="2:12" ht="12">
      <c r="B66" s="19"/>
      <c r="L66" s="19"/>
    </row>
    <row r="67" spans="2:12" ht="12">
      <c r="B67" s="19"/>
      <c r="L67" s="19"/>
    </row>
    <row r="68" spans="2:12" ht="12">
      <c r="B68" s="19"/>
      <c r="L68" s="19"/>
    </row>
    <row r="69" spans="2:12" ht="12">
      <c r="B69" s="19"/>
      <c r="L69" s="19"/>
    </row>
    <row r="70" spans="2:12" ht="12">
      <c r="B70" s="19"/>
      <c r="L70" s="19"/>
    </row>
    <row r="71" spans="2:12" ht="12">
      <c r="B71" s="19"/>
      <c r="L71" s="19"/>
    </row>
    <row r="72" spans="2:12" ht="12">
      <c r="B72" s="19"/>
      <c r="L72" s="19"/>
    </row>
    <row r="73" spans="2:12" ht="12">
      <c r="B73" s="19"/>
      <c r="L73" s="19"/>
    </row>
    <row r="74" spans="2:12" ht="12">
      <c r="B74" s="19"/>
      <c r="L74" s="19"/>
    </row>
    <row r="75" spans="2:12" ht="12">
      <c r="B75" s="19"/>
      <c r="L75" s="19"/>
    </row>
    <row r="76" spans="1:31" s="2" customFormat="1" ht="12">
      <c r="A76" s="37"/>
      <c r="B76" s="43"/>
      <c r="C76" s="37"/>
      <c r="D76" s="164" t="s">
        <v>50</v>
      </c>
      <c r="E76" s="165"/>
      <c r="F76" s="166" t="s">
        <v>51</v>
      </c>
      <c r="G76" s="164" t="s">
        <v>50</v>
      </c>
      <c r="H76" s="165"/>
      <c r="I76" s="165"/>
      <c r="J76" s="167" t="s">
        <v>51</v>
      </c>
      <c r="K76" s="165"/>
      <c r="L76" s="62"/>
      <c r="S76" s="37"/>
      <c r="T76" s="37"/>
      <c r="U76" s="37"/>
      <c r="V76" s="37"/>
      <c r="W76" s="37"/>
      <c r="X76" s="37"/>
      <c r="Y76" s="37"/>
      <c r="Z76" s="37"/>
      <c r="AA76" s="37"/>
      <c r="AB76" s="37"/>
      <c r="AC76" s="37"/>
      <c r="AD76" s="37"/>
      <c r="AE76" s="37"/>
    </row>
    <row r="77" spans="1:31" s="2" customFormat="1" ht="14.4" customHeight="1">
      <c r="A77" s="37"/>
      <c r="B77" s="169"/>
      <c r="C77" s="170"/>
      <c r="D77" s="170"/>
      <c r="E77" s="170"/>
      <c r="F77" s="170"/>
      <c r="G77" s="170"/>
      <c r="H77" s="170"/>
      <c r="I77" s="170"/>
      <c r="J77" s="170"/>
      <c r="K77" s="170"/>
      <c r="L77" s="62"/>
      <c r="S77" s="37"/>
      <c r="T77" s="37"/>
      <c r="U77" s="37"/>
      <c r="V77" s="37"/>
      <c r="W77" s="37"/>
      <c r="X77" s="37"/>
      <c r="Y77" s="37"/>
      <c r="Z77" s="37"/>
      <c r="AA77" s="37"/>
      <c r="AB77" s="37"/>
      <c r="AC77" s="37"/>
      <c r="AD77" s="37"/>
      <c r="AE77" s="37"/>
    </row>
    <row r="81" spans="1:31" s="2" customFormat="1" ht="6.95" customHeight="1">
      <c r="A81" s="37"/>
      <c r="B81" s="171"/>
      <c r="C81" s="172"/>
      <c r="D81" s="172"/>
      <c r="E81" s="172"/>
      <c r="F81" s="172"/>
      <c r="G81" s="172"/>
      <c r="H81" s="172"/>
      <c r="I81" s="172"/>
      <c r="J81" s="172"/>
      <c r="K81" s="172"/>
      <c r="L81" s="62"/>
      <c r="S81" s="37"/>
      <c r="T81" s="37"/>
      <c r="U81" s="37"/>
      <c r="V81" s="37"/>
      <c r="W81" s="37"/>
      <c r="X81" s="37"/>
      <c r="Y81" s="37"/>
      <c r="Z81" s="37"/>
      <c r="AA81" s="37"/>
      <c r="AB81" s="37"/>
      <c r="AC81" s="37"/>
      <c r="AD81" s="37"/>
      <c r="AE81" s="37"/>
    </row>
    <row r="82" spans="1:31" s="2" customFormat="1" ht="24.95" customHeight="1">
      <c r="A82" s="37"/>
      <c r="B82" s="38"/>
      <c r="C82" s="22" t="s">
        <v>104</v>
      </c>
      <c r="D82" s="39"/>
      <c r="E82" s="39"/>
      <c r="F82" s="39"/>
      <c r="G82" s="39"/>
      <c r="H82" s="39"/>
      <c r="I82" s="39"/>
      <c r="J82" s="39"/>
      <c r="K82" s="39"/>
      <c r="L82" s="62"/>
      <c r="S82" s="37"/>
      <c r="T82" s="37"/>
      <c r="U82" s="37"/>
      <c r="V82" s="37"/>
      <c r="W82" s="37"/>
      <c r="X82" s="37"/>
      <c r="Y82" s="37"/>
      <c r="Z82" s="37"/>
      <c r="AA82" s="37"/>
      <c r="AB82" s="37"/>
      <c r="AC82" s="37"/>
      <c r="AD82" s="37"/>
      <c r="AE82" s="37"/>
    </row>
    <row r="83" spans="1:31" s="2" customFormat="1" ht="6.95" customHeight="1">
      <c r="A83" s="37"/>
      <c r="B83" s="38"/>
      <c r="C83" s="39"/>
      <c r="D83" s="39"/>
      <c r="E83" s="39"/>
      <c r="F83" s="39"/>
      <c r="G83" s="39"/>
      <c r="H83" s="39"/>
      <c r="I83" s="39"/>
      <c r="J83" s="39"/>
      <c r="K83" s="39"/>
      <c r="L83" s="62"/>
      <c r="S83" s="37"/>
      <c r="T83" s="37"/>
      <c r="U83" s="37"/>
      <c r="V83" s="37"/>
      <c r="W83" s="37"/>
      <c r="X83" s="37"/>
      <c r="Y83" s="37"/>
      <c r="Z83" s="37"/>
      <c r="AA83" s="37"/>
      <c r="AB83" s="37"/>
      <c r="AC83" s="37"/>
      <c r="AD83" s="37"/>
      <c r="AE83" s="37"/>
    </row>
    <row r="84" spans="1:31" s="2" customFormat="1" ht="12" customHeight="1">
      <c r="A84" s="37"/>
      <c r="B84" s="38"/>
      <c r="C84" s="31" t="s">
        <v>16</v>
      </c>
      <c r="D84" s="39"/>
      <c r="E84" s="39"/>
      <c r="F84" s="39"/>
      <c r="G84" s="39"/>
      <c r="H84" s="39"/>
      <c r="I84" s="39"/>
      <c r="J84" s="39"/>
      <c r="K84" s="39"/>
      <c r="L84" s="62"/>
      <c r="S84" s="37"/>
      <c r="T84" s="37"/>
      <c r="U84" s="37"/>
      <c r="V84" s="37"/>
      <c r="W84" s="37"/>
      <c r="X84" s="37"/>
      <c r="Y84" s="37"/>
      <c r="Z84" s="37"/>
      <c r="AA84" s="37"/>
      <c r="AB84" s="37"/>
      <c r="AC84" s="37"/>
      <c r="AD84" s="37"/>
      <c r="AE84" s="37"/>
    </row>
    <row r="85" spans="1:31" s="2" customFormat="1" ht="26.25" customHeight="1">
      <c r="A85" s="37"/>
      <c r="B85" s="38"/>
      <c r="C85" s="39"/>
      <c r="D85" s="39"/>
      <c r="E85" s="173" t="str">
        <f>E7</f>
        <v>Poliklinika Žďár nad Sázavou -změna užívání prostor v 3.NP na ordinace kardiologie</v>
      </c>
      <c r="F85" s="31"/>
      <c r="G85" s="31"/>
      <c r="H85" s="31"/>
      <c r="I85" s="39"/>
      <c r="J85" s="39"/>
      <c r="K85" s="39"/>
      <c r="L85" s="62"/>
      <c r="S85" s="37"/>
      <c r="T85" s="37"/>
      <c r="U85" s="37"/>
      <c r="V85" s="37"/>
      <c r="W85" s="37"/>
      <c r="X85" s="37"/>
      <c r="Y85" s="37"/>
      <c r="Z85" s="37"/>
      <c r="AA85" s="37"/>
      <c r="AB85" s="37"/>
      <c r="AC85" s="37"/>
      <c r="AD85" s="37"/>
      <c r="AE85" s="37"/>
    </row>
    <row r="86" spans="1:31" s="2" customFormat="1" ht="12" customHeight="1">
      <c r="A86" s="37"/>
      <c r="B86" s="38"/>
      <c r="C86" s="31" t="s">
        <v>102</v>
      </c>
      <c r="D86" s="39"/>
      <c r="E86" s="39"/>
      <c r="F86" s="39"/>
      <c r="G86" s="39"/>
      <c r="H86" s="39"/>
      <c r="I86" s="39"/>
      <c r="J86" s="39"/>
      <c r="K86" s="39"/>
      <c r="L86" s="62"/>
      <c r="S86" s="37"/>
      <c r="T86" s="37"/>
      <c r="U86" s="37"/>
      <c r="V86" s="37"/>
      <c r="W86" s="37"/>
      <c r="X86" s="37"/>
      <c r="Y86" s="37"/>
      <c r="Z86" s="37"/>
      <c r="AA86" s="37"/>
      <c r="AB86" s="37"/>
      <c r="AC86" s="37"/>
      <c r="AD86" s="37"/>
      <c r="AE86" s="37"/>
    </row>
    <row r="87" spans="1:31" s="2" customFormat="1" ht="16.5" customHeight="1">
      <c r="A87" s="37"/>
      <c r="B87" s="38"/>
      <c r="C87" s="39"/>
      <c r="D87" s="39"/>
      <c r="E87" s="75" t="str">
        <f>E9</f>
        <v>D.1.4. - ostatní a vedlejší náklady</v>
      </c>
      <c r="F87" s="39"/>
      <c r="G87" s="39"/>
      <c r="H87" s="39"/>
      <c r="I87" s="39"/>
      <c r="J87" s="39"/>
      <c r="K87" s="39"/>
      <c r="L87" s="62"/>
      <c r="S87" s="37"/>
      <c r="T87" s="37"/>
      <c r="U87" s="37"/>
      <c r="V87" s="37"/>
      <c r="W87" s="37"/>
      <c r="X87" s="37"/>
      <c r="Y87" s="37"/>
      <c r="Z87" s="37"/>
      <c r="AA87" s="37"/>
      <c r="AB87" s="37"/>
      <c r="AC87" s="37"/>
      <c r="AD87" s="37"/>
      <c r="AE87" s="37"/>
    </row>
    <row r="88" spans="1:31" s="2" customFormat="1" ht="6.95" customHeight="1">
      <c r="A88" s="37"/>
      <c r="B88" s="38"/>
      <c r="C88" s="39"/>
      <c r="D88" s="39"/>
      <c r="E88" s="39"/>
      <c r="F88" s="39"/>
      <c r="G88" s="39"/>
      <c r="H88" s="39"/>
      <c r="I88" s="39"/>
      <c r="J88" s="39"/>
      <c r="K88" s="39"/>
      <c r="L88" s="62"/>
      <c r="S88" s="37"/>
      <c r="T88" s="37"/>
      <c r="U88" s="37"/>
      <c r="V88" s="37"/>
      <c r="W88" s="37"/>
      <c r="X88" s="37"/>
      <c r="Y88" s="37"/>
      <c r="Z88" s="37"/>
      <c r="AA88" s="37"/>
      <c r="AB88" s="37"/>
      <c r="AC88" s="37"/>
      <c r="AD88" s="37"/>
      <c r="AE88" s="37"/>
    </row>
    <row r="89" spans="1:31" s="2" customFormat="1" ht="12" customHeight="1">
      <c r="A89" s="37"/>
      <c r="B89" s="38"/>
      <c r="C89" s="31" t="s">
        <v>20</v>
      </c>
      <c r="D89" s="39"/>
      <c r="E89" s="39"/>
      <c r="F89" s="26" t="str">
        <f>F12</f>
        <v>Studentská 1699/4</v>
      </c>
      <c r="G89" s="39"/>
      <c r="H89" s="39"/>
      <c r="I89" s="31" t="s">
        <v>22</v>
      </c>
      <c r="J89" s="78" t="str">
        <f>IF(J12="","",J12)</f>
        <v>22. 3. 2024</v>
      </c>
      <c r="K89" s="39"/>
      <c r="L89" s="62"/>
      <c r="S89" s="37"/>
      <c r="T89" s="37"/>
      <c r="U89" s="37"/>
      <c r="V89" s="37"/>
      <c r="W89" s="37"/>
      <c r="X89" s="37"/>
      <c r="Y89" s="37"/>
      <c r="Z89" s="37"/>
      <c r="AA89" s="37"/>
      <c r="AB89" s="37"/>
      <c r="AC89" s="37"/>
      <c r="AD89" s="37"/>
      <c r="AE89" s="37"/>
    </row>
    <row r="90" spans="1:31" s="2" customFormat="1" ht="6.95" customHeight="1">
      <c r="A90" s="37"/>
      <c r="B90" s="38"/>
      <c r="C90" s="39"/>
      <c r="D90" s="39"/>
      <c r="E90" s="39"/>
      <c r="F90" s="39"/>
      <c r="G90" s="39"/>
      <c r="H90" s="39"/>
      <c r="I90" s="39"/>
      <c r="J90" s="39"/>
      <c r="K90" s="39"/>
      <c r="L90" s="62"/>
      <c r="S90" s="37"/>
      <c r="T90" s="37"/>
      <c r="U90" s="37"/>
      <c r="V90" s="37"/>
      <c r="W90" s="37"/>
      <c r="X90" s="37"/>
      <c r="Y90" s="37"/>
      <c r="Z90" s="37"/>
      <c r="AA90" s="37"/>
      <c r="AB90" s="37"/>
      <c r="AC90" s="37"/>
      <c r="AD90" s="37"/>
      <c r="AE90" s="37"/>
    </row>
    <row r="91" spans="1:31" s="2" customFormat="1" ht="40.05" customHeight="1">
      <c r="A91" s="37"/>
      <c r="B91" s="38"/>
      <c r="C91" s="31" t="s">
        <v>24</v>
      </c>
      <c r="D91" s="39"/>
      <c r="E91" s="39"/>
      <c r="F91" s="26" t="str">
        <f>E15</f>
        <v>Město Žďár nad Zázavou</v>
      </c>
      <c r="G91" s="39"/>
      <c r="H91" s="39"/>
      <c r="I91" s="31" t="s">
        <v>30</v>
      </c>
      <c r="J91" s="35" t="str">
        <f>E21</f>
        <v>Filip Marek, Brněnská 326/34, Žďár nad Sázavou</v>
      </c>
      <c r="K91" s="39"/>
      <c r="L91" s="62"/>
      <c r="S91" s="37"/>
      <c r="T91" s="37"/>
      <c r="U91" s="37"/>
      <c r="V91" s="37"/>
      <c r="W91" s="37"/>
      <c r="X91" s="37"/>
      <c r="Y91" s="37"/>
      <c r="Z91" s="37"/>
      <c r="AA91" s="37"/>
      <c r="AB91" s="37"/>
      <c r="AC91" s="37"/>
      <c r="AD91" s="37"/>
      <c r="AE91" s="37"/>
    </row>
    <row r="92" spans="1:31" s="2" customFormat="1" ht="40.05" customHeight="1">
      <c r="A92" s="37"/>
      <c r="B92" s="38"/>
      <c r="C92" s="31" t="s">
        <v>28</v>
      </c>
      <c r="D92" s="39"/>
      <c r="E92" s="39"/>
      <c r="F92" s="26" t="str">
        <f>IF(E18="","",E18)</f>
        <v>Vyplň údaj</v>
      </c>
      <c r="G92" s="39"/>
      <c r="H92" s="39"/>
      <c r="I92" s="31" t="s">
        <v>33</v>
      </c>
      <c r="J92" s="35" t="str">
        <f>E24</f>
        <v>Filip Marek, Brněnská 326/34, Žďár nad Sázavou</v>
      </c>
      <c r="K92" s="39"/>
      <c r="L92" s="62"/>
      <c r="S92" s="37"/>
      <c r="T92" s="37"/>
      <c r="U92" s="37"/>
      <c r="V92" s="37"/>
      <c r="W92" s="37"/>
      <c r="X92" s="37"/>
      <c r="Y92" s="37"/>
      <c r="Z92" s="37"/>
      <c r="AA92" s="37"/>
      <c r="AB92" s="37"/>
      <c r="AC92" s="37"/>
      <c r="AD92" s="37"/>
      <c r="AE92" s="37"/>
    </row>
    <row r="93" spans="1:31" s="2" customFormat="1" ht="10.3" customHeight="1">
      <c r="A93" s="37"/>
      <c r="B93" s="38"/>
      <c r="C93" s="39"/>
      <c r="D93" s="39"/>
      <c r="E93" s="39"/>
      <c r="F93" s="39"/>
      <c r="G93" s="39"/>
      <c r="H93" s="39"/>
      <c r="I93" s="39"/>
      <c r="J93" s="39"/>
      <c r="K93" s="39"/>
      <c r="L93" s="62"/>
      <c r="S93" s="37"/>
      <c r="T93" s="37"/>
      <c r="U93" s="37"/>
      <c r="V93" s="37"/>
      <c r="W93" s="37"/>
      <c r="X93" s="37"/>
      <c r="Y93" s="37"/>
      <c r="Z93" s="37"/>
      <c r="AA93" s="37"/>
      <c r="AB93" s="37"/>
      <c r="AC93" s="37"/>
      <c r="AD93" s="37"/>
      <c r="AE93" s="37"/>
    </row>
    <row r="94" spans="1:31" s="2" customFormat="1" ht="29.25" customHeight="1">
      <c r="A94" s="37"/>
      <c r="B94" s="38"/>
      <c r="C94" s="174" t="s">
        <v>105</v>
      </c>
      <c r="D94" s="175"/>
      <c r="E94" s="175"/>
      <c r="F94" s="175"/>
      <c r="G94" s="175"/>
      <c r="H94" s="175"/>
      <c r="I94" s="175"/>
      <c r="J94" s="176" t="s">
        <v>106</v>
      </c>
      <c r="K94" s="175"/>
      <c r="L94" s="62"/>
      <c r="S94" s="37"/>
      <c r="T94" s="37"/>
      <c r="U94" s="37"/>
      <c r="V94" s="37"/>
      <c r="W94" s="37"/>
      <c r="X94" s="37"/>
      <c r="Y94" s="37"/>
      <c r="Z94" s="37"/>
      <c r="AA94" s="37"/>
      <c r="AB94" s="37"/>
      <c r="AC94" s="37"/>
      <c r="AD94" s="37"/>
      <c r="AE94" s="37"/>
    </row>
    <row r="95" spans="1:31" s="2" customFormat="1" ht="10.3" customHeight="1">
      <c r="A95" s="37"/>
      <c r="B95" s="38"/>
      <c r="C95" s="39"/>
      <c r="D95" s="39"/>
      <c r="E95" s="39"/>
      <c r="F95" s="39"/>
      <c r="G95" s="39"/>
      <c r="H95" s="39"/>
      <c r="I95" s="39"/>
      <c r="J95" s="39"/>
      <c r="K95" s="39"/>
      <c r="L95" s="62"/>
      <c r="S95" s="37"/>
      <c r="T95" s="37"/>
      <c r="U95" s="37"/>
      <c r="V95" s="37"/>
      <c r="W95" s="37"/>
      <c r="X95" s="37"/>
      <c r="Y95" s="37"/>
      <c r="Z95" s="37"/>
      <c r="AA95" s="37"/>
      <c r="AB95" s="37"/>
      <c r="AC95" s="37"/>
      <c r="AD95" s="37"/>
      <c r="AE95" s="37"/>
    </row>
    <row r="96" spans="1:47" s="2" customFormat="1" ht="22.8" customHeight="1">
      <c r="A96" s="37"/>
      <c r="B96" s="38"/>
      <c r="C96" s="177" t="s">
        <v>107</v>
      </c>
      <c r="D96" s="39"/>
      <c r="E96" s="39"/>
      <c r="F96" s="39"/>
      <c r="G96" s="39"/>
      <c r="H96" s="39"/>
      <c r="I96" s="39"/>
      <c r="J96" s="109">
        <f>J121</f>
        <v>0</v>
      </c>
      <c r="K96" s="39"/>
      <c r="L96" s="62"/>
      <c r="S96" s="37"/>
      <c r="T96" s="37"/>
      <c r="U96" s="37"/>
      <c r="V96" s="37"/>
      <c r="W96" s="37"/>
      <c r="X96" s="37"/>
      <c r="Y96" s="37"/>
      <c r="Z96" s="37"/>
      <c r="AA96" s="37"/>
      <c r="AB96" s="37"/>
      <c r="AC96" s="37"/>
      <c r="AD96" s="37"/>
      <c r="AE96" s="37"/>
      <c r="AU96" s="16" t="s">
        <v>108</v>
      </c>
    </row>
    <row r="97" spans="1:31" s="9" customFormat="1" ht="24.95" customHeight="1">
      <c r="A97" s="9"/>
      <c r="B97" s="178"/>
      <c r="C97" s="179"/>
      <c r="D97" s="180" t="s">
        <v>962</v>
      </c>
      <c r="E97" s="181"/>
      <c r="F97" s="181"/>
      <c r="G97" s="181"/>
      <c r="H97" s="181"/>
      <c r="I97" s="181"/>
      <c r="J97" s="182">
        <f>J122</f>
        <v>0</v>
      </c>
      <c r="K97" s="179"/>
      <c r="L97" s="183"/>
      <c r="S97" s="9"/>
      <c r="T97" s="9"/>
      <c r="U97" s="9"/>
      <c r="V97" s="9"/>
      <c r="W97" s="9"/>
      <c r="X97" s="9"/>
      <c r="Y97" s="9"/>
      <c r="Z97" s="9"/>
      <c r="AA97" s="9"/>
      <c r="AB97" s="9"/>
      <c r="AC97" s="9"/>
      <c r="AD97" s="9"/>
      <c r="AE97" s="9"/>
    </row>
    <row r="98" spans="1:31" s="10" customFormat="1" ht="19.9" customHeight="1">
      <c r="A98" s="10"/>
      <c r="B98" s="184"/>
      <c r="C98" s="185"/>
      <c r="D98" s="186" t="s">
        <v>963</v>
      </c>
      <c r="E98" s="187"/>
      <c r="F98" s="187"/>
      <c r="G98" s="187"/>
      <c r="H98" s="187"/>
      <c r="I98" s="187"/>
      <c r="J98" s="188">
        <f>J123</f>
        <v>0</v>
      </c>
      <c r="K98" s="185"/>
      <c r="L98" s="189"/>
      <c r="S98" s="10"/>
      <c r="T98" s="10"/>
      <c r="U98" s="10"/>
      <c r="V98" s="10"/>
      <c r="W98" s="10"/>
      <c r="X98" s="10"/>
      <c r="Y98" s="10"/>
      <c r="Z98" s="10"/>
      <c r="AA98" s="10"/>
      <c r="AB98" s="10"/>
      <c r="AC98" s="10"/>
      <c r="AD98" s="10"/>
      <c r="AE98" s="10"/>
    </row>
    <row r="99" spans="1:31" s="10" customFormat="1" ht="19.9" customHeight="1">
      <c r="A99" s="10"/>
      <c r="B99" s="184"/>
      <c r="C99" s="185"/>
      <c r="D99" s="186" t="s">
        <v>964</v>
      </c>
      <c r="E99" s="187"/>
      <c r="F99" s="187"/>
      <c r="G99" s="187"/>
      <c r="H99" s="187"/>
      <c r="I99" s="187"/>
      <c r="J99" s="188">
        <f>J126</f>
        <v>0</v>
      </c>
      <c r="K99" s="185"/>
      <c r="L99" s="189"/>
      <c r="S99" s="10"/>
      <c r="T99" s="10"/>
      <c r="U99" s="10"/>
      <c r="V99" s="10"/>
      <c r="W99" s="10"/>
      <c r="X99" s="10"/>
      <c r="Y99" s="10"/>
      <c r="Z99" s="10"/>
      <c r="AA99" s="10"/>
      <c r="AB99" s="10"/>
      <c r="AC99" s="10"/>
      <c r="AD99" s="10"/>
      <c r="AE99" s="10"/>
    </row>
    <row r="100" spans="1:31" s="10" customFormat="1" ht="19.9" customHeight="1">
      <c r="A100" s="10"/>
      <c r="B100" s="184"/>
      <c r="C100" s="185"/>
      <c r="D100" s="186" t="s">
        <v>965</v>
      </c>
      <c r="E100" s="187"/>
      <c r="F100" s="187"/>
      <c r="G100" s="187"/>
      <c r="H100" s="187"/>
      <c r="I100" s="187"/>
      <c r="J100" s="188">
        <f>J129</f>
        <v>0</v>
      </c>
      <c r="K100" s="185"/>
      <c r="L100" s="189"/>
      <c r="S100" s="10"/>
      <c r="T100" s="10"/>
      <c r="U100" s="10"/>
      <c r="V100" s="10"/>
      <c r="W100" s="10"/>
      <c r="X100" s="10"/>
      <c r="Y100" s="10"/>
      <c r="Z100" s="10"/>
      <c r="AA100" s="10"/>
      <c r="AB100" s="10"/>
      <c r="AC100" s="10"/>
      <c r="AD100" s="10"/>
      <c r="AE100" s="10"/>
    </row>
    <row r="101" spans="1:31" s="10" customFormat="1" ht="14.85" customHeight="1">
      <c r="A101" s="10"/>
      <c r="B101" s="184"/>
      <c r="C101" s="185"/>
      <c r="D101" s="186" t="s">
        <v>966</v>
      </c>
      <c r="E101" s="187"/>
      <c r="F101" s="187"/>
      <c r="G101" s="187"/>
      <c r="H101" s="187"/>
      <c r="I101" s="187"/>
      <c r="J101" s="188">
        <f>J134</f>
        <v>0</v>
      </c>
      <c r="K101" s="185"/>
      <c r="L101" s="189"/>
      <c r="S101" s="10"/>
      <c r="T101" s="10"/>
      <c r="U101" s="10"/>
      <c r="V101" s="10"/>
      <c r="W101" s="10"/>
      <c r="X101" s="10"/>
      <c r="Y101" s="10"/>
      <c r="Z101" s="10"/>
      <c r="AA101" s="10"/>
      <c r="AB101" s="10"/>
      <c r="AC101" s="10"/>
      <c r="AD101" s="10"/>
      <c r="AE101" s="10"/>
    </row>
    <row r="102" spans="1:31" s="2" customFormat="1" ht="21.8" customHeight="1">
      <c r="A102" s="37"/>
      <c r="B102" s="38"/>
      <c r="C102" s="39"/>
      <c r="D102" s="39"/>
      <c r="E102" s="39"/>
      <c r="F102" s="39"/>
      <c r="G102" s="39"/>
      <c r="H102" s="39"/>
      <c r="I102" s="39"/>
      <c r="J102" s="39"/>
      <c r="K102" s="39"/>
      <c r="L102" s="62"/>
      <c r="S102" s="37"/>
      <c r="T102" s="37"/>
      <c r="U102" s="37"/>
      <c r="V102" s="37"/>
      <c r="W102" s="37"/>
      <c r="X102" s="37"/>
      <c r="Y102" s="37"/>
      <c r="Z102" s="37"/>
      <c r="AA102" s="37"/>
      <c r="AB102" s="37"/>
      <c r="AC102" s="37"/>
      <c r="AD102" s="37"/>
      <c r="AE102" s="37"/>
    </row>
    <row r="103" spans="1:31" s="2" customFormat="1" ht="6.95" customHeight="1">
      <c r="A103" s="37"/>
      <c r="B103" s="65"/>
      <c r="C103" s="66"/>
      <c r="D103" s="66"/>
      <c r="E103" s="66"/>
      <c r="F103" s="66"/>
      <c r="G103" s="66"/>
      <c r="H103" s="66"/>
      <c r="I103" s="66"/>
      <c r="J103" s="66"/>
      <c r="K103" s="66"/>
      <c r="L103" s="62"/>
      <c r="S103" s="37"/>
      <c r="T103" s="37"/>
      <c r="U103" s="37"/>
      <c r="V103" s="37"/>
      <c r="W103" s="37"/>
      <c r="X103" s="37"/>
      <c r="Y103" s="37"/>
      <c r="Z103" s="37"/>
      <c r="AA103" s="37"/>
      <c r="AB103" s="37"/>
      <c r="AC103" s="37"/>
      <c r="AD103" s="37"/>
      <c r="AE103" s="37"/>
    </row>
    <row r="107" spans="1:31" s="2" customFormat="1" ht="6.95" customHeight="1">
      <c r="A107" s="37"/>
      <c r="B107" s="67"/>
      <c r="C107" s="68"/>
      <c r="D107" s="68"/>
      <c r="E107" s="68"/>
      <c r="F107" s="68"/>
      <c r="G107" s="68"/>
      <c r="H107" s="68"/>
      <c r="I107" s="68"/>
      <c r="J107" s="68"/>
      <c r="K107" s="68"/>
      <c r="L107" s="62"/>
      <c r="S107" s="37"/>
      <c r="T107" s="37"/>
      <c r="U107" s="37"/>
      <c r="V107" s="37"/>
      <c r="W107" s="37"/>
      <c r="X107" s="37"/>
      <c r="Y107" s="37"/>
      <c r="Z107" s="37"/>
      <c r="AA107" s="37"/>
      <c r="AB107" s="37"/>
      <c r="AC107" s="37"/>
      <c r="AD107" s="37"/>
      <c r="AE107" s="37"/>
    </row>
    <row r="108" spans="1:31" s="2" customFormat="1" ht="24.95" customHeight="1">
      <c r="A108" s="37"/>
      <c r="B108" s="38"/>
      <c r="C108" s="22" t="s">
        <v>127</v>
      </c>
      <c r="D108" s="39"/>
      <c r="E108" s="39"/>
      <c r="F108" s="39"/>
      <c r="G108" s="39"/>
      <c r="H108" s="39"/>
      <c r="I108" s="39"/>
      <c r="J108" s="39"/>
      <c r="K108" s="39"/>
      <c r="L108" s="62"/>
      <c r="S108" s="37"/>
      <c r="T108" s="37"/>
      <c r="U108" s="37"/>
      <c r="V108" s="37"/>
      <c r="W108" s="37"/>
      <c r="X108" s="37"/>
      <c r="Y108" s="37"/>
      <c r="Z108" s="37"/>
      <c r="AA108" s="37"/>
      <c r="AB108" s="37"/>
      <c r="AC108" s="37"/>
      <c r="AD108" s="37"/>
      <c r="AE108" s="37"/>
    </row>
    <row r="109" spans="1:31" s="2" customFormat="1" ht="6.95" customHeight="1">
      <c r="A109" s="37"/>
      <c r="B109" s="38"/>
      <c r="C109" s="39"/>
      <c r="D109" s="39"/>
      <c r="E109" s="39"/>
      <c r="F109" s="39"/>
      <c r="G109" s="39"/>
      <c r="H109" s="39"/>
      <c r="I109" s="39"/>
      <c r="J109" s="39"/>
      <c r="K109" s="39"/>
      <c r="L109" s="62"/>
      <c r="S109" s="37"/>
      <c r="T109" s="37"/>
      <c r="U109" s="37"/>
      <c r="V109" s="37"/>
      <c r="W109" s="37"/>
      <c r="X109" s="37"/>
      <c r="Y109" s="37"/>
      <c r="Z109" s="37"/>
      <c r="AA109" s="37"/>
      <c r="AB109" s="37"/>
      <c r="AC109" s="37"/>
      <c r="AD109" s="37"/>
      <c r="AE109" s="37"/>
    </row>
    <row r="110" spans="1:31" s="2" customFormat="1" ht="12" customHeight="1">
      <c r="A110" s="37"/>
      <c r="B110" s="38"/>
      <c r="C110" s="31" t="s">
        <v>16</v>
      </c>
      <c r="D110" s="39"/>
      <c r="E110" s="39"/>
      <c r="F110" s="39"/>
      <c r="G110" s="39"/>
      <c r="H110" s="39"/>
      <c r="I110" s="39"/>
      <c r="J110" s="39"/>
      <c r="K110" s="39"/>
      <c r="L110" s="62"/>
      <c r="S110" s="37"/>
      <c r="T110" s="37"/>
      <c r="U110" s="37"/>
      <c r="V110" s="37"/>
      <c r="W110" s="37"/>
      <c r="X110" s="37"/>
      <c r="Y110" s="37"/>
      <c r="Z110" s="37"/>
      <c r="AA110" s="37"/>
      <c r="AB110" s="37"/>
      <c r="AC110" s="37"/>
      <c r="AD110" s="37"/>
      <c r="AE110" s="37"/>
    </row>
    <row r="111" spans="1:31" s="2" customFormat="1" ht="26.25" customHeight="1">
      <c r="A111" s="37"/>
      <c r="B111" s="38"/>
      <c r="C111" s="39"/>
      <c r="D111" s="39"/>
      <c r="E111" s="173" t="str">
        <f>E7</f>
        <v>Poliklinika Žďár nad Sázavou -změna užívání prostor v 3.NP na ordinace kardiologie</v>
      </c>
      <c r="F111" s="31"/>
      <c r="G111" s="31"/>
      <c r="H111" s="31"/>
      <c r="I111" s="39"/>
      <c r="J111" s="39"/>
      <c r="K111" s="39"/>
      <c r="L111" s="62"/>
      <c r="S111" s="37"/>
      <c r="T111" s="37"/>
      <c r="U111" s="37"/>
      <c r="V111" s="37"/>
      <c r="W111" s="37"/>
      <c r="X111" s="37"/>
      <c r="Y111" s="37"/>
      <c r="Z111" s="37"/>
      <c r="AA111" s="37"/>
      <c r="AB111" s="37"/>
      <c r="AC111" s="37"/>
      <c r="AD111" s="37"/>
      <c r="AE111" s="37"/>
    </row>
    <row r="112" spans="1:31" s="2" customFormat="1" ht="12" customHeight="1">
      <c r="A112" s="37"/>
      <c r="B112" s="38"/>
      <c r="C112" s="31" t="s">
        <v>102</v>
      </c>
      <c r="D112" s="39"/>
      <c r="E112" s="39"/>
      <c r="F112" s="39"/>
      <c r="G112" s="39"/>
      <c r="H112" s="39"/>
      <c r="I112" s="39"/>
      <c r="J112" s="39"/>
      <c r="K112" s="39"/>
      <c r="L112" s="62"/>
      <c r="S112" s="37"/>
      <c r="T112" s="37"/>
      <c r="U112" s="37"/>
      <c r="V112" s="37"/>
      <c r="W112" s="37"/>
      <c r="X112" s="37"/>
      <c r="Y112" s="37"/>
      <c r="Z112" s="37"/>
      <c r="AA112" s="37"/>
      <c r="AB112" s="37"/>
      <c r="AC112" s="37"/>
      <c r="AD112" s="37"/>
      <c r="AE112" s="37"/>
    </row>
    <row r="113" spans="1:31" s="2" customFormat="1" ht="16.5" customHeight="1">
      <c r="A113" s="37"/>
      <c r="B113" s="38"/>
      <c r="C113" s="39"/>
      <c r="D113" s="39"/>
      <c r="E113" s="75" t="str">
        <f>E9</f>
        <v>D.1.4. - ostatní a vedlejší náklady</v>
      </c>
      <c r="F113" s="39"/>
      <c r="G113" s="39"/>
      <c r="H113" s="39"/>
      <c r="I113" s="39"/>
      <c r="J113" s="39"/>
      <c r="K113" s="39"/>
      <c r="L113" s="62"/>
      <c r="S113" s="37"/>
      <c r="T113" s="37"/>
      <c r="U113" s="37"/>
      <c r="V113" s="37"/>
      <c r="W113" s="37"/>
      <c r="X113" s="37"/>
      <c r="Y113" s="37"/>
      <c r="Z113" s="37"/>
      <c r="AA113" s="37"/>
      <c r="AB113" s="37"/>
      <c r="AC113" s="37"/>
      <c r="AD113" s="37"/>
      <c r="AE113" s="37"/>
    </row>
    <row r="114" spans="1:31" s="2" customFormat="1" ht="6.95" customHeight="1">
      <c r="A114" s="37"/>
      <c r="B114" s="38"/>
      <c r="C114" s="39"/>
      <c r="D114" s="39"/>
      <c r="E114" s="39"/>
      <c r="F114" s="39"/>
      <c r="G114" s="39"/>
      <c r="H114" s="39"/>
      <c r="I114" s="39"/>
      <c r="J114" s="39"/>
      <c r="K114" s="39"/>
      <c r="L114" s="62"/>
      <c r="S114" s="37"/>
      <c r="T114" s="37"/>
      <c r="U114" s="37"/>
      <c r="V114" s="37"/>
      <c r="W114" s="37"/>
      <c r="X114" s="37"/>
      <c r="Y114" s="37"/>
      <c r="Z114" s="37"/>
      <c r="AA114" s="37"/>
      <c r="AB114" s="37"/>
      <c r="AC114" s="37"/>
      <c r="AD114" s="37"/>
      <c r="AE114" s="37"/>
    </row>
    <row r="115" spans="1:31" s="2" customFormat="1" ht="12" customHeight="1">
      <c r="A115" s="37"/>
      <c r="B115" s="38"/>
      <c r="C115" s="31" t="s">
        <v>20</v>
      </c>
      <c r="D115" s="39"/>
      <c r="E115" s="39"/>
      <c r="F115" s="26" t="str">
        <f>F12</f>
        <v>Studentská 1699/4</v>
      </c>
      <c r="G115" s="39"/>
      <c r="H115" s="39"/>
      <c r="I115" s="31" t="s">
        <v>22</v>
      </c>
      <c r="J115" s="78" t="str">
        <f>IF(J12="","",J12)</f>
        <v>22. 3. 2024</v>
      </c>
      <c r="K115" s="39"/>
      <c r="L115" s="62"/>
      <c r="S115" s="37"/>
      <c r="T115" s="37"/>
      <c r="U115" s="37"/>
      <c r="V115" s="37"/>
      <c r="W115" s="37"/>
      <c r="X115" s="37"/>
      <c r="Y115" s="37"/>
      <c r="Z115" s="37"/>
      <c r="AA115" s="37"/>
      <c r="AB115" s="37"/>
      <c r="AC115" s="37"/>
      <c r="AD115" s="37"/>
      <c r="AE115" s="37"/>
    </row>
    <row r="116" spans="1:31" s="2" customFormat="1" ht="6.95" customHeight="1">
      <c r="A116" s="37"/>
      <c r="B116" s="38"/>
      <c r="C116" s="39"/>
      <c r="D116" s="39"/>
      <c r="E116" s="39"/>
      <c r="F116" s="39"/>
      <c r="G116" s="39"/>
      <c r="H116" s="39"/>
      <c r="I116" s="39"/>
      <c r="J116" s="39"/>
      <c r="K116" s="39"/>
      <c r="L116" s="62"/>
      <c r="S116" s="37"/>
      <c r="T116" s="37"/>
      <c r="U116" s="37"/>
      <c r="V116" s="37"/>
      <c r="W116" s="37"/>
      <c r="X116" s="37"/>
      <c r="Y116" s="37"/>
      <c r="Z116" s="37"/>
      <c r="AA116" s="37"/>
      <c r="AB116" s="37"/>
      <c r="AC116" s="37"/>
      <c r="AD116" s="37"/>
      <c r="AE116" s="37"/>
    </row>
    <row r="117" spans="1:31" s="2" customFormat="1" ht="40.05" customHeight="1">
      <c r="A117" s="37"/>
      <c r="B117" s="38"/>
      <c r="C117" s="31" t="s">
        <v>24</v>
      </c>
      <c r="D117" s="39"/>
      <c r="E117" s="39"/>
      <c r="F117" s="26" t="str">
        <f>E15</f>
        <v>Město Žďár nad Zázavou</v>
      </c>
      <c r="G117" s="39"/>
      <c r="H117" s="39"/>
      <c r="I117" s="31" t="s">
        <v>30</v>
      </c>
      <c r="J117" s="35" t="str">
        <f>E21</f>
        <v>Filip Marek, Brněnská 326/34, Žďár nad Sázavou</v>
      </c>
      <c r="K117" s="39"/>
      <c r="L117" s="62"/>
      <c r="S117" s="37"/>
      <c r="T117" s="37"/>
      <c r="U117" s="37"/>
      <c r="V117" s="37"/>
      <c r="W117" s="37"/>
      <c r="X117" s="37"/>
      <c r="Y117" s="37"/>
      <c r="Z117" s="37"/>
      <c r="AA117" s="37"/>
      <c r="AB117" s="37"/>
      <c r="AC117" s="37"/>
      <c r="AD117" s="37"/>
      <c r="AE117" s="37"/>
    </row>
    <row r="118" spans="1:31" s="2" customFormat="1" ht="40.05" customHeight="1">
      <c r="A118" s="37"/>
      <c r="B118" s="38"/>
      <c r="C118" s="31" t="s">
        <v>28</v>
      </c>
      <c r="D118" s="39"/>
      <c r="E118" s="39"/>
      <c r="F118" s="26" t="str">
        <f>IF(E18="","",E18)</f>
        <v>Vyplň údaj</v>
      </c>
      <c r="G118" s="39"/>
      <c r="H118" s="39"/>
      <c r="I118" s="31" t="s">
        <v>33</v>
      </c>
      <c r="J118" s="35" t="str">
        <f>E24</f>
        <v>Filip Marek, Brněnská 326/34, Žďár nad Sázavou</v>
      </c>
      <c r="K118" s="39"/>
      <c r="L118" s="62"/>
      <c r="S118" s="37"/>
      <c r="T118" s="37"/>
      <c r="U118" s="37"/>
      <c r="V118" s="37"/>
      <c r="W118" s="37"/>
      <c r="X118" s="37"/>
      <c r="Y118" s="37"/>
      <c r="Z118" s="37"/>
      <c r="AA118" s="37"/>
      <c r="AB118" s="37"/>
      <c r="AC118" s="37"/>
      <c r="AD118" s="37"/>
      <c r="AE118" s="37"/>
    </row>
    <row r="119" spans="1:31" s="2" customFormat="1" ht="10.3" customHeight="1">
      <c r="A119" s="37"/>
      <c r="B119" s="38"/>
      <c r="C119" s="39"/>
      <c r="D119" s="39"/>
      <c r="E119" s="39"/>
      <c r="F119" s="39"/>
      <c r="G119" s="39"/>
      <c r="H119" s="39"/>
      <c r="I119" s="39"/>
      <c r="J119" s="39"/>
      <c r="K119" s="39"/>
      <c r="L119" s="62"/>
      <c r="S119" s="37"/>
      <c r="T119" s="37"/>
      <c r="U119" s="37"/>
      <c r="V119" s="37"/>
      <c r="W119" s="37"/>
      <c r="X119" s="37"/>
      <c r="Y119" s="37"/>
      <c r="Z119" s="37"/>
      <c r="AA119" s="37"/>
      <c r="AB119" s="37"/>
      <c r="AC119" s="37"/>
      <c r="AD119" s="37"/>
      <c r="AE119" s="37"/>
    </row>
    <row r="120" spans="1:31" s="11" customFormat="1" ht="29.25" customHeight="1">
      <c r="A120" s="190"/>
      <c r="B120" s="191"/>
      <c r="C120" s="192" t="s">
        <v>128</v>
      </c>
      <c r="D120" s="193" t="s">
        <v>60</v>
      </c>
      <c r="E120" s="193" t="s">
        <v>56</v>
      </c>
      <c r="F120" s="193" t="s">
        <v>57</v>
      </c>
      <c r="G120" s="193" t="s">
        <v>129</v>
      </c>
      <c r="H120" s="193" t="s">
        <v>130</v>
      </c>
      <c r="I120" s="193" t="s">
        <v>131</v>
      </c>
      <c r="J120" s="194" t="s">
        <v>106</v>
      </c>
      <c r="K120" s="195" t="s">
        <v>132</v>
      </c>
      <c r="L120" s="196"/>
      <c r="M120" s="99" t="s">
        <v>1</v>
      </c>
      <c r="N120" s="100" t="s">
        <v>39</v>
      </c>
      <c r="O120" s="100" t="s">
        <v>133</v>
      </c>
      <c r="P120" s="100" t="s">
        <v>134</v>
      </c>
      <c r="Q120" s="100" t="s">
        <v>135</v>
      </c>
      <c r="R120" s="100" t="s">
        <v>136</v>
      </c>
      <c r="S120" s="100" t="s">
        <v>137</v>
      </c>
      <c r="T120" s="101" t="s">
        <v>138</v>
      </c>
      <c r="U120" s="190"/>
      <c r="V120" s="190"/>
      <c r="W120" s="190"/>
      <c r="X120" s="190"/>
      <c r="Y120" s="190"/>
      <c r="Z120" s="190"/>
      <c r="AA120" s="190"/>
      <c r="AB120" s="190"/>
      <c r="AC120" s="190"/>
      <c r="AD120" s="190"/>
      <c r="AE120" s="190"/>
    </row>
    <row r="121" spans="1:63" s="2" customFormat="1" ht="22.8" customHeight="1">
      <c r="A121" s="37"/>
      <c r="B121" s="38"/>
      <c r="C121" s="106" t="s">
        <v>139</v>
      </c>
      <c r="D121" s="39"/>
      <c r="E121" s="39"/>
      <c r="F121" s="39"/>
      <c r="G121" s="39"/>
      <c r="H121" s="39"/>
      <c r="I121" s="39"/>
      <c r="J121" s="197">
        <f>BK121</f>
        <v>0</v>
      </c>
      <c r="K121" s="39"/>
      <c r="L121" s="43"/>
      <c r="M121" s="102"/>
      <c r="N121" s="198"/>
      <c r="O121" s="103"/>
      <c r="P121" s="199">
        <f>P122</f>
        <v>0</v>
      </c>
      <c r="Q121" s="103"/>
      <c r="R121" s="199">
        <f>R122</f>
        <v>0</v>
      </c>
      <c r="S121" s="103"/>
      <c r="T121" s="200">
        <f>T122</f>
        <v>0</v>
      </c>
      <c r="U121" s="37"/>
      <c r="V121" s="37"/>
      <c r="W121" s="37"/>
      <c r="X121" s="37"/>
      <c r="Y121" s="37"/>
      <c r="Z121" s="37"/>
      <c r="AA121" s="37"/>
      <c r="AB121" s="37"/>
      <c r="AC121" s="37"/>
      <c r="AD121" s="37"/>
      <c r="AE121" s="37"/>
      <c r="AT121" s="16" t="s">
        <v>74</v>
      </c>
      <c r="AU121" s="16" t="s">
        <v>108</v>
      </c>
      <c r="BK121" s="201">
        <f>BK122</f>
        <v>0</v>
      </c>
    </row>
    <row r="122" spans="1:63" s="12" customFormat="1" ht="25.9" customHeight="1">
      <c r="A122" s="12"/>
      <c r="B122" s="202"/>
      <c r="C122" s="203"/>
      <c r="D122" s="204" t="s">
        <v>74</v>
      </c>
      <c r="E122" s="205" t="s">
        <v>967</v>
      </c>
      <c r="F122" s="205" t="s">
        <v>968</v>
      </c>
      <c r="G122" s="203"/>
      <c r="H122" s="203"/>
      <c r="I122" s="206"/>
      <c r="J122" s="207">
        <f>BK122</f>
        <v>0</v>
      </c>
      <c r="K122" s="203"/>
      <c r="L122" s="208"/>
      <c r="M122" s="209"/>
      <c r="N122" s="210"/>
      <c r="O122" s="210"/>
      <c r="P122" s="211">
        <f>P123+P126+P129</f>
        <v>0</v>
      </c>
      <c r="Q122" s="210"/>
      <c r="R122" s="211">
        <f>R123+R126+R129</f>
        <v>0</v>
      </c>
      <c r="S122" s="210"/>
      <c r="T122" s="212">
        <f>T123+T126+T129</f>
        <v>0</v>
      </c>
      <c r="U122" s="12"/>
      <c r="V122" s="12"/>
      <c r="W122" s="12"/>
      <c r="X122" s="12"/>
      <c r="Y122" s="12"/>
      <c r="Z122" s="12"/>
      <c r="AA122" s="12"/>
      <c r="AB122" s="12"/>
      <c r="AC122" s="12"/>
      <c r="AD122" s="12"/>
      <c r="AE122" s="12"/>
      <c r="AR122" s="213" t="s">
        <v>166</v>
      </c>
      <c r="AT122" s="214" t="s">
        <v>74</v>
      </c>
      <c r="AU122" s="214" t="s">
        <v>75</v>
      </c>
      <c r="AY122" s="213" t="s">
        <v>142</v>
      </c>
      <c r="BK122" s="215">
        <f>BK123+BK126+BK129</f>
        <v>0</v>
      </c>
    </row>
    <row r="123" spans="1:63" s="12" customFormat="1" ht="22.8" customHeight="1">
      <c r="A123" s="12"/>
      <c r="B123" s="202"/>
      <c r="C123" s="203"/>
      <c r="D123" s="204" t="s">
        <v>74</v>
      </c>
      <c r="E123" s="268" t="s">
        <v>969</v>
      </c>
      <c r="F123" s="268" t="s">
        <v>970</v>
      </c>
      <c r="G123" s="203"/>
      <c r="H123" s="203"/>
      <c r="I123" s="206"/>
      <c r="J123" s="269">
        <f>BK123</f>
        <v>0</v>
      </c>
      <c r="K123" s="203"/>
      <c r="L123" s="208"/>
      <c r="M123" s="209"/>
      <c r="N123" s="210"/>
      <c r="O123" s="210"/>
      <c r="P123" s="211">
        <f>SUM(P124:P125)</f>
        <v>0</v>
      </c>
      <c r="Q123" s="210"/>
      <c r="R123" s="211">
        <f>SUM(R124:R125)</f>
        <v>0</v>
      </c>
      <c r="S123" s="210"/>
      <c r="T123" s="212">
        <f>SUM(T124:T125)</f>
        <v>0</v>
      </c>
      <c r="U123" s="12"/>
      <c r="V123" s="12"/>
      <c r="W123" s="12"/>
      <c r="X123" s="12"/>
      <c r="Y123" s="12"/>
      <c r="Z123" s="12"/>
      <c r="AA123" s="12"/>
      <c r="AB123" s="12"/>
      <c r="AC123" s="12"/>
      <c r="AD123" s="12"/>
      <c r="AE123" s="12"/>
      <c r="AR123" s="213" t="s">
        <v>166</v>
      </c>
      <c r="AT123" s="214" t="s">
        <v>74</v>
      </c>
      <c r="AU123" s="214" t="s">
        <v>83</v>
      </c>
      <c r="AY123" s="213" t="s">
        <v>142</v>
      </c>
      <c r="BK123" s="215">
        <f>SUM(BK124:BK125)</f>
        <v>0</v>
      </c>
    </row>
    <row r="124" spans="1:65" s="2" customFormat="1" ht="16.5" customHeight="1">
      <c r="A124" s="37"/>
      <c r="B124" s="38"/>
      <c r="C124" s="216" t="s">
        <v>83</v>
      </c>
      <c r="D124" s="216" t="s">
        <v>143</v>
      </c>
      <c r="E124" s="217" t="s">
        <v>971</v>
      </c>
      <c r="F124" s="218" t="s">
        <v>972</v>
      </c>
      <c r="G124" s="219" t="s">
        <v>900</v>
      </c>
      <c r="H124" s="220">
        <v>10</v>
      </c>
      <c r="I124" s="221"/>
      <c r="J124" s="222">
        <f>ROUND(I124*H124,2)</f>
        <v>0</v>
      </c>
      <c r="K124" s="223"/>
      <c r="L124" s="43"/>
      <c r="M124" s="224" t="s">
        <v>1</v>
      </c>
      <c r="N124" s="225" t="s">
        <v>40</v>
      </c>
      <c r="O124" s="90"/>
      <c r="P124" s="226">
        <f>O124*H124</f>
        <v>0</v>
      </c>
      <c r="Q124" s="226">
        <v>0</v>
      </c>
      <c r="R124" s="226">
        <f>Q124*H124</f>
        <v>0</v>
      </c>
      <c r="S124" s="226">
        <v>0</v>
      </c>
      <c r="T124" s="227">
        <f>S124*H124</f>
        <v>0</v>
      </c>
      <c r="U124" s="37"/>
      <c r="V124" s="37"/>
      <c r="W124" s="37"/>
      <c r="X124" s="37"/>
      <c r="Y124" s="37"/>
      <c r="Z124" s="37"/>
      <c r="AA124" s="37"/>
      <c r="AB124" s="37"/>
      <c r="AC124" s="37"/>
      <c r="AD124" s="37"/>
      <c r="AE124" s="37"/>
      <c r="AR124" s="228" t="s">
        <v>973</v>
      </c>
      <c r="AT124" s="228" t="s">
        <v>143</v>
      </c>
      <c r="AU124" s="228" t="s">
        <v>85</v>
      </c>
      <c r="AY124" s="16" t="s">
        <v>142</v>
      </c>
      <c r="BE124" s="229">
        <f>IF(N124="základní",J124,0)</f>
        <v>0</v>
      </c>
      <c r="BF124" s="229">
        <f>IF(N124="snížená",J124,0)</f>
        <v>0</v>
      </c>
      <c r="BG124" s="229">
        <f>IF(N124="zákl. přenesená",J124,0)</f>
        <v>0</v>
      </c>
      <c r="BH124" s="229">
        <f>IF(N124="sníž. přenesená",J124,0)</f>
        <v>0</v>
      </c>
      <c r="BI124" s="229">
        <f>IF(N124="nulová",J124,0)</f>
        <v>0</v>
      </c>
      <c r="BJ124" s="16" t="s">
        <v>83</v>
      </c>
      <c r="BK124" s="229">
        <f>ROUND(I124*H124,2)</f>
        <v>0</v>
      </c>
      <c r="BL124" s="16" t="s">
        <v>973</v>
      </c>
      <c r="BM124" s="228" t="s">
        <v>974</v>
      </c>
    </row>
    <row r="125" spans="1:47" s="2" customFormat="1" ht="12">
      <c r="A125" s="37"/>
      <c r="B125" s="38"/>
      <c r="C125" s="39"/>
      <c r="D125" s="232" t="s">
        <v>171</v>
      </c>
      <c r="E125" s="39"/>
      <c r="F125" s="253" t="s">
        <v>975</v>
      </c>
      <c r="G125" s="39"/>
      <c r="H125" s="39"/>
      <c r="I125" s="254"/>
      <c r="J125" s="39"/>
      <c r="K125" s="39"/>
      <c r="L125" s="43"/>
      <c r="M125" s="255"/>
      <c r="N125" s="256"/>
      <c r="O125" s="90"/>
      <c r="P125" s="90"/>
      <c r="Q125" s="90"/>
      <c r="R125" s="90"/>
      <c r="S125" s="90"/>
      <c r="T125" s="91"/>
      <c r="U125" s="37"/>
      <c r="V125" s="37"/>
      <c r="W125" s="37"/>
      <c r="X125" s="37"/>
      <c r="Y125" s="37"/>
      <c r="Z125" s="37"/>
      <c r="AA125" s="37"/>
      <c r="AB125" s="37"/>
      <c r="AC125" s="37"/>
      <c r="AD125" s="37"/>
      <c r="AE125" s="37"/>
      <c r="AT125" s="16" t="s">
        <v>171</v>
      </c>
      <c r="AU125" s="16" t="s">
        <v>85</v>
      </c>
    </row>
    <row r="126" spans="1:63" s="12" customFormat="1" ht="22.8" customHeight="1">
      <c r="A126" s="12"/>
      <c r="B126" s="202"/>
      <c r="C126" s="203"/>
      <c r="D126" s="204" t="s">
        <v>74</v>
      </c>
      <c r="E126" s="268" t="s">
        <v>976</v>
      </c>
      <c r="F126" s="268" t="s">
        <v>977</v>
      </c>
      <c r="G126" s="203"/>
      <c r="H126" s="203"/>
      <c r="I126" s="206"/>
      <c r="J126" s="269">
        <f>BK126</f>
        <v>0</v>
      </c>
      <c r="K126" s="203"/>
      <c r="L126" s="208"/>
      <c r="M126" s="209"/>
      <c r="N126" s="210"/>
      <c r="O126" s="210"/>
      <c r="P126" s="211">
        <f>SUM(P127:P128)</f>
        <v>0</v>
      </c>
      <c r="Q126" s="210"/>
      <c r="R126" s="211">
        <f>SUM(R127:R128)</f>
        <v>0</v>
      </c>
      <c r="S126" s="210"/>
      <c r="T126" s="212">
        <f>SUM(T127:T128)</f>
        <v>0</v>
      </c>
      <c r="U126" s="12"/>
      <c r="V126" s="12"/>
      <c r="W126" s="12"/>
      <c r="X126" s="12"/>
      <c r="Y126" s="12"/>
      <c r="Z126" s="12"/>
      <c r="AA126" s="12"/>
      <c r="AB126" s="12"/>
      <c r="AC126" s="12"/>
      <c r="AD126" s="12"/>
      <c r="AE126" s="12"/>
      <c r="AR126" s="213" t="s">
        <v>166</v>
      </c>
      <c r="AT126" s="214" t="s">
        <v>74</v>
      </c>
      <c r="AU126" s="214" t="s">
        <v>83</v>
      </c>
      <c r="AY126" s="213" t="s">
        <v>142</v>
      </c>
      <c r="BK126" s="215">
        <f>SUM(BK127:BK128)</f>
        <v>0</v>
      </c>
    </row>
    <row r="127" spans="1:65" s="2" customFormat="1" ht="16.5" customHeight="1">
      <c r="A127" s="37"/>
      <c r="B127" s="38"/>
      <c r="C127" s="216" t="s">
        <v>85</v>
      </c>
      <c r="D127" s="216" t="s">
        <v>143</v>
      </c>
      <c r="E127" s="217" t="s">
        <v>978</v>
      </c>
      <c r="F127" s="218" t="s">
        <v>977</v>
      </c>
      <c r="G127" s="219" t="s">
        <v>328</v>
      </c>
      <c r="H127" s="220">
        <v>1</v>
      </c>
      <c r="I127" s="221"/>
      <c r="J127" s="222">
        <f>ROUND(I127*H127,2)</f>
        <v>0</v>
      </c>
      <c r="K127" s="223"/>
      <c r="L127" s="43"/>
      <c r="M127" s="224" t="s">
        <v>1</v>
      </c>
      <c r="N127" s="225" t="s">
        <v>40</v>
      </c>
      <c r="O127" s="90"/>
      <c r="P127" s="226">
        <f>O127*H127</f>
        <v>0</v>
      </c>
      <c r="Q127" s="226">
        <v>0</v>
      </c>
      <c r="R127" s="226">
        <f>Q127*H127</f>
        <v>0</v>
      </c>
      <c r="S127" s="226">
        <v>0</v>
      </c>
      <c r="T127" s="227">
        <f>S127*H127</f>
        <v>0</v>
      </c>
      <c r="U127" s="37"/>
      <c r="V127" s="37"/>
      <c r="W127" s="37"/>
      <c r="X127" s="37"/>
      <c r="Y127" s="37"/>
      <c r="Z127" s="37"/>
      <c r="AA127" s="37"/>
      <c r="AB127" s="37"/>
      <c r="AC127" s="37"/>
      <c r="AD127" s="37"/>
      <c r="AE127" s="37"/>
      <c r="AR127" s="228" t="s">
        <v>973</v>
      </c>
      <c r="AT127" s="228" t="s">
        <v>143</v>
      </c>
      <c r="AU127" s="228" t="s">
        <v>85</v>
      </c>
      <c r="AY127" s="16" t="s">
        <v>142</v>
      </c>
      <c r="BE127" s="229">
        <f>IF(N127="základní",J127,0)</f>
        <v>0</v>
      </c>
      <c r="BF127" s="229">
        <f>IF(N127="snížená",J127,0)</f>
        <v>0</v>
      </c>
      <c r="BG127" s="229">
        <f>IF(N127="zákl. přenesená",J127,0)</f>
        <v>0</v>
      </c>
      <c r="BH127" s="229">
        <f>IF(N127="sníž. přenesená",J127,0)</f>
        <v>0</v>
      </c>
      <c r="BI127" s="229">
        <f>IF(N127="nulová",J127,0)</f>
        <v>0</v>
      </c>
      <c r="BJ127" s="16" t="s">
        <v>83</v>
      </c>
      <c r="BK127" s="229">
        <f>ROUND(I127*H127,2)</f>
        <v>0</v>
      </c>
      <c r="BL127" s="16" t="s">
        <v>973</v>
      </c>
      <c r="BM127" s="228" t="s">
        <v>979</v>
      </c>
    </row>
    <row r="128" spans="1:47" s="2" customFormat="1" ht="12">
      <c r="A128" s="37"/>
      <c r="B128" s="38"/>
      <c r="C128" s="39"/>
      <c r="D128" s="232" t="s">
        <v>171</v>
      </c>
      <c r="E128" s="39"/>
      <c r="F128" s="253" t="s">
        <v>980</v>
      </c>
      <c r="G128" s="39"/>
      <c r="H128" s="39"/>
      <c r="I128" s="254"/>
      <c r="J128" s="39"/>
      <c r="K128" s="39"/>
      <c r="L128" s="43"/>
      <c r="M128" s="255"/>
      <c r="N128" s="256"/>
      <c r="O128" s="90"/>
      <c r="P128" s="90"/>
      <c r="Q128" s="90"/>
      <c r="R128" s="90"/>
      <c r="S128" s="90"/>
      <c r="T128" s="91"/>
      <c r="U128" s="37"/>
      <c r="V128" s="37"/>
      <c r="W128" s="37"/>
      <c r="X128" s="37"/>
      <c r="Y128" s="37"/>
      <c r="Z128" s="37"/>
      <c r="AA128" s="37"/>
      <c r="AB128" s="37"/>
      <c r="AC128" s="37"/>
      <c r="AD128" s="37"/>
      <c r="AE128" s="37"/>
      <c r="AT128" s="16" t="s">
        <v>171</v>
      </c>
      <c r="AU128" s="16" t="s">
        <v>85</v>
      </c>
    </row>
    <row r="129" spans="1:63" s="12" customFormat="1" ht="22.8" customHeight="1">
      <c r="A129" s="12"/>
      <c r="B129" s="202"/>
      <c r="C129" s="203"/>
      <c r="D129" s="204" t="s">
        <v>74</v>
      </c>
      <c r="E129" s="268" t="s">
        <v>981</v>
      </c>
      <c r="F129" s="268" t="s">
        <v>982</v>
      </c>
      <c r="G129" s="203"/>
      <c r="H129" s="203"/>
      <c r="I129" s="206"/>
      <c r="J129" s="269">
        <f>BK129</f>
        <v>0</v>
      </c>
      <c r="K129" s="203"/>
      <c r="L129" s="208"/>
      <c r="M129" s="209"/>
      <c r="N129" s="210"/>
      <c r="O129" s="210"/>
      <c r="P129" s="211">
        <f>P130+SUM(P131:P134)</f>
        <v>0</v>
      </c>
      <c r="Q129" s="210"/>
      <c r="R129" s="211">
        <f>R130+SUM(R131:R134)</f>
        <v>0</v>
      </c>
      <c r="S129" s="210"/>
      <c r="T129" s="212">
        <f>T130+SUM(T131:T134)</f>
        <v>0</v>
      </c>
      <c r="U129" s="12"/>
      <c r="V129" s="12"/>
      <c r="W129" s="12"/>
      <c r="X129" s="12"/>
      <c r="Y129" s="12"/>
      <c r="Z129" s="12"/>
      <c r="AA129" s="12"/>
      <c r="AB129" s="12"/>
      <c r="AC129" s="12"/>
      <c r="AD129" s="12"/>
      <c r="AE129" s="12"/>
      <c r="AR129" s="213" t="s">
        <v>166</v>
      </c>
      <c r="AT129" s="214" t="s">
        <v>74</v>
      </c>
      <c r="AU129" s="214" t="s">
        <v>83</v>
      </c>
      <c r="AY129" s="213" t="s">
        <v>142</v>
      </c>
      <c r="BK129" s="215">
        <f>BK130+SUM(BK131:BK134)</f>
        <v>0</v>
      </c>
    </row>
    <row r="130" spans="1:65" s="2" customFormat="1" ht="16.5" customHeight="1">
      <c r="A130" s="37"/>
      <c r="B130" s="38"/>
      <c r="C130" s="216" t="s">
        <v>155</v>
      </c>
      <c r="D130" s="216" t="s">
        <v>143</v>
      </c>
      <c r="E130" s="217" t="s">
        <v>983</v>
      </c>
      <c r="F130" s="218" t="s">
        <v>984</v>
      </c>
      <c r="G130" s="219" t="s">
        <v>328</v>
      </c>
      <c r="H130" s="220">
        <v>1</v>
      </c>
      <c r="I130" s="221"/>
      <c r="J130" s="222">
        <f>ROUND(I130*H130,2)</f>
        <v>0</v>
      </c>
      <c r="K130" s="223"/>
      <c r="L130" s="43"/>
      <c r="M130" s="224" t="s">
        <v>1</v>
      </c>
      <c r="N130" s="225" t="s">
        <v>40</v>
      </c>
      <c r="O130" s="90"/>
      <c r="P130" s="226">
        <f>O130*H130</f>
        <v>0</v>
      </c>
      <c r="Q130" s="226">
        <v>0</v>
      </c>
      <c r="R130" s="226">
        <f>Q130*H130</f>
        <v>0</v>
      </c>
      <c r="S130" s="226">
        <v>0</v>
      </c>
      <c r="T130" s="227">
        <f>S130*H130</f>
        <v>0</v>
      </c>
      <c r="U130" s="37"/>
      <c r="V130" s="37"/>
      <c r="W130" s="37"/>
      <c r="X130" s="37"/>
      <c r="Y130" s="37"/>
      <c r="Z130" s="37"/>
      <c r="AA130" s="37"/>
      <c r="AB130" s="37"/>
      <c r="AC130" s="37"/>
      <c r="AD130" s="37"/>
      <c r="AE130" s="37"/>
      <c r="AR130" s="228" t="s">
        <v>973</v>
      </c>
      <c r="AT130" s="228" t="s">
        <v>143</v>
      </c>
      <c r="AU130" s="228" t="s">
        <v>85</v>
      </c>
      <c r="AY130" s="16" t="s">
        <v>142</v>
      </c>
      <c r="BE130" s="229">
        <f>IF(N130="základní",J130,0)</f>
        <v>0</v>
      </c>
      <c r="BF130" s="229">
        <f>IF(N130="snížená",J130,0)</f>
        <v>0</v>
      </c>
      <c r="BG130" s="229">
        <f>IF(N130="zákl. přenesená",J130,0)</f>
        <v>0</v>
      </c>
      <c r="BH130" s="229">
        <f>IF(N130="sníž. přenesená",J130,0)</f>
        <v>0</v>
      </c>
      <c r="BI130" s="229">
        <f>IF(N130="nulová",J130,0)</f>
        <v>0</v>
      </c>
      <c r="BJ130" s="16" t="s">
        <v>83</v>
      </c>
      <c r="BK130" s="229">
        <f>ROUND(I130*H130,2)</f>
        <v>0</v>
      </c>
      <c r="BL130" s="16" t="s">
        <v>973</v>
      </c>
      <c r="BM130" s="228" t="s">
        <v>985</v>
      </c>
    </row>
    <row r="131" spans="1:47" s="2" customFormat="1" ht="12">
      <c r="A131" s="37"/>
      <c r="B131" s="38"/>
      <c r="C131" s="39"/>
      <c r="D131" s="232" t="s">
        <v>171</v>
      </c>
      <c r="E131" s="39"/>
      <c r="F131" s="253" t="s">
        <v>986</v>
      </c>
      <c r="G131" s="39"/>
      <c r="H131" s="39"/>
      <c r="I131" s="254"/>
      <c r="J131" s="39"/>
      <c r="K131" s="39"/>
      <c r="L131" s="43"/>
      <c r="M131" s="255"/>
      <c r="N131" s="256"/>
      <c r="O131" s="90"/>
      <c r="P131" s="90"/>
      <c r="Q131" s="90"/>
      <c r="R131" s="90"/>
      <c r="S131" s="90"/>
      <c r="T131" s="91"/>
      <c r="U131" s="37"/>
      <c r="V131" s="37"/>
      <c r="W131" s="37"/>
      <c r="X131" s="37"/>
      <c r="Y131" s="37"/>
      <c r="Z131" s="37"/>
      <c r="AA131" s="37"/>
      <c r="AB131" s="37"/>
      <c r="AC131" s="37"/>
      <c r="AD131" s="37"/>
      <c r="AE131" s="37"/>
      <c r="AT131" s="16" t="s">
        <v>171</v>
      </c>
      <c r="AU131" s="16" t="s">
        <v>85</v>
      </c>
    </row>
    <row r="132" spans="1:65" s="2" customFormat="1" ht="16.5" customHeight="1">
      <c r="A132" s="37"/>
      <c r="B132" s="38"/>
      <c r="C132" s="216" t="s">
        <v>147</v>
      </c>
      <c r="D132" s="216" t="s">
        <v>143</v>
      </c>
      <c r="E132" s="217" t="s">
        <v>987</v>
      </c>
      <c r="F132" s="218" t="s">
        <v>988</v>
      </c>
      <c r="G132" s="219" t="s">
        <v>328</v>
      </c>
      <c r="H132" s="220">
        <v>1</v>
      </c>
      <c r="I132" s="221"/>
      <c r="J132" s="222">
        <f>ROUND(I132*H132,2)</f>
        <v>0</v>
      </c>
      <c r="K132" s="223"/>
      <c r="L132" s="43"/>
      <c r="M132" s="224" t="s">
        <v>1</v>
      </c>
      <c r="N132" s="225" t="s">
        <v>40</v>
      </c>
      <c r="O132" s="90"/>
      <c r="P132" s="226">
        <f>O132*H132</f>
        <v>0</v>
      </c>
      <c r="Q132" s="226">
        <v>0</v>
      </c>
      <c r="R132" s="226">
        <f>Q132*H132</f>
        <v>0</v>
      </c>
      <c r="S132" s="226">
        <v>0</v>
      </c>
      <c r="T132" s="227">
        <f>S132*H132</f>
        <v>0</v>
      </c>
      <c r="U132" s="37"/>
      <c r="V132" s="37"/>
      <c r="W132" s="37"/>
      <c r="X132" s="37"/>
      <c r="Y132" s="37"/>
      <c r="Z132" s="37"/>
      <c r="AA132" s="37"/>
      <c r="AB132" s="37"/>
      <c r="AC132" s="37"/>
      <c r="AD132" s="37"/>
      <c r="AE132" s="37"/>
      <c r="AR132" s="228" t="s">
        <v>973</v>
      </c>
      <c r="AT132" s="228" t="s">
        <v>143</v>
      </c>
      <c r="AU132" s="228" t="s">
        <v>85</v>
      </c>
      <c r="AY132" s="16" t="s">
        <v>142</v>
      </c>
      <c r="BE132" s="229">
        <f>IF(N132="základní",J132,0)</f>
        <v>0</v>
      </c>
      <c r="BF132" s="229">
        <f>IF(N132="snížená",J132,0)</f>
        <v>0</v>
      </c>
      <c r="BG132" s="229">
        <f>IF(N132="zákl. přenesená",J132,0)</f>
        <v>0</v>
      </c>
      <c r="BH132" s="229">
        <f>IF(N132="sníž. přenesená",J132,0)</f>
        <v>0</v>
      </c>
      <c r="BI132" s="229">
        <f>IF(N132="nulová",J132,0)</f>
        <v>0</v>
      </c>
      <c r="BJ132" s="16" t="s">
        <v>83</v>
      </c>
      <c r="BK132" s="229">
        <f>ROUND(I132*H132,2)</f>
        <v>0</v>
      </c>
      <c r="BL132" s="16" t="s">
        <v>973</v>
      </c>
      <c r="BM132" s="228" t="s">
        <v>989</v>
      </c>
    </row>
    <row r="133" spans="1:47" s="2" customFormat="1" ht="12">
      <c r="A133" s="37"/>
      <c r="B133" s="38"/>
      <c r="C133" s="39"/>
      <c r="D133" s="232" t="s">
        <v>171</v>
      </c>
      <c r="E133" s="39"/>
      <c r="F133" s="253" t="s">
        <v>990</v>
      </c>
      <c r="G133" s="39"/>
      <c r="H133" s="39"/>
      <c r="I133" s="254"/>
      <c r="J133" s="39"/>
      <c r="K133" s="39"/>
      <c r="L133" s="43"/>
      <c r="M133" s="255"/>
      <c r="N133" s="256"/>
      <c r="O133" s="90"/>
      <c r="P133" s="90"/>
      <c r="Q133" s="90"/>
      <c r="R133" s="90"/>
      <c r="S133" s="90"/>
      <c r="T133" s="91"/>
      <c r="U133" s="37"/>
      <c r="V133" s="37"/>
      <c r="W133" s="37"/>
      <c r="X133" s="37"/>
      <c r="Y133" s="37"/>
      <c r="Z133" s="37"/>
      <c r="AA133" s="37"/>
      <c r="AB133" s="37"/>
      <c r="AC133" s="37"/>
      <c r="AD133" s="37"/>
      <c r="AE133" s="37"/>
      <c r="AT133" s="16" t="s">
        <v>171</v>
      </c>
      <c r="AU133" s="16" t="s">
        <v>85</v>
      </c>
    </row>
    <row r="134" spans="1:63" s="12" customFormat="1" ht="20.85" customHeight="1">
      <c r="A134" s="12"/>
      <c r="B134" s="202"/>
      <c r="C134" s="203"/>
      <c r="D134" s="204" t="s">
        <v>74</v>
      </c>
      <c r="E134" s="268" t="s">
        <v>991</v>
      </c>
      <c r="F134" s="268" t="s">
        <v>992</v>
      </c>
      <c r="G134" s="203"/>
      <c r="H134" s="203"/>
      <c r="I134" s="206"/>
      <c r="J134" s="269">
        <f>BK134</f>
        <v>0</v>
      </c>
      <c r="K134" s="203"/>
      <c r="L134" s="208"/>
      <c r="M134" s="209"/>
      <c r="N134" s="210"/>
      <c r="O134" s="210"/>
      <c r="P134" s="211">
        <f>SUM(P135:P143)</f>
        <v>0</v>
      </c>
      <c r="Q134" s="210"/>
      <c r="R134" s="211">
        <f>SUM(R135:R143)</f>
        <v>0</v>
      </c>
      <c r="S134" s="210"/>
      <c r="T134" s="212">
        <f>SUM(T135:T143)</f>
        <v>0</v>
      </c>
      <c r="U134" s="12"/>
      <c r="V134" s="12"/>
      <c r="W134" s="12"/>
      <c r="X134" s="12"/>
      <c r="Y134" s="12"/>
      <c r="Z134" s="12"/>
      <c r="AA134" s="12"/>
      <c r="AB134" s="12"/>
      <c r="AC134" s="12"/>
      <c r="AD134" s="12"/>
      <c r="AE134" s="12"/>
      <c r="AR134" s="213" t="s">
        <v>83</v>
      </c>
      <c r="AT134" s="214" t="s">
        <v>74</v>
      </c>
      <c r="AU134" s="214" t="s">
        <v>85</v>
      </c>
      <c r="AY134" s="213" t="s">
        <v>142</v>
      </c>
      <c r="BK134" s="215">
        <f>SUM(BK135:BK143)</f>
        <v>0</v>
      </c>
    </row>
    <row r="135" spans="1:65" s="2" customFormat="1" ht="21.75" customHeight="1">
      <c r="A135" s="37"/>
      <c r="B135" s="38"/>
      <c r="C135" s="216" t="s">
        <v>166</v>
      </c>
      <c r="D135" s="216" t="s">
        <v>143</v>
      </c>
      <c r="E135" s="217" t="s">
        <v>993</v>
      </c>
      <c r="F135" s="218" t="s">
        <v>994</v>
      </c>
      <c r="G135" s="219" t="s">
        <v>995</v>
      </c>
      <c r="H135" s="220">
        <v>5</v>
      </c>
      <c r="I135" s="221"/>
      <c r="J135" s="222">
        <f>ROUND(I135*H135,2)</f>
        <v>0</v>
      </c>
      <c r="K135" s="223"/>
      <c r="L135" s="43"/>
      <c r="M135" s="224" t="s">
        <v>1</v>
      </c>
      <c r="N135" s="225" t="s">
        <v>40</v>
      </c>
      <c r="O135" s="90"/>
      <c r="P135" s="226">
        <f>O135*H135</f>
        <v>0</v>
      </c>
      <c r="Q135" s="226">
        <v>0</v>
      </c>
      <c r="R135" s="226">
        <f>Q135*H135</f>
        <v>0</v>
      </c>
      <c r="S135" s="226">
        <v>0</v>
      </c>
      <c r="T135" s="227">
        <f>S135*H135</f>
        <v>0</v>
      </c>
      <c r="U135" s="37"/>
      <c r="V135" s="37"/>
      <c r="W135" s="37"/>
      <c r="X135" s="37"/>
      <c r="Y135" s="37"/>
      <c r="Z135" s="37"/>
      <c r="AA135" s="37"/>
      <c r="AB135" s="37"/>
      <c r="AC135" s="37"/>
      <c r="AD135" s="37"/>
      <c r="AE135" s="37"/>
      <c r="AR135" s="228" t="s">
        <v>147</v>
      </c>
      <c r="AT135" s="228" t="s">
        <v>143</v>
      </c>
      <c r="AU135" s="228" t="s">
        <v>155</v>
      </c>
      <c r="AY135" s="16" t="s">
        <v>142</v>
      </c>
      <c r="BE135" s="229">
        <f>IF(N135="základní",J135,0)</f>
        <v>0</v>
      </c>
      <c r="BF135" s="229">
        <f>IF(N135="snížená",J135,0)</f>
        <v>0</v>
      </c>
      <c r="BG135" s="229">
        <f>IF(N135="zákl. přenesená",J135,0)</f>
        <v>0</v>
      </c>
      <c r="BH135" s="229">
        <f>IF(N135="sníž. přenesená",J135,0)</f>
        <v>0</v>
      </c>
      <c r="BI135" s="229">
        <f>IF(N135="nulová",J135,0)</f>
        <v>0</v>
      </c>
      <c r="BJ135" s="16" t="s">
        <v>83</v>
      </c>
      <c r="BK135" s="229">
        <f>ROUND(I135*H135,2)</f>
        <v>0</v>
      </c>
      <c r="BL135" s="16" t="s">
        <v>147</v>
      </c>
      <c r="BM135" s="228" t="s">
        <v>996</v>
      </c>
    </row>
    <row r="136" spans="1:65" s="2" customFormat="1" ht="24.15" customHeight="1">
      <c r="A136" s="37"/>
      <c r="B136" s="38"/>
      <c r="C136" s="216" t="s">
        <v>173</v>
      </c>
      <c r="D136" s="216" t="s">
        <v>143</v>
      </c>
      <c r="E136" s="217" t="s">
        <v>997</v>
      </c>
      <c r="F136" s="218" t="s">
        <v>998</v>
      </c>
      <c r="G136" s="219" t="s">
        <v>999</v>
      </c>
      <c r="H136" s="220">
        <v>1</v>
      </c>
      <c r="I136" s="221"/>
      <c r="J136" s="222">
        <f>ROUND(I136*H136,2)</f>
        <v>0</v>
      </c>
      <c r="K136" s="223"/>
      <c r="L136" s="43"/>
      <c r="M136" s="224" t="s">
        <v>1</v>
      </c>
      <c r="N136" s="225" t="s">
        <v>40</v>
      </c>
      <c r="O136" s="90"/>
      <c r="P136" s="226">
        <f>O136*H136</f>
        <v>0</v>
      </c>
      <c r="Q136" s="226">
        <v>0</v>
      </c>
      <c r="R136" s="226">
        <f>Q136*H136</f>
        <v>0</v>
      </c>
      <c r="S136" s="226">
        <v>0</v>
      </c>
      <c r="T136" s="227">
        <f>S136*H136</f>
        <v>0</v>
      </c>
      <c r="U136" s="37"/>
      <c r="V136" s="37"/>
      <c r="W136" s="37"/>
      <c r="X136" s="37"/>
      <c r="Y136" s="37"/>
      <c r="Z136" s="37"/>
      <c r="AA136" s="37"/>
      <c r="AB136" s="37"/>
      <c r="AC136" s="37"/>
      <c r="AD136" s="37"/>
      <c r="AE136" s="37"/>
      <c r="AR136" s="228" t="s">
        <v>147</v>
      </c>
      <c r="AT136" s="228" t="s">
        <v>143</v>
      </c>
      <c r="AU136" s="228" t="s">
        <v>155</v>
      </c>
      <c r="AY136" s="16" t="s">
        <v>142</v>
      </c>
      <c r="BE136" s="229">
        <f>IF(N136="základní",J136,0)</f>
        <v>0</v>
      </c>
      <c r="BF136" s="229">
        <f>IF(N136="snížená",J136,0)</f>
        <v>0</v>
      </c>
      <c r="BG136" s="229">
        <f>IF(N136="zákl. přenesená",J136,0)</f>
        <v>0</v>
      </c>
      <c r="BH136" s="229">
        <f>IF(N136="sníž. přenesená",J136,0)</f>
        <v>0</v>
      </c>
      <c r="BI136" s="229">
        <f>IF(N136="nulová",J136,0)</f>
        <v>0</v>
      </c>
      <c r="BJ136" s="16" t="s">
        <v>83</v>
      </c>
      <c r="BK136" s="229">
        <f>ROUND(I136*H136,2)</f>
        <v>0</v>
      </c>
      <c r="BL136" s="16" t="s">
        <v>147</v>
      </c>
      <c r="BM136" s="228" t="s">
        <v>1000</v>
      </c>
    </row>
    <row r="137" spans="1:65" s="2" customFormat="1" ht="24.15" customHeight="1">
      <c r="A137" s="37"/>
      <c r="B137" s="38"/>
      <c r="C137" s="216" t="s">
        <v>177</v>
      </c>
      <c r="D137" s="216" t="s">
        <v>143</v>
      </c>
      <c r="E137" s="217" t="s">
        <v>1001</v>
      </c>
      <c r="F137" s="218" t="s">
        <v>1002</v>
      </c>
      <c r="G137" s="219" t="s">
        <v>995</v>
      </c>
      <c r="H137" s="220">
        <v>20</v>
      </c>
      <c r="I137" s="221"/>
      <c r="J137" s="222">
        <f>ROUND(I137*H137,2)</f>
        <v>0</v>
      </c>
      <c r="K137" s="223"/>
      <c r="L137" s="43"/>
      <c r="M137" s="224" t="s">
        <v>1</v>
      </c>
      <c r="N137" s="225" t="s">
        <v>40</v>
      </c>
      <c r="O137" s="90"/>
      <c r="P137" s="226">
        <f>O137*H137</f>
        <v>0</v>
      </c>
      <c r="Q137" s="226">
        <v>0</v>
      </c>
      <c r="R137" s="226">
        <f>Q137*H137</f>
        <v>0</v>
      </c>
      <c r="S137" s="226">
        <v>0</v>
      </c>
      <c r="T137" s="227">
        <f>S137*H137</f>
        <v>0</v>
      </c>
      <c r="U137" s="37"/>
      <c r="V137" s="37"/>
      <c r="W137" s="37"/>
      <c r="X137" s="37"/>
      <c r="Y137" s="37"/>
      <c r="Z137" s="37"/>
      <c r="AA137" s="37"/>
      <c r="AB137" s="37"/>
      <c r="AC137" s="37"/>
      <c r="AD137" s="37"/>
      <c r="AE137" s="37"/>
      <c r="AR137" s="228" t="s">
        <v>147</v>
      </c>
      <c r="AT137" s="228" t="s">
        <v>143</v>
      </c>
      <c r="AU137" s="228" t="s">
        <v>155</v>
      </c>
      <c r="AY137" s="16" t="s">
        <v>142</v>
      </c>
      <c r="BE137" s="229">
        <f>IF(N137="základní",J137,0)</f>
        <v>0</v>
      </c>
      <c r="BF137" s="229">
        <f>IF(N137="snížená",J137,0)</f>
        <v>0</v>
      </c>
      <c r="BG137" s="229">
        <f>IF(N137="zákl. přenesená",J137,0)</f>
        <v>0</v>
      </c>
      <c r="BH137" s="229">
        <f>IF(N137="sníž. přenesená",J137,0)</f>
        <v>0</v>
      </c>
      <c r="BI137" s="229">
        <f>IF(N137="nulová",J137,0)</f>
        <v>0</v>
      </c>
      <c r="BJ137" s="16" t="s">
        <v>83</v>
      </c>
      <c r="BK137" s="229">
        <f>ROUND(I137*H137,2)</f>
        <v>0</v>
      </c>
      <c r="BL137" s="16" t="s">
        <v>147</v>
      </c>
      <c r="BM137" s="228" t="s">
        <v>1003</v>
      </c>
    </row>
    <row r="138" spans="1:65" s="2" customFormat="1" ht="24.15" customHeight="1">
      <c r="A138" s="37"/>
      <c r="B138" s="38"/>
      <c r="C138" s="216" t="s">
        <v>185</v>
      </c>
      <c r="D138" s="216" t="s">
        <v>143</v>
      </c>
      <c r="E138" s="217" t="s">
        <v>1004</v>
      </c>
      <c r="F138" s="218" t="s">
        <v>1005</v>
      </c>
      <c r="G138" s="219" t="s">
        <v>999</v>
      </c>
      <c r="H138" s="220">
        <v>1</v>
      </c>
      <c r="I138" s="221"/>
      <c r="J138" s="222">
        <f>ROUND(I138*H138,2)</f>
        <v>0</v>
      </c>
      <c r="K138" s="223"/>
      <c r="L138" s="43"/>
      <c r="M138" s="224" t="s">
        <v>1</v>
      </c>
      <c r="N138" s="225" t="s">
        <v>40</v>
      </c>
      <c r="O138" s="90"/>
      <c r="P138" s="226">
        <f>O138*H138</f>
        <v>0</v>
      </c>
      <c r="Q138" s="226">
        <v>0</v>
      </c>
      <c r="R138" s="226">
        <f>Q138*H138</f>
        <v>0</v>
      </c>
      <c r="S138" s="226">
        <v>0</v>
      </c>
      <c r="T138" s="227">
        <f>S138*H138</f>
        <v>0</v>
      </c>
      <c r="U138" s="37"/>
      <c r="V138" s="37"/>
      <c r="W138" s="37"/>
      <c r="X138" s="37"/>
      <c r="Y138" s="37"/>
      <c r="Z138" s="37"/>
      <c r="AA138" s="37"/>
      <c r="AB138" s="37"/>
      <c r="AC138" s="37"/>
      <c r="AD138" s="37"/>
      <c r="AE138" s="37"/>
      <c r="AR138" s="228" t="s">
        <v>147</v>
      </c>
      <c r="AT138" s="228" t="s">
        <v>143</v>
      </c>
      <c r="AU138" s="228" t="s">
        <v>155</v>
      </c>
      <c r="AY138" s="16" t="s">
        <v>142</v>
      </c>
      <c r="BE138" s="229">
        <f>IF(N138="základní",J138,0)</f>
        <v>0</v>
      </c>
      <c r="BF138" s="229">
        <f>IF(N138="snížená",J138,0)</f>
        <v>0</v>
      </c>
      <c r="BG138" s="229">
        <f>IF(N138="zákl. přenesená",J138,0)</f>
        <v>0</v>
      </c>
      <c r="BH138" s="229">
        <f>IF(N138="sníž. přenesená",J138,0)</f>
        <v>0</v>
      </c>
      <c r="BI138" s="229">
        <f>IF(N138="nulová",J138,0)</f>
        <v>0</v>
      </c>
      <c r="BJ138" s="16" t="s">
        <v>83</v>
      </c>
      <c r="BK138" s="229">
        <f>ROUND(I138*H138,2)</f>
        <v>0</v>
      </c>
      <c r="BL138" s="16" t="s">
        <v>147</v>
      </c>
      <c r="BM138" s="228" t="s">
        <v>1006</v>
      </c>
    </row>
    <row r="139" spans="1:47" s="2" customFormat="1" ht="12">
      <c r="A139" s="37"/>
      <c r="B139" s="38"/>
      <c r="C139" s="39"/>
      <c r="D139" s="232" t="s">
        <v>171</v>
      </c>
      <c r="E139" s="39"/>
      <c r="F139" s="253" t="s">
        <v>1007</v>
      </c>
      <c r="G139" s="39"/>
      <c r="H139" s="39"/>
      <c r="I139" s="254"/>
      <c r="J139" s="39"/>
      <c r="K139" s="39"/>
      <c r="L139" s="43"/>
      <c r="M139" s="255"/>
      <c r="N139" s="256"/>
      <c r="O139" s="90"/>
      <c r="P139" s="90"/>
      <c r="Q139" s="90"/>
      <c r="R139" s="90"/>
      <c r="S139" s="90"/>
      <c r="T139" s="91"/>
      <c r="U139" s="37"/>
      <c r="V139" s="37"/>
      <c r="W139" s="37"/>
      <c r="X139" s="37"/>
      <c r="Y139" s="37"/>
      <c r="Z139" s="37"/>
      <c r="AA139" s="37"/>
      <c r="AB139" s="37"/>
      <c r="AC139" s="37"/>
      <c r="AD139" s="37"/>
      <c r="AE139" s="37"/>
      <c r="AT139" s="16" t="s">
        <v>171</v>
      </c>
      <c r="AU139" s="16" t="s">
        <v>155</v>
      </c>
    </row>
    <row r="140" spans="1:65" s="2" customFormat="1" ht="24.15" customHeight="1">
      <c r="A140" s="37"/>
      <c r="B140" s="38"/>
      <c r="C140" s="216" t="s">
        <v>194</v>
      </c>
      <c r="D140" s="216" t="s">
        <v>143</v>
      </c>
      <c r="E140" s="217" t="s">
        <v>1008</v>
      </c>
      <c r="F140" s="218" t="s">
        <v>1009</v>
      </c>
      <c r="G140" s="219" t="s">
        <v>999</v>
      </c>
      <c r="H140" s="220">
        <v>1</v>
      </c>
      <c r="I140" s="221"/>
      <c r="J140" s="222">
        <f>ROUND(I140*H140,2)</f>
        <v>0</v>
      </c>
      <c r="K140" s="223"/>
      <c r="L140" s="43"/>
      <c r="M140" s="224" t="s">
        <v>1</v>
      </c>
      <c r="N140" s="225" t="s">
        <v>40</v>
      </c>
      <c r="O140" s="90"/>
      <c r="P140" s="226">
        <f>O140*H140</f>
        <v>0</v>
      </c>
      <c r="Q140" s="226">
        <v>0</v>
      </c>
      <c r="R140" s="226">
        <f>Q140*H140</f>
        <v>0</v>
      </c>
      <c r="S140" s="226">
        <v>0</v>
      </c>
      <c r="T140" s="227">
        <f>S140*H140</f>
        <v>0</v>
      </c>
      <c r="U140" s="37"/>
      <c r="V140" s="37"/>
      <c r="W140" s="37"/>
      <c r="X140" s="37"/>
      <c r="Y140" s="37"/>
      <c r="Z140" s="37"/>
      <c r="AA140" s="37"/>
      <c r="AB140" s="37"/>
      <c r="AC140" s="37"/>
      <c r="AD140" s="37"/>
      <c r="AE140" s="37"/>
      <c r="AR140" s="228" t="s">
        <v>147</v>
      </c>
      <c r="AT140" s="228" t="s">
        <v>143</v>
      </c>
      <c r="AU140" s="228" t="s">
        <v>155</v>
      </c>
      <c r="AY140" s="16" t="s">
        <v>142</v>
      </c>
      <c r="BE140" s="229">
        <f>IF(N140="základní",J140,0)</f>
        <v>0</v>
      </c>
      <c r="BF140" s="229">
        <f>IF(N140="snížená",J140,0)</f>
        <v>0</v>
      </c>
      <c r="BG140" s="229">
        <f>IF(N140="zákl. přenesená",J140,0)</f>
        <v>0</v>
      </c>
      <c r="BH140" s="229">
        <f>IF(N140="sníž. přenesená",J140,0)</f>
        <v>0</v>
      </c>
      <c r="BI140" s="229">
        <f>IF(N140="nulová",J140,0)</f>
        <v>0</v>
      </c>
      <c r="BJ140" s="16" t="s">
        <v>83</v>
      </c>
      <c r="BK140" s="229">
        <f>ROUND(I140*H140,2)</f>
        <v>0</v>
      </c>
      <c r="BL140" s="16" t="s">
        <v>147</v>
      </c>
      <c r="BM140" s="228" t="s">
        <v>1010</v>
      </c>
    </row>
    <row r="141" spans="1:65" s="2" customFormat="1" ht="16.5" customHeight="1">
      <c r="A141" s="37"/>
      <c r="B141" s="38"/>
      <c r="C141" s="216" t="s">
        <v>199</v>
      </c>
      <c r="D141" s="216" t="s">
        <v>143</v>
      </c>
      <c r="E141" s="217" t="s">
        <v>1011</v>
      </c>
      <c r="F141" s="218" t="s">
        <v>1012</v>
      </c>
      <c r="G141" s="219" t="s">
        <v>900</v>
      </c>
      <c r="H141" s="220">
        <v>6</v>
      </c>
      <c r="I141" s="221"/>
      <c r="J141" s="222">
        <f>ROUND(I141*H141,2)</f>
        <v>0</v>
      </c>
      <c r="K141" s="223"/>
      <c r="L141" s="43"/>
      <c r="M141" s="224" t="s">
        <v>1</v>
      </c>
      <c r="N141" s="225" t="s">
        <v>40</v>
      </c>
      <c r="O141" s="90"/>
      <c r="P141" s="226">
        <f>O141*H141</f>
        <v>0</v>
      </c>
      <c r="Q141" s="226">
        <v>0</v>
      </c>
      <c r="R141" s="226">
        <f>Q141*H141</f>
        <v>0</v>
      </c>
      <c r="S141" s="226">
        <v>0</v>
      </c>
      <c r="T141" s="227">
        <f>S141*H141</f>
        <v>0</v>
      </c>
      <c r="U141" s="37"/>
      <c r="V141" s="37"/>
      <c r="W141" s="37"/>
      <c r="X141" s="37"/>
      <c r="Y141" s="37"/>
      <c r="Z141" s="37"/>
      <c r="AA141" s="37"/>
      <c r="AB141" s="37"/>
      <c r="AC141" s="37"/>
      <c r="AD141" s="37"/>
      <c r="AE141" s="37"/>
      <c r="AR141" s="228" t="s">
        <v>1013</v>
      </c>
      <c r="AT141" s="228" t="s">
        <v>143</v>
      </c>
      <c r="AU141" s="228" t="s">
        <v>155</v>
      </c>
      <c r="AY141" s="16" t="s">
        <v>142</v>
      </c>
      <c r="BE141" s="229">
        <f>IF(N141="základní",J141,0)</f>
        <v>0</v>
      </c>
      <c r="BF141" s="229">
        <f>IF(N141="snížená",J141,0)</f>
        <v>0</v>
      </c>
      <c r="BG141" s="229">
        <f>IF(N141="zákl. přenesená",J141,0)</f>
        <v>0</v>
      </c>
      <c r="BH141" s="229">
        <f>IF(N141="sníž. přenesená",J141,0)</f>
        <v>0</v>
      </c>
      <c r="BI141" s="229">
        <f>IF(N141="nulová",J141,0)</f>
        <v>0</v>
      </c>
      <c r="BJ141" s="16" t="s">
        <v>83</v>
      </c>
      <c r="BK141" s="229">
        <f>ROUND(I141*H141,2)</f>
        <v>0</v>
      </c>
      <c r="BL141" s="16" t="s">
        <v>1013</v>
      </c>
      <c r="BM141" s="228" t="s">
        <v>1014</v>
      </c>
    </row>
    <row r="142" spans="1:47" s="2" customFormat="1" ht="12">
      <c r="A142" s="37"/>
      <c r="B142" s="38"/>
      <c r="C142" s="39"/>
      <c r="D142" s="232" t="s">
        <v>171</v>
      </c>
      <c r="E142" s="39"/>
      <c r="F142" s="253" t="s">
        <v>1015</v>
      </c>
      <c r="G142" s="39"/>
      <c r="H142" s="39"/>
      <c r="I142" s="254"/>
      <c r="J142" s="39"/>
      <c r="K142" s="39"/>
      <c r="L142" s="43"/>
      <c r="M142" s="255"/>
      <c r="N142" s="256"/>
      <c r="O142" s="90"/>
      <c r="P142" s="90"/>
      <c r="Q142" s="90"/>
      <c r="R142" s="90"/>
      <c r="S142" s="90"/>
      <c r="T142" s="91"/>
      <c r="U142" s="37"/>
      <c r="V142" s="37"/>
      <c r="W142" s="37"/>
      <c r="X142" s="37"/>
      <c r="Y142" s="37"/>
      <c r="Z142" s="37"/>
      <c r="AA142" s="37"/>
      <c r="AB142" s="37"/>
      <c r="AC142" s="37"/>
      <c r="AD142" s="37"/>
      <c r="AE142" s="37"/>
      <c r="AT142" s="16" t="s">
        <v>171</v>
      </c>
      <c r="AU142" s="16" t="s">
        <v>155</v>
      </c>
    </row>
    <row r="143" spans="1:65" s="2" customFormat="1" ht="24.15" customHeight="1">
      <c r="A143" s="37"/>
      <c r="B143" s="38"/>
      <c r="C143" s="216" t="s">
        <v>209</v>
      </c>
      <c r="D143" s="216" t="s">
        <v>143</v>
      </c>
      <c r="E143" s="217" t="s">
        <v>1016</v>
      </c>
      <c r="F143" s="218" t="s">
        <v>1017</v>
      </c>
      <c r="G143" s="219" t="s">
        <v>900</v>
      </c>
      <c r="H143" s="220">
        <v>15</v>
      </c>
      <c r="I143" s="221"/>
      <c r="J143" s="222">
        <f>ROUND(I143*H143,2)</f>
        <v>0</v>
      </c>
      <c r="K143" s="223"/>
      <c r="L143" s="43"/>
      <c r="M143" s="270" t="s">
        <v>1</v>
      </c>
      <c r="N143" s="271" t="s">
        <v>40</v>
      </c>
      <c r="O143" s="272"/>
      <c r="P143" s="273">
        <f>O143*H143</f>
        <v>0</v>
      </c>
      <c r="Q143" s="273">
        <v>0</v>
      </c>
      <c r="R143" s="273">
        <f>Q143*H143</f>
        <v>0</v>
      </c>
      <c r="S143" s="273">
        <v>0</v>
      </c>
      <c r="T143" s="274">
        <f>S143*H143</f>
        <v>0</v>
      </c>
      <c r="U143" s="37"/>
      <c r="V143" s="37"/>
      <c r="W143" s="37"/>
      <c r="X143" s="37"/>
      <c r="Y143" s="37"/>
      <c r="Z143" s="37"/>
      <c r="AA143" s="37"/>
      <c r="AB143" s="37"/>
      <c r="AC143" s="37"/>
      <c r="AD143" s="37"/>
      <c r="AE143" s="37"/>
      <c r="AR143" s="228" t="s">
        <v>1013</v>
      </c>
      <c r="AT143" s="228" t="s">
        <v>143</v>
      </c>
      <c r="AU143" s="228" t="s">
        <v>155</v>
      </c>
      <c r="AY143" s="16" t="s">
        <v>142</v>
      </c>
      <c r="BE143" s="229">
        <f>IF(N143="základní",J143,0)</f>
        <v>0</v>
      </c>
      <c r="BF143" s="229">
        <f>IF(N143="snížená",J143,0)</f>
        <v>0</v>
      </c>
      <c r="BG143" s="229">
        <f>IF(N143="zákl. přenesená",J143,0)</f>
        <v>0</v>
      </c>
      <c r="BH143" s="229">
        <f>IF(N143="sníž. přenesená",J143,0)</f>
        <v>0</v>
      </c>
      <c r="BI143" s="229">
        <f>IF(N143="nulová",J143,0)</f>
        <v>0</v>
      </c>
      <c r="BJ143" s="16" t="s">
        <v>83</v>
      </c>
      <c r="BK143" s="229">
        <f>ROUND(I143*H143,2)</f>
        <v>0</v>
      </c>
      <c r="BL143" s="16" t="s">
        <v>1013</v>
      </c>
      <c r="BM143" s="228" t="s">
        <v>1018</v>
      </c>
    </row>
    <row r="144" spans="1:31" s="2" customFormat="1" ht="6.95" customHeight="1">
      <c r="A144" s="37"/>
      <c r="B144" s="65"/>
      <c r="C144" s="66"/>
      <c r="D144" s="66"/>
      <c r="E144" s="66"/>
      <c r="F144" s="66"/>
      <c r="G144" s="66"/>
      <c r="H144" s="66"/>
      <c r="I144" s="66"/>
      <c r="J144" s="66"/>
      <c r="K144" s="66"/>
      <c r="L144" s="43"/>
      <c r="M144" s="37"/>
      <c r="O144" s="37"/>
      <c r="P144" s="37"/>
      <c r="Q144" s="37"/>
      <c r="R144" s="37"/>
      <c r="S144" s="37"/>
      <c r="T144" s="37"/>
      <c r="U144" s="37"/>
      <c r="V144" s="37"/>
      <c r="W144" s="37"/>
      <c r="X144" s="37"/>
      <c r="Y144" s="37"/>
      <c r="Z144" s="37"/>
      <c r="AA144" s="37"/>
      <c r="AB144" s="37"/>
      <c r="AC144" s="37"/>
      <c r="AD144" s="37"/>
      <c r="AE144" s="37"/>
    </row>
  </sheetData>
  <sheetProtection password="CC35" sheet="1" objects="1" scenarios="1" formatColumns="0" formatRows="0" autoFilter="0"/>
  <autoFilter ref="C120:K143"/>
  <mergeCells count="9">
    <mergeCell ref="E7:H7"/>
    <mergeCell ref="E9:H9"/>
    <mergeCell ref="E18:H18"/>
    <mergeCell ref="E27:H27"/>
    <mergeCell ref="E85:H85"/>
    <mergeCell ref="E87:H87"/>
    <mergeCell ref="E111:H111"/>
    <mergeCell ref="E113:H113"/>
    <mergeCell ref="L2:V2"/>
  </mergeCells>
  <printOptions/>
  <pageMargins left="0.39375" right="0.39375" top="0.39375" bottom="0.39375" header="0" footer="0"/>
  <pageSetup blackAndWhite="1" fitToHeight="100" fitToWidth="1" horizontalDpi="600" verticalDpi="600" orientation="portrait" paperSize="9"/>
  <headerFooter>
    <oddFooter>&amp;CStrana &amp;P z &amp;N</oddFooter>
  </headerFooter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FILA\Filip</dc:creator>
  <cp:keywords/>
  <dc:description/>
  <cp:lastModifiedBy>FILA\Filip</cp:lastModifiedBy>
  <dcterms:created xsi:type="dcterms:W3CDTF">2024-04-02T08:48:07Z</dcterms:created>
  <dcterms:modified xsi:type="dcterms:W3CDTF">2024-04-02T08:48:16Z</dcterms:modified>
  <cp:category/>
  <cp:version/>
  <cp:contentType/>
  <cp:contentStatus/>
</cp:coreProperties>
</file>