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pa\Disk Google\Projekty\Atregia\Žďár nad Sázavou\dokumentace\PD\D_4_Parkování na ulici Sázavská\PDPS\rozpočet\"/>
    </mc:Choice>
  </mc:AlternateContent>
  <xr:revisionPtr revIDLastSave="0" documentId="8_{623278C9-3441-43ED-A33B-82069B034DD8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4 SO 04 Pol" sheetId="12" r:id="rId4"/>
    <sheet name="SO 04 SO 04.1. Pol" sheetId="13" r:id="rId5"/>
    <sheet name="SO 04 SO 04.2.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04 SO 04 Pol'!$1:$7</definedName>
    <definedName name="_xlnm.Print_Titles" localSheetId="4">'SO 04 SO 04.1. Pol'!$1:$7</definedName>
    <definedName name="_xlnm.Print_Titles" localSheetId="5">'SO 04 SO 04.2.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04 SO 04 Pol'!$A$1:$Y$37</definedName>
    <definedName name="_xlnm.Print_Area" localSheetId="4">'SO 04 SO 04.1. Pol'!$A$1:$Y$46</definedName>
    <definedName name="_xlnm.Print_Area" localSheetId="5">'SO 04 SO 04.2. Pol'!$A$1:$Y$60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I62" i="1"/>
  <c r="I61" i="1"/>
  <c r="I60" i="1"/>
  <c r="I59" i="1"/>
  <c r="I58" i="1"/>
  <c r="I57" i="1"/>
  <c r="I16" i="1" s="1"/>
  <c r="G44" i="1"/>
  <c r="H44" i="1" s="1"/>
  <c r="I44" i="1" s="1"/>
  <c r="F44" i="1"/>
  <c r="G43" i="1"/>
  <c r="F43" i="1"/>
  <c r="G42" i="1"/>
  <c r="H42" i="1" s="1"/>
  <c r="I42" i="1" s="1"/>
  <c r="F42" i="1"/>
  <c r="G41" i="1"/>
  <c r="F41" i="1"/>
  <c r="H41" i="1" s="1"/>
  <c r="I41" i="1" s="1"/>
  <c r="G39" i="1"/>
  <c r="H39" i="1" s="1"/>
  <c r="I39" i="1" s="1"/>
  <c r="I45" i="1" s="1"/>
  <c r="F39" i="1"/>
  <c r="G59" i="14"/>
  <c r="BA32" i="14"/>
  <c r="BA16" i="14"/>
  <c r="BA12" i="14"/>
  <c r="BA10" i="14"/>
  <c r="G8" i="14"/>
  <c r="V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G11" i="14"/>
  <c r="I11" i="14"/>
  <c r="K11" i="14"/>
  <c r="M11" i="14"/>
  <c r="O11" i="14"/>
  <c r="Q11" i="14"/>
  <c r="V11" i="14"/>
  <c r="G14" i="14"/>
  <c r="M14" i="14"/>
  <c r="O14" i="14"/>
  <c r="V14" i="14"/>
  <c r="G15" i="14"/>
  <c r="I15" i="14"/>
  <c r="I14" i="14" s="1"/>
  <c r="K15" i="14"/>
  <c r="K14" i="14" s="1"/>
  <c r="M15" i="14"/>
  <c r="O15" i="14"/>
  <c r="Q15" i="14"/>
  <c r="Q14" i="14" s="1"/>
  <c r="V15" i="14"/>
  <c r="I18" i="14"/>
  <c r="G19" i="14"/>
  <c r="M19" i="14" s="1"/>
  <c r="I19" i="14"/>
  <c r="K19" i="14"/>
  <c r="O19" i="14"/>
  <c r="Q19" i="14"/>
  <c r="Q18" i="14" s="1"/>
  <c r="V19" i="14"/>
  <c r="V18" i="14" s="1"/>
  <c r="G21" i="14"/>
  <c r="M21" i="14" s="1"/>
  <c r="I21" i="14"/>
  <c r="K21" i="14"/>
  <c r="K18" i="14" s="1"/>
  <c r="O21" i="14"/>
  <c r="O18" i="14" s="1"/>
  <c r="Q21" i="14"/>
  <c r="V21" i="14"/>
  <c r="O22" i="14"/>
  <c r="G23" i="14"/>
  <c r="G22" i="14" s="1"/>
  <c r="I23" i="14"/>
  <c r="K23" i="14"/>
  <c r="K22" i="14" s="1"/>
  <c r="M23" i="14"/>
  <c r="M22" i="14" s="1"/>
  <c r="O23" i="14"/>
  <c r="Q23" i="14"/>
  <c r="Q22" i="14" s="1"/>
  <c r="V23" i="14"/>
  <c r="V22" i="14" s="1"/>
  <c r="G25" i="14"/>
  <c r="I25" i="14"/>
  <c r="I22" i="14" s="1"/>
  <c r="K25" i="14"/>
  <c r="M25" i="14"/>
  <c r="O25" i="14"/>
  <c r="Q25" i="14"/>
  <c r="V25" i="14"/>
  <c r="I26" i="14"/>
  <c r="G27" i="14"/>
  <c r="M27" i="14" s="1"/>
  <c r="I27" i="14"/>
  <c r="K27" i="14"/>
  <c r="K26" i="14" s="1"/>
  <c r="O27" i="14"/>
  <c r="Q27" i="14"/>
  <c r="Q26" i="14" s="1"/>
  <c r="V27" i="14"/>
  <c r="V26" i="14" s="1"/>
  <c r="G28" i="14"/>
  <c r="M28" i="14" s="1"/>
  <c r="I28" i="14"/>
  <c r="K28" i="14"/>
  <c r="O28" i="14"/>
  <c r="O26" i="14" s="1"/>
  <c r="Q28" i="14"/>
  <c r="V28" i="14"/>
  <c r="O30" i="14"/>
  <c r="G31" i="14"/>
  <c r="G30" i="14" s="1"/>
  <c r="I31" i="14"/>
  <c r="K31" i="14"/>
  <c r="K30" i="14" s="1"/>
  <c r="M31" i="14"/>
  <c r="M30" i="14" s="1"/>
  <c r="O31" i="14"/>
  <c r="Q31" i="14"/>
  <c r="Q30" i="14" s="1"/>
  <c r="V31" i="14"/>
  <c r="V30" i="14" s="1"/>
  <c r="G33" i="14"/>
  <c r="I33" i="14"/>
  <c r="I30" i="14" s="1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6" i="14"/>
  <c r="V36" i="14"/>
  <c r="G37" i="14"/>
  <c r="M37" i="14" s="1"/>
  <c r="M36" i="14" s="1"/>
  <c r="I37" i="14"/>
  <c r="I36" i="14" s="1"/>
  <c r="K37" i="14"/>
  <c r="K36" i="14" s="1"/>
  <c r="O37" i="14"/>
  <c r="O36" i="14" s="1"/>
  <c r="Q37" i="14"/>
  <c r="Q36" i="14" s="1"/>
  <c r="V37" i="14"/>
  <c r="G42" i="14"/>
  <c r="I42" i="14"/>
  <c r="K42" i="14"/>
  <c r="M42" i="14"/>
  <c r="O42" i="14"/>
  <c r="Q42" i="14"/>
  <c r="V42" i="14"/>
  <c r="G44" i="14"/>
  <c r="I44" i="14"/>
  <c r="K44" i="14"/>
  <c r="M44" i="14"/>
  <c r="O44" i="14"/>
  <c r="Q44" i="14"/>
  <c r="V44" i="14"/>
  <c r="G46" i="14"/>
  <c r="I46" i="14"/>
  <c r="K46" i="14"/>
  <c r="M46" i="14"/>
  <c r="O46" i="14"/>
  <c r="Q46" i="14"/>
  <c r="V46" i="14"/>
  <c r="I48" i="14"/>
  <c r="O48" i="14"/>
  <c r="G49" i="14"/>
  <c r="M49" i="14" s="1"/>
  <c r="M48" i="14" s="1"/>
  <c r="I49" i="14"/>
  <c r="K49" i="14"/>
  <c r="K48" i="14" s="1"/>
  <c r="O49" i="14"/>
  <c r="Q49" i="14"/>
  <c r="Q48" i="14" s="1"/>
  <c r="V49" i="14"/>
  <c r="V48" i="14" s="1"/>
  <c r="Q52" i="14"/>
  <c r="G53" i="14"/>
  <c r="G52" i="14" s="1"/>
  <c r="I53" i="14"/>
  <c r="I52" i="14" s="1"/>
  <c r="K53" i="14"/>
  <c r="M53" i="14"/>
  <c r="O53" i="14"/>
  <c r="O52" i="14" s="1"/>
  <c r="Q53" i="14"/>
  <c r="V53" i="14"/>
  <c r="V52" i="14" s="1"/>
  <c r="G54" i="14"/>
  <c r="I54" i="14"/>
  <c r="K54" i="14"/>
  <c r="K52" i="14" s="1"/>
  <c r="M54" i="14"/>
  <c r="O54" i="14"/>
  <c r="Q54" i="14"/>
  <c r="V54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AE59" i="14"/>
  <c r="G45" i="13"/>
  <c r="I8" i="13"/>
  <c r="Q8" i="13"/>
  <c r="G9" i="13"/>
  <c r="G8" i="13" s="1"/>
  <c r="I9" i="13"/>
  <c r="K9" i="13"/>
  <c r="K8" i="13" s="1"/>
  <c r="O9" i="13"/>
  <c r="O8" i="13" s="1"/>
  <c r="Q9" i="13"/>
  <c r="V9" i="13"/>
  <c r="V8" i="13" s="1"/>
  <c r="G11" i="13"/>
  <c r="M11" i="13" s="1"/>
  <c r="M10" i="13" s="1"/>
  <c r="I11" i="13"/>
  <c r="K11" i="13"/>
  <c r="K10" i="13" s="1"/>
  <c r="O11" i="13"/>
  <c r="O10" i="13" s="1"/>
  <c r="Q11" i="13"/>
  <c r="V11" i="13"/>
  <c r="V10" i="13" s="1"/>
  <c r="G13" i="13"/>
  <c r="I13" i="13"/>
  <c r="I10" i="13" s="1"/>
  <c r="K13" i="13"/>
  <c r="M13" i="13"/>
  <c r="O13" i="13"/>
  <c r="Q13" i="13"/>
  <c r="Q10" i="13" s="1"/>
  <c r="V13" i="13"/>
  <c r="G14" i="13"/>
  <c r="V14" i="13"/>
  <c r="G15" i="13"/>
  <c r="I15" i="13"/>
  <c r="I14" i="13" s="1"/>
  <c r="K15" i="13"/>
  <c r="M15" i="13"/>
  <c r="O15" i="13"/>
  <c r="Q15" i="13"/>
  <c r="Q14" i="13" s="1"/>
  <c r="V15" i="13"/>
  <c r="G17" i="13"/>
  <c r="M17" i="13" s="1"/>
  <c r="I17" i="13"/>
  <c r="K17" i="13"/>
  <c r="K14" i="13" s="1"/>
  <c r="O17" i="13"/>
  <c r="O14" i="13" s="1"/>
  <c r="Q17" i="13"/>
  <c r="V17" i="13"/>
  <c r="G19" i="13"/>
  <c r="M19" i="13" s="1"/>
  <c r="I19" i="13"/>
  <c r="K19" i="13"/>
  <c r="K18" i="13" s="1"/>
  <c r="O19" i="13"/>
  <c r="O18" i="13" s="1"/>
  <c r="Q19" i="13"/>
  <c r="V19" i="13"/>
  <c r="V18" i="13" s="1"/>
  <c r="G21" i="13"/>
  <c r="I21" i="13"/>
  <c r="I18" i="13" s="1"/>
  <c r="K21" i="13"/>
  <c r="M21" i="13"/>
  <c r="O21" i="13"/>
  <c r="Q21" i="13"/>
  <c r="Q18" i="13" s="1"/>
  <c r="V21" i="13"/>
  <c r="G23" i="13"/>
  <c r="M23" i="13" s="1"/>
  <c r="I23" i="13"/>
  <c r="K23" i="13"/>
  <c r="O23" i="13"/>
  <c r="Q23" i="13"/>
  <c r="V23" i="13"/>
  <c r="G24" i="13"/>
  <c r="I24" i="13"/>
  <c r="K24" i="13"/>
  <c r="M24" i="13"/>
  <c r="O24" i="13"/>
  <c r="Q24" i="13"/>
  <c r="V24" i="13"/>
  <c r="G30" i="13"/>
  <c r="M30" i="13" s="1"/>
  <c r="I30" i="13"/>
  <c r="K30" i="13"/>
  <c r="O30" i="13"/>
  <c r="Q30" i="13"/>
  <c r="V30" i="13"/>
  <c r="I33" i="13"/>
  <c r="Q33" i="13"/>
  <c r="G34" i="13"/>
  <c r="M34" i="13" s="1"/>
  <c r="M33" i="13" s="1"/>
  <c r="I34" i="13"/>
  <c r="K34" i="13"/>
  <c r="K33" i="13" s="1"/>
  <c r="O34" i="13"/>
  <c r="O33" i="13" s="1"/>
  <c r="Q34" i="13"/>
  <c r="V34" i="13"/>
  <c r="V33" i="13" s="1"/>
  <c r="I37" i="13"/>
  <c r="G38" i="13"/>
  <c r="M38" i="13" s="1"/>
  <c r="I38" i="13"/>
  <c r="K38" i="13"/>
  <c r="K37" i="13" s="1"/>
  <c r="O38" i="13"/>
  <c r="O37" i="13" s="1"/>
  <c r="Q38" i="13"/>
  <c r="V38" i="13"/>
  <c r="V37" i="13" s="1"/>
  <c r="G39" i="13"/>
  <c r="I39" i="13"/>
  <c r="K39" i="13"/>
  <c r="M39" i="13"/>
  <c r="O39" i="13"/>
  <c r="Q39" i="13"/>
  <c r="Q37" i="13" s="1"/>
  <c r="V39" i="13"/>
  <c r="G41" i="13"/>
  <c r="M41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AE45" i="13"/>
  <c r="G36" i="12"/>
  <c r="BA34" i="12"/>
  <c r="BA32" i="12"/>
  <c r="BA30" i="12"/>
  <c r="BA28" i="12"/>
  <c r="BA26" i="12"/>
  <c r="BA24" i="12"/>
  <c r="BA19" i="12"/>
  <c r="BA17" i="12"/>
  <c r="BA15" i="12"/>
  <c r="BA13" i="12"/>
  <c r="BA11" i="12"/>
  <c r="G9" i="12"/>
  <c r="I9" i="12"/>
  <c r="I8" i="12" s="1"/>
  <c r="K9" i="12"/>
  <c r="K8" i="12" s="1"/>
  <c r="M9" i="12"/>
  <c r="O9" i="12"/>
  <c r="O8" i="12" s="1"/>
  <c r="Q9" i="12"/>
  <c r="Q8" i="12" s="1"/>
  <c r="V9" i="12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V8" i="12" s="1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3" i="12"/>
  <c r="I23" i="12"/>
  <c r="I22" i="12" s="1"/>
  <c r="K23" i="12"/>
  <c r="K22" i="12" s="1"/>
  <c r="M23" i="12"/>
  <c r="O23" i="12"/>
  <c r="Q23" i="12"/>
  <c r="Q22" i="12" s="1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V22" i="12" s="1"/>
  <c r="G29" i="12"/>
  <c r="M29" i="12" s="1"/>
  <c r="I29" i="12"/>
  <c r="K29" i="12"/>
  <c r="O29" i="12"/>
  <c r="Q29" i="12"/>
  <c r="V29" i="12"/>
  <c r="G31" i="12"/>
  <c r="I31" i="12"/>
  <c r="K31" i="12"/>
  <c r="M31" i="12"/>
  <c r="O31" i="12"/>
  <c r="Q31" i="12"/>
  <c r="V31" i="12"/>
  <c r="G33" i="12"/>
  <c r="I33" i="12"/>
  <c r="K33" i="12"/>
  <c r="M33" i="12"/>
  <c r="O33" i="12"/>
  <c r="O22" i="12" s="1"/>
  <c r="Q33" i="12"/>
  <c r="V33" i="12"/>
  <c r="AE36" i="12"/>
  <c r="I20" i="1"/>
  <c r="I19" i="1"/>
  <c r="I18" i="1"/>
  <c r="I17" i="1"/>
  <c r="I69" i="1"/>
  <c r="J68" i="1" s="1"/>
  <c r="F45" i="1"/>
  <c r="G23" i="1" s="1"/>
  <c r="H43" i="1"/>
  <c r="I43" i="1" s="1"/>
  <c r="H40" i="1"/>
  <c r="J28" i="1"/>
  <c r="J26" i="1"/>
  <c r="G38" i="1"/>
  <c r="F38" i="1"/>
  <c r="J23" i="1"/>
  <c r="J24" i="1"/>
  <c r="J25" i="1"/>
  <c r="J27" i="1"/>
  <c r="E24" i="1"/>
  <c r="E26" i="1"/>
  <c r="J67" i="1" l="1"/>
  <c r="J58" i="1"/>
  <c r="J64" i="1"/>
  <c r="J61" i="1"/>
  <c r="J57" i="1"/>
  <c r="J60" i="1"/>
  <c r="J63" i="1"/>
  <c r="J66" i="1"/>
  <c r="J59" i="1"/>
  <c r="J62" i="1"/>
  <c r="J65" i="1"/>
  <c r="G45" i="1"/>
  <c r="G25" i="1" s="1"/>
  <c r="A25" i="1" s="1"/>
  <c r="A23" i="1"/>
  <c r="M26" i="14"/>
  <c r="M52" i="14"/>
  <c r="M18" i="14"/>
  <c r="G48" i="14"/>
  <c r="AF59" i="14"/>
  <c r="G26" i="14"/>
  <c r="G18" i="14"/>
  <c r="M18" i="13"/>
  <c r="M37" i="13"/>
  <c r="M14" i="13"/>
  <c r="AF45" i="13"/>
  <c r="G37" i="13"/>
  <c r="M9" i="13"/>
  <c r="M8" i="13" s="1"/>
  <c r="G33" i="13"/>
  <c r="G18" i="13"/>
  <c r="G10" i="13"/>
  <c r="M8" i="12"/>
  <c r="M22" i="12"/>
  <c r="G8" i="12"/>
  <c r="AF36" i="12"/>
  <c r="G22" i="12"/>
  <c r="I21" i="1"/>
  <c r="H45" i="1"/>
  <c r="J39" i="1"/>
  <c r="J45" i="1" s="1"/>
  <c r="J41" i="1"/>
  <c r="J43" i="1"/>
  <c r="J44" i="1"/>
  <c r="J42" i="1"/>
  <c r="J69" i="1" l="1"/>
  <c r="G28" i="1"/>
  <c r="G26" i="1"/>
  <c r="A26" i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4433EB50-1806-4B1B-A8BF-FA34D61EBEC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668C65-CF8B-4E58-832A-5A4A46FF629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CAF41CE1-2336-4D26-81B1-83D387D7738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0576168-A470-48A6-BDB8-2F3C68BB8E8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83D1A77E-F2CB-442A-9921-F9AF2DBDBE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FD706C6-D3FF-4526-9E99-1E2B7CFE804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<sst xmlns="http://schemas.openxmlformats.org/spreadsheetml/2006/main" count="849" uniqueCount="296">
  <si>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</si>
  <si>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</si>
  <si>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</si>
  <si>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</si>
  <si>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</si>
  <si>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</si>
  <si>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</si>
  <si>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</si>
  <si>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</si>
  <si>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</si>
  <si>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</si>
  <si>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</si>
  <si>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</si>
  <si>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</si>
  <si>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</si>
  <si>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</si>
  <si>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</si>
  <si>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</si>
  <si>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</si>
  <si>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</si>
  <si>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</si>
  <si>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</si>
  <si>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</si>
  <si>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</si>
  <si>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</si>
  <si>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</si>
  <si>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</si>
  <si>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</si>
  <si>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</si>
  <si>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</si>
  <si>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</si>
  <si>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</si>
  <si>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</si>
  <si>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</si>
  <si>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</si>
  <si>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</si>
  <si>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</si>
  <si>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</si>
  <si>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</si>
  <si>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</si>
  <si>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</si>
  <si>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</si>
  <si>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</si>
  <si>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001</t>
  </si>
  <si>
    <t>Klafar</t>
  </si>
  <si>
    <t>Město Žďár nad Sázavou</t>
  </si>
  <si>
    <t>Žižkova 227/1</t>
  </si>
  <si>
    <t>Žďár nad Sázavou-Žďár nad Sázavou 1</t>
  </si>
  <si>
    <t>59101</t>
  </si>
  <si>
    <t>00295841</t>
  </si>
  <si>
    <t>CZ00295841</t>
  </si>
  <si>
    <t>Stavba</t>
  </si>
  <si>
    <t>Stavební objekt</t>
  </si>
  <si>
    <t>SO 04</t>
  </si>
  <si>
    <t>Parkování na ulici Sázavská</t>
  </si>
  <si>
    <t>Vedlejší rozpočtové náklady</t>
  </si>
  <si>
    <t>SO 04.1.</t>
  </si>
  <si>
    <t>Nepropustný povrch</t>
  </si>
  <si>
    <t>SO 04.2.</t>
  </si>
  <si>
    <t>Propustný povrch</t>
  </si>
  <si>
    <t>Celkem za stavbu</t>
  </si>
  <si>
    <t>CZK</t>
  </si>
  <si>
    <t>#POPS</t>
  </si>
  <si>
    <t>Popis stavby: 001 - Klafar</t>
  </si>
  <si>
    <t>#POPO</t>
  </si>
  <si>
    <t>Popis objektu: SO 04 - Parkování na ulici Sázavská</t>
  </si>
  <si>
    <t>#POPR</t>
  </si>
  <si>
    <t>Popis rozpočtu: SO 04 - Vedlejší rozpočtové náklady</t>
  </si>
  <si>
    <t>Popis rozpočtu: SO 04.1. - Nepropustný povrch</t>
  </si>
  <si>
    <t>Popis rozpočtu: SO 04.2. - Propustný povrch</t>
  </si>
  <si>
    <t>Rekapitulace dílů</t>
  </si>
  <si>
    <t>Typ dílu</t>
  </si>
  <si>
    <t>1</t>
  </si>
  <si>
    <t>Zemní práce</t>
  </si>
  <si>
    <t>11</t>
  </si>
  <si>
    <t>Přípravné a přidružené práce</t>
  </si>
  <si>
    <t>16</t>
  </si>
  <si>
    <t>Přemístění výkopku</t>
  </si>
  <si>
    <t>18</t>
  </si>
  <si>
    <t>Povrchové úpravy terénu</t>
  </si>
  <si>
    <t>56</t>
  </si>
  <si>
    <t>Podkladní vrstvy komunikací a zpevněných ploch</t>
  </si>
  <si>
    <t>57</t>
  </si>
  <si>
    <t>Kryty štěrkových a živičných komunikací</t>
  </si>
  <si>
    <t>59</t>
  </si>
  <si>
    <t>Dlažby a předlažby komunikací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</si>
  <si>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</si>
  <si>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</si>
  <si>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</si>
  <si>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</si>
  <si>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</si>
  <si>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</si>
  <si>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</si>
  <si>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</si>
  <si>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</si>
  <si>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</si>
  <si>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</si>
  <si>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</si>
  <si>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</si>
  <si>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</si>
  <si>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</si>
  <si>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</si>
  <si>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</si>
  <si>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</si>
  <si>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</si>
  <si>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</si>
  <si>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</si>
  <si>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</si>
  <si>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</si>
  <si>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</si>
  <si>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</si>
  <si>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</si>
  <si>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</si>
  <si>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</si>
  <si>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</si>
  <si>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</si>
  <si>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</si>
  <si>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</si>
  <si>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</si>
  <si>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</si>
  <si>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</si>
  <si>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</si>
  <si>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</si>
  <si>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</si>
  <si>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</si>
  <si>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</si>
  <si>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</si>
  <si>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RTS 24/ I</t>
  </si>
  <si>
    <t>Indiv</t>
  </si>
  <si>
    <t>VRN</t>
  </si>
  <si>
    <t>Běžná</t>
  </si>
  <si>
    <t>POL99_8</t>
  </si>
  <si>
    <t>POP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</si>
  <si>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</si>
  <si>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</si>
  <si>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</si>
  <si>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</si>
  <si>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</si>
  <si>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</si>
  <si>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</si>
  <si>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</si>
  <si>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</si>
  <si>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</si>
  <si>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</si>
  <si>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</si>
  <si>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</si>
  <si>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00511 JNDS</t>
  </si>
  <si>
    <t>Geodetické práce, Vyhotovení geometrického plánu</t>
  </si>
  <si>
    <t>Vlastní</t>
  </si>
  <si>
    <t>00526 JNDS</t>
  </si>
  <si>
    <t>Ostatní náklady vyplývající z povinností a ujednání stanovených v zadávací dokumentaci,, vč. obchodních podmínek dle smlouvy o dílo</t>
  </si>
  <si>
    <t>004111010R</t>
  </si>
  <si>
    <t xml:space="preserve">Průzkumné práce 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</si>
  <si>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</si>
  <si>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</si>
  <si>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</si>
  <si>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</si>
  <si>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</si>
  <si>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</si>
  <si>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</si>
  <si>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005231010R</t>
  </si>
  <si>
    <t>Revize</t>
  </si>
  <si>
    <t xml:space="preserve">l     </t>
  </si>
  <si>
    <t>náklady spojené s provedením všech technickými normami předepsaných zkoušek a revizí stavebních konstrukcí nebo stavebních prací.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</si>
  <si>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</si>
  <si>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</si>
  <si>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</si>
  <si>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</si>
  <si>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</si>
  <si>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</si>
  <si>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</si>
  <si>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Geodetické zaměření rohů stavby, stabilizace bodů a sestavení laviček.</t>
  </si>
  <si>
    <t>END</t>
  </si>
  <si>
    <t>113108408R00</t>
  </si>
  <si>
    <t>Odstranění podkladů nebo krytů živičných, v ploše jednotlivě nad 50 m2, tloušťka vrstvy 80 mm</t>
  </si>
  <si>
    <t>m2</t>
  </si>
  <si>
    <t>822-1</t>
  </si>
  <si>
    <t>RTS 22/ II</t>
  </si>
  <si>
    <t>Práce</t>
  </si>
  <si>
    <t>POL1_</t>
  </si>
  <si>
    <t>565151211R00</t>
  </si>
  <si>
    <t>Podklad z kameniva obaleného asfaltem ACP 16+ až ACP 22+, v pruhu šířky přes 3 m, třídy 1, tloušťka po zhutnění 70 mm</t>
  </si>
  <si>
    <t>RTS 23/ I</t>
  </si>
  <si>
    <t>s rozprostřením a zhutněním</t>
  </si>
  <si>
    <t>SPI</t>
  </si>
  <si>
    <t>573191111R00</t>
  </si>
  <si>
    <t>Nátěr infiltrační kationaktivní emulzí v množství 1 kg/m2</t>
  </si>
  <si>
    <t>573231110R00</t>
  </si>
  <si>
    <t>Postřik spojovací kationaktivní emulzí KAE z emulze, v množství od 0,3 do 0,5 kg/m2</t>
  </si>
  <si>
    <t>RTS 22/ I</t>
  </si>
  <si>
    <t>bez posypu kamenivem</t>
  </si>
  <si>
    <t>577132111R00</t>
  </si>
  <si>
    <t>Beton asfaltový s rozprostřením a zhutněním v pruhu šířky přes 3 m, ACO 11+, tloušťky 40 mm, plochy přes 1000 m2</t>
  </si>
  <si>
    <t>915711121R00</t>
  </si>
  <si>
    <t>Vodorovné značení krytů plastem nehlučné, dělicích čar šířky 120 mm</t>
  </si>
  <si>
    <t>m</t>
  </si>
  <si>
    <t>24+232</t>
  </si>
  <si>
    <t>VV</t>
  </si>
  <si>
    <t>915712121R00</t>
  </si>
  <si>
    <t>Vodorovné značení krytů plastem nehlučné, dělicích čar šířky 250 mm</t>
  </si>
  <si>
    <t>85+145</t>
  </si>
  <si>
    <t>915721121R00</t>
  </si>
  <si>
    <t>Vodorovné značení krytů plastem nehlučné, stopčar, zeber, stínů, šipek, nápisů, přechodů apod.</t>
  </si>
  <si>
    <t>915791111R00</t>
  </si>
  <si>
    <t>Předznačení pro vodorovné značení pro dělící čáry, vodící proužky</t>
  </si>
  <si>
    <t>stříkané barvou nebo prováděné z nátěrových hmot</t>
  </si>
  <si>
    <t>V13 : 43+44+34+24</t>
  </si>
  <si>
    <t>48+37</t>
  </si>
  <si>
    <t>V10d : 24</t>
  </si>
  <si>
    <t>V10a : 232</t>
  </si>
  <si>
    <t>915791112R00</t>
  </si>
  <si>
    <t xml:space="preserve">Předznačení pro vodorovné značení pro stopčáry, zebry,stíny, šipky, nápisy, přechody </t>
  </si>
  <si>
    <t>22+28+38+36</t>
  </si>
  <si>
    <t>998225111R00</t>
  </si>
  <si>
    <t>Přesun hmot komunikací a letišť, kryt živičný jakékoliv délky objektu</t>
  </si>
  <si>
    <t>t</t>
  </si>
  <si>
    <t>RTS 21/ II</t>
  </si>
  <si>
    <t>vodorovně do 200 m</t>
  </si>
  <si>
    <t>345,8939+194,9101+0,78534</t>
  </si>
  <si>
    <t>979082213R00</t>
  </si>
  <si>
    <t>Vodorovná doprava suti po suchu bez naložení, ale se složením a hrubým urovnáním na vzdálenost do 1 km</t>
  </si>
  <si>
    <t>979082219R00</t>
  </si>
  <si>
    <t>Vodorovná doprava suti po suchu příplatek k ceně za každý další i započatý 1 km přes 1 km</t>
  </si>
  <si>
    <t>327,536*19</t>
  </si>
  <si>
    <t>979082212R00</t>
  </si>
  <si>
    <t>Vodorovná doprava suti po suchu s naložením a se složením na vzdálenost do 50 m</t>
  </si>
  <si>
    <t>Přesun suti</t>
  </si>
  <si>
    <t>POL8_</t>
  </si>
  <si>
    <t>979999994R00</t>
  </si>
  <si>
    <t>Poplatek za recyklaci, obalovaného kameniva a asfaltu, kusovost nad 1600 cm2, skupina 17 03 02 z Katalogu odpadů</t>
  </si>
  <si>
    <t>801-3</t>
  </si>
  <si>
    <t>170 302</t>
  </si>
  <si>
    <t>122202201R00</t>
  </si>
  <si>
    <t>Odkopávky a prokopávky pro silnice v hornině 3 do 100 m3</t>
  </si>
  <si>
    <t>m3</t>
  </si>
  <si>
    <t>800-1</t>
  </si>
  <si>
    <t>s přemístěním výkopku v příčných profilech na vzdálenost do 15 m nebo s naložením na dopravní prostředek.</t>
  </si>
  <si>
    <t>122202209R00</t>
  </si>
  <si>
    <t>Odkopávky a prokopávky pro silnice v hornině 3 příplatek za lepivost horniny</t>
  </si>
  <si>
    <t>95*0,3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</si>
  <si>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</si>
  <si>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</si>
  <si>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</si>
  <si>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>silniční obruby : 190</t>
  </si>
  <si>
    <t>162601102R00</t>
  </si>
  <si>
    <t>Vodorovné přemístění výkopku z horniny 1 až 4, na vzdálenost přes 4 000  do 5 000 m</t>
  </si>
  <si>
    <t>po suchu, bez naložení výkopku, avšak se složením bez rozhrnutí, zpáteční cesta vozidla.</t>
  </si>
  <si>
    <t>199000002R00</t>
  </si>
  <si>
    <t>Poplatky za skládku horniny 1- 4, skupina 17 05 04 z Katalogu odpadů</t>
  </si>
  <si>
    <t>181101102R00</t>
  </si>
  <si>
    <t>Úprava pláně v zářezech v hornině 1 až 4, se zhutněním</t>
  </si>
  <si>
    <t>vyrovnáním výškových rozdílů, ploch vodorovných a ploch do sklonu 1 : 5.</t>
  </si>
  <si>
    <t>184818231</t>
  </si>
  <si>
    <t>Ochrana kmene průměru do 300 mm bedněním výšky do 2 m</t>
  </si>
  <si>
    <t xml:space="preserve">ks    </t>
  </si>
  <si>
    <t>Agregovaná položka</t>
  </si>
  <si>
    <t>POL2_</t>
  </si>
  <si>
    <t>564851111R00</t>
  </si>
  <si>
    <t>Podklad ze štěrkodrti s rozprostřením a zhutněním frakce 0-63 mm, tloušťka po zhutnění 150 mm</t>
  </si>
  <si>
    <t>564861111R00</t>
  </si>
  <si>
    <t>Podklad ze štěrkodrti s rozprostřením a zhutněním frakce 0-63 mm, tloušťka po zhutnění 200 mm</t>
  </si>
  <si>
    <t>205*1,2</t>
  </si>
  <si>
    <t>596215041R00</t>
  </si>
  <si>
    <t>Kladení zámkové dlažby do drtě tloušťka dlažby 80 mm, tloušťka lože 50 mm</t>
  </si>
  <si>
    <t>s provedením lože z kameniva drceného, s vyplněním spár, s dvojitým hutněním a se smetením přebytečného materiálu na krajnici. S dodáním hmot pro lože a výplň spár.</t>
  </si>
  <si>
    <t>596291113R00</t>
  </si>
  <si>
    <t>Řezání zámkové dlažby tloušťky 80 mm</t>
  </si>
  <si>
    <t>592451170R</t>
  </si>
  <si>
    <t>dlažba betonová dvouvrstvá; obdélník; šedá; l = 200 mm; š = 100 mm; tl. 80,0 mm</t>
  </si>
  <si>
    <t>SPCM</t>
  </si>
  <si>
    <t>Specifikace</t>
  </si>
  <si>
    <t>POL3_</t>
  </si>
  <si>
    <t>205*1,05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</si>
  <si>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</si>
  <si>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</si>
  <si>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</si>
  <si>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silniční : 197</t>
  </si>
  <si>
    <t>nájezdové : 144</t>
  </si>
  <si>
    <t>obloukové : 31</t>
  </si>
  <si>
    <t>59217472R</t>
  </si>
  <si>
    <t>obrubník silniční materiál beton; l = 1000,0 mm; š = 150,0 mm; h = 250,0 mm; barva šedá</t>
  </si>
  <si>
    <t>kus</t>
  </si>
  <si>
    <t>197*1,01</t>
  </si>
  <si>
    <t>59217476R</t>
  </si>
  <si>
    <t>obrubník silniční nájezdový; materiál beton; l = 1000,0 mm; š = 150,0 mm; h = 150,0 mm; barva šedá</t>
  </si>
  <si>
    <t>144*1,01</t>
  </si>
  <si>
    <t>59217496R</t>
  </si>
  <si>
    <t>obrubník silniční oblouk vnitřní; r 1 000 mm; materiál beton; l = 1000,0 mm; š = 150,0 mm; h = 250,0 mm; barva šedá</t>
  </si>
  <si>
    <t>31*1,01</t>
  </si>
  <si>
    <t>998223011R00</t>
  </si>
  <si>
    <t>Přesun hmot pozemních komunikací, kryt dlážděný jakékoliv délky objektu</t>
  </si>
  <si>
    <t>185,976+56,1561+95,48789</t>
  </si>
  <si>
    <t>51,3*4</t>
  </si>
  <si>
    <t>979990103R00</t>
  </si>
  <si>
    <t>Poplatek za uložení, betonu,  , skupina 17 01 01 z Katalogu odpadů</t>
  </si>
  <si>
    <t>POL1_0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</si>
</sst>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0" fontId="17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LZ8l7eCTbsQjNdXe+plzrSJSts/dBTA5wCUeUSW+UwcFX8tZIJu+47d94QFMKAMPCtWzxDR1ogJxmxjaWMXaVw==" saltValue="JLJxBhGKCCJzuGB5v6CFR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opLeftCell="B25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5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5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5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5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5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5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5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5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SUMIF(F57:F68,A16,I57:I68)+SUMIF(F57:F68,"PSU",I57:I68)</f>
        <v>0</v>
      </c>
      <c r="J16" s="85"/>
    </row>
    <row r="17" spans="1:10" ht="23.25" customHeight="1" x14ac:dyDescent="0.25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SUMIF(F57:F68,A17,I57:I68)</f>
        <v>0</v>
      </c>
      <c r="J17" s="85"/>
    </row>
    <row r="18" spans="1:10" ht="23.25" customHeight="1" x14ac:dyDescent="0.25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SUMIF(F57:F68,A18,I57:I68)</f>
        <v>0</v>
      </c>
      <c r="J18" s="85"/>
    </row>
    <row r="19" spans="1:10" ht="23.25" customHeight="1" x14ac:dyDescent="0.25">
      <c r="A19" s="196" t="s">
        <v>93</v>
      </c>
      <c r="B19" s="38" t="s">
        <v>27</v>
      </c>
      <c r="C19" s="62"/>
      <c r="D19" s="63"/>
      <c r="E19" s="83"/>
      <c r="F19" s="84"/>
      <c r="G19" s="83"/>
      <c r="H19" s="84"/>
      <c r="I19" s="83">
        <f>SUMIF(F57:F68,A19,I57:I68)</f>
        <v>0</v>
      </c>
      <c r="J19" s="85"/>
    </row>
    <row r="20" spans="1:10" ht="23.25" customHeight="1" x14ac:dyDescent="0.25">
      <c r="A20" s="196" t="s">
        <v>94</v>
      </c>
      <c r="B20" s="38" t="s">
        <v>28</v>
      </c>
      <c r="C20" s="62"/>
      <c r="D20" s="63"/>
      <c r="E20" s="83"/>
      <c r="F20" s="84"/>
      <c r="G20" s="83"/>
      <c r="H20" s="84"/>
      <c r="I20" s="83">
        <f>SUMIF(F57:F68,A20,I57:I68)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5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 x14ac:dyDescent="0.25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 x14ac:dyDescent="0.25">
      <c r="A39" s="136">
        <v>1</v>
      </c>
      <c r="B39" s="146" t="s">
        <v>51</v>
      </c>
      <c r="C39" s="147"/>
      <c r="D39" s="147"/>
      <c r="E39" s="147"/>
      <c r="F39" s="148">
        <f>'SO 04 SO 04 Pol'!AE36+'SO 04 SO 04.1. Pol'!AE45+'SO 04 SO 04.2. Pol'!AE59</f>
        <v>0</v>
      </c>
      <c r="G39" s="149">
        <f>'SO 04 SO 04 Pol'!AF36+'SO 04 SO 04.1. Pol'!AF45+'SO 04 SO 04.2. Pol'!AF59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5">
      <c r="A40" s="136">
        <v>2</v>
      </c>
      <c r="B40" s="152"/>
      <c r="C40" s="153" t="s">
        <v>52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customHeight="1" x14ac:dyDescent="0.25">
      <c r="A41" s="136">
        <v>2</v>
      </c>
      <c r="B41" s="152" t="s">
        <v>53</v>
      </c>
      <c r="C41" s="153" t="s">
        <v>54</v>
      </c>
      <c r="D41" s="153"/>
      <c r="E41" s="153"/>
      <c r="F41" s="154">
        <f>'SO 04 SO 04 Pol'!AE36+'SO 04 SO 04.1. Pol'!AE45+'SO 04 SO 04.2. Pol'!AE59</f>
        <v>0</v>
      </c>
      <c r="G41" s="155">
        <f>'SO 04 SO 04 Pol'!AF36+'SO 04 SO 04.1. Pol'!AF45+'SO 04 SO 04.2. Pol'!AF59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customHeight="1" x14ac:dyDescent="0.25">
      <c r="A42" s="136">
        <v>3</v>
      </c>
      <c r="B42" s="157" t="s">
        <v>53</v>
      </c>
      <c r="C42" s="147" t="s">
        <v>55</v>
      </c>
      <c r="D42" s="147"/>
      <c r="E42" s="147"/>
      <c r="F42" s="158">
        <f>'SO 04 SO 04 Pol'!AE36</f>
        <v>0</v>
      </c>
      <c r="G42" s="150">
        <f>'SO 04 SO 04 Pol'!AF36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5">
      <c r="A43" s="136">
        <v>3</v>
      </c>
      <c r="B43" s="157" t="s">
        <v>56</v>
      </c>
      <c r="C43" s="147" t="s">
        <v>57</v>
      </c>
      <c r="D43" s="147"/>
      <c r="E43" s="147"/>
      <c r="F43" s="158">
        <f>'SO 04 SO 04.1. Pol'!AE45</f>
        <v>0</v>
      </c>
      <c r="G43" s="150">
        <f>'SO 04 SO 04.1. Pol'!AF45</f>
        <v>0</v>
      </c>
      <c r="H43" s="150">
        <f>(F43*SazbaDPH1/100)+(G43*SazbaDPH2/100)</f>
        <v>0</v>
      </c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5">
      <c r="A44" s="136">
        <v>3</v>
      </c>
      <c r="B44" s="157" t="s">
        <v>58</v>
      </c>
      <c r="C44" s="147" t="s">
        <v>59</v>
      </c>
      <c r="D44" s="147"/>
      <c r="E44" s="147"/>
      <c r="F44" s="158">
        <f>'SO 04 SO 04.2. Pol'!AE59</f>
        <v>0</v>
      </c>
      <c r="G44" s="150">
        <f>'SO 04 SO 04.2. Pol'!AF59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5">
      <c r="A45" s="136"/>
      <c r="B45" s="159" t="s">
        <v>60</v>
      </c>
      <c r="C45" s="160"/>
      <c r="D45" s="160"/>
      <c r="E45" s="161"/>
      <c r="F45" s="162">
        <f>SUMIF(A39:A44,"=1",F39:F44)</f>
        <v>0</v>
      </c>
      <c r="G45" s="163">
        <f>SUMIF(A39:A44,"=1",G39:G44)</f>
        <v>0</v>
      </c>
      <c r="H45" s="163">
        <f>SUMIF(A39:A44,"=1",H39:H44)</f>
        <v>0</v>
      </c>
      <c r="I45" s="163">
        <f>SUMIF(A39:A44,"=1",I39:I44)</f>
        <v>0</v>
      </c>
      <c r="J45" s="164">
        <f>SUMIF(A39:A44,"=1",J39:J44)</f>
        <v>0</v>
      </c>
    </row>
    <row r="47" spans="1:10" x14ac:dyDescent="0.25">
      <c r="A47" t="s">
        <v>62</v>
      </c>
      <c r="B47" t="s">
        <v>63</v>
      </c>
    </row>
    <row r="48" spans="1:10" x14ac:dyDescent="0.25">
      <c r="A48" t="s">
        <v>64</v>
      </c>
      <c r="B48" t="s">
        <v>65</v>
      </c>
    </row>
    <row r="49" spans="1:10" x14ac:dyDescent="0.25">
      <c r="A49" t="s">
        <v>66</v>
      </c>
      <c r="B49" t="s">
        <v>67</v>
      </c>
    </row>
    <row r="50" spans="1:10" x14ac:dyDescent="0.25">
      <c r="A50" t="s">
        <v>66</v>
      </c>
      <c r="B50" t="s">
        <v>68</v>
      </c>
    </row>
    <row r="51" spans="1:10" x14ac:dyDescent="0.25">
      <c r="A51" t="s">
        <v>66</v>
      </c>
      <c r="B51" t="s">
        <v>69</v>
      </c>
    </row>
    <row r="54" spans="1:10" ht="15.6" x14ac:dyDescent="0.3">
      <c r="B54" s="175" t="s">
        <v>70</v>
      </c>
    </row>
    <row r="56" spans="1:10" ht="25.5" customHeight="1" x14ac:dyDescent="0.25">
      <c r="A56" s="177"/>
      <c r="B56" s="180" t="s">
        <v>17</v>
      </c>
      <c r="C56" s="180" t="s">
        <v>5</v>
      </c>
      <c r="D56" s="181"/>
      <c r="E56" s="181"/>
      <c r="F56" s="182" t="s">
        <v>71</v>
      </c>
      <c r="G56" s="182"/>
      <c r="H56" s="182"/>
      <c r="I56" s="182" t="s">
        <v>29</v>
      </c>
      <c r="J56" s="182" t="s">
        <v>0</v>
      </c>
    </row>
    <row r="57" spans="1:10" ht="36.75" customHeight="1" x14ac:dyDescent="0.25">
      <c r="A57" s="178"/>
      <c r="B57" s="183" t="s">
        <v>72</v>
      </c>
      <c r="C57" s="184" t="s">
        <v>73</v>
      </c>
      <c r="D57" s="185"/>
      <c r="E57" s="185"/>
      <c r="F57" s="192" t="s">
        <v>24</v>
      </c>
      <c r="G57" s="193"/>
      <c r="H57" s="193"/>
      <c r="I57" s="193">
        <f>'SO 04 SO 04.2. Pol'!G8</f>
        <v>0</v>
      </c>
      <c r="J57" s="189" t="str">
        <f>IF(I69=0,"",I57/I69*100)</f>
        <v/>
      </c>
    </row>
    <row r="58" spans="1:10" ht="36.75" customHeight="1" x14ac:dyDescent="0.25">
      <c r="A58" s="178"/>
      <c r="B58" s="183" t="s">
        <v>74</v>
      </c>
      <c r="C58" s="184" t="s">
        <v>75</v>
      </c>
      <c r="D58" s="185"/>
      <c r="E58" s="185"/>
      <c r="F58" s="192" t="s">
        <v>24</v>
      </c>
      <c r="G58" s="193"/>
      <c r="H58" s="193"/>
      <c r="I58" s="193">
        <f>'SO 04 SO 04.1. Pol'!G8+'SO 04 SO 04.2. Pol'!G14</f>
        <v>0</v>
      </c>
      <c r="J58" s="189" t="str">
        <f>IF(I69=0,"",I58/I69*100)</f>
        <v/>
      </c>
    </row>
    <row r="59" spans="1:10" ht="36.75" customHeight="1" x14ac:dyDescent="0.25">
      <c r="A59" s="178"/>
      <c r="B59" s="183" t="s">
        <v>76</v>
      </c>
      <c r="C59" s="184" t="s">
        <v>77</v>
      </c>
      <c r="D59" s="185"/>
      <c r="E59" s="185"/>
      <c r="F59" s="192" t="s">
        <v>24</v>
      </c>
      <c r="G59" s="193"/>
      <c r="H59" s="193"/>
      <c r="I59" s="193">
        <f>'SO 04 SO 04.2. Pol'!G18</f>
        <v>0</v>
      </c>
      <c r="J59" s="189" t="str">
        <f>IF(I69=0,"",I59/I69*100)</f>
        <v/>
      </c>
    </row>
    <row r="60" spans="1:10" ht="36.75" customHeight="1" x14ac:dyDescent="0.25">
      <c r="A60" s="178"/>
      <c r="B60" s="183" t="s">
        <v>78</v>
      </c>
      <c r="C60" s="184" t="s">
        <v>79</v>
      </c>
      <c r="D60" s="185"/>
      <c r="E60" s="185"/>
      <c r="F60" s="192" t="s">
        <v>24</v>
      </c>
      <c r="G60" s="193"/>
      <c r="H60" s="193"/>
      <c r="I60" s="193">
        <f>'SO 04 SO 04.2. Pol'!G22</f>
        <v>0</v>
      </c>
      <c r="J60" s="189" t="str">
        <f>IF(I69=0,"",I60/I69*100)</f>
        <v/>
      </c>
    </row>
    <row r="61" spans="1:10" ht="36.75" customHeight="1" x14ac:dyDescent="0.25">
      <c r="A61" s="178"/>
      <c r="B61" s="183" t="s">
        <v>80</v>
      </c>
      <c r="C61" s="184" t="s">
        <v>81</v>
      </c>
      <c r="D61" s="185"/>
      <c r="E61" s="185"/>
      <c r="F61" s="192" t="s">
        <v>24</v>
      </c>
      <c r="G61" s="193"/>
      <c r="H61" s="193"/>
      <c r="I61" s="193">
        <f>'SO 04 SO 04.1. Pol'!G10+'SO 04 SO 04.2. Pol'!G26</f>
        <v>0</v>
      </c>
      <c r="J61" s="189" t="str">
        <f>IF(I69=0,"",I61/I69*100)</f>
        <v/>
      </c>
    </row>
    <row r="62" spans="1:10" ht="36.75" customHeight="1" x14ac:dyDescent="0.25">
      <c r="A62" s="178"/>
      <c r="B62" s="183" t="s">
        <v>82</v>
      </c>
      <c r="C62" s="184" t="s">
        <v>83</v>
      </c>
      <c r="D62" s="185"/>
      <c r="E62" s="185"/>
      <c r="F62" s="192" t="s">
        <v>24</v>
      </c>
      <c r="G62" s="193"/>
      <c r="H62" s="193"/>
      <c r="I62" s="193">
        <f>'SO 04 SO 04.1. Pol'!G14</f>
        <v>0</v>
      </c>
      <c r="J62" s="189" t="str">
        <f>IF(I69=0,"",I62/I69*100)</f>
        <v/>
      </c>
    </row>
    <row r="63" spans="1:10" ht="36.75" customHeight="1" x14ac:dyDescent="0.25">
      <c r="A63" s="178"/>
      <c r="B63" s="183" t="s">
        <v>84</v>
      </c>
      <c r="C63" s="184" t="s">
        <v>85</v>
      </c>
      <c r="D63" s="185"/>
      <c r="E63" s="185"/>
      <c r="F63" s="192" t="s">
        <v>24</v>
      </c>
      <c r="G63" s="193"/>
      <c r="H63" s="193"/>
      <c r="I63" s="193">
        <f>'SO 04 SO 04.2. Pol'!G30</f>
        <v>0</v>
      </c>
      <c r="J63" s="189" t="str">
        <f>IF(I69=0,"",I63/I69*100)</f>
        <v/>
      </c>
    </row>
    <row r="64" spans="1:10" ht="36.75" customHeight="1" x14ac:dyDescent="0.25">
      <c r="A64" s="178"/>
      <c r="B64" s="183" t="s">
        <v>86</v>
      </c>
      <c r="C64" s="184" t="s">
        <v>87</v>
      </c>
      <c r="D64" s="185"/>
      <c r="E64" s="185"/>
      <c r="F64" s="192" t="s">
        <v>24</v>
      </c>
      <c r="G64" s="193"/>
      <c r="H64" s="193"/>
      <c r="I64" s="193">
        <f>'SO 04 SO 04.1. Pol'!G18+'SO 04 SO 04.2. Pol'!G36</f>
        <v>0</v>
      </c>
      <c r="J64" s="189" t="str">
        <f>IF(I69=0,"",I64/I69*100)</f>
        <v/>
      </c>
    </row>
    <row r="65" spans="1:10" ht="36.75" customHeight="1" x14ac:dyDescent="0.25">
      <c r="A65" s="178"/>
      <c r="B65" s="183" t="s">
        <v>88</v>
      </c>
      <c r="C65" s="184" t="s">
        <v>89</v>
      </c>
      <c r="D65" s="185"/>
      <c r="E65" s="185"/>
      <c r="F65" s="192" t="s">
        <v>24</v>
      </c>
      <c r="G65" s="193"/>
      <c r="H65" s="193"/>
      <c r="I65" s="193">
        <f>'SO 04 SO 04.1. Pol'!G33+'SO 04 SO 04.2. Pol'!G48</f>
        <v>0</v>
      </c>
      <c r="J65" s="189" t="str">
        <f>IF(I69=0,"",I65/I69*100)</f>
        <v/>
      </c>
    </row>
    <row r="66" spans="1:10" ht="36.75" customHeight="1" x14ac:dyDescent="0.25">
      <c r="A66" s="178"/>
      <c r="B66" s="183" t="s">
        <v>90</v>
      </c>
      <c r="C66" s="184" t="s">
        <v>91</v>
      </c>
      <c r="D66" s="185"/>
      <c r="E66" s="185"/>
      <c r="F66" s="192" t="s">
        <v>92</v>
      </c>
      <c r="G66" s="193"/>
      <c r="H66" s="193"/>
      <c r="I66" s="193">
        <f>'SO 04 SO 04.1. Pol'!G37+'SO 04 SO 04.2. Pol'!G52</f>
        <v>0</v>
      </c>
      <c r="J66" s="189" t="str">
        <f>IF(I69=0,"",I66/I69*100)</f>
        <v/>
      </c>
    </row>
    <row r="67" spans="1:10" ht="36.75" customHeight="1" x14ac:dyDescent="0.25">
      <c r="A67" s="178"/>
      <c r="B67" s="183" t="s">
        <v>93</v>
      </c>
      <c r="C67" s="184" t="s">
        <v>27</v>
      </c>
      <c r="D67" s="185"/>
      <c r="E67" s="185"/>
      <c r="F67" s="192" t="s">
        <v>93</v>
      </c>
      <c r="G67" s="193"/>
      <c r="H67" s="193"/>
      <c r="I67" s="193">
        <f>'SO 04 SO 04 Pol'!G8</f>
        <v>0</v>
      </c>
      <c r="J67" s="189" t="str">
        <f>IF(I69=0,"",I67/I69*100)</f>
        <v/>
      </c>
    </row>
    <row r="68" spans="1:10" ht="36.75" customHeight="1" x14ac:dyDescent="0.25">
      <c r="A68" s="178"/>
      <c r="B68" s="183" t="s">
        <v>94</v>
      </c>
      <c r="C68" s="184" t="s">
        <v>28</v>
      </c>
      <c r="D68" s="185"/>
      <c r="E68" s="185"/>
      <c r="F68" s="192" t="s">
        <v>94</v>
      </c>
      <c r="G68" s="193"/>
      <c r="H68" s="193"/>
      <c r="I68" s="193">
        <f>'SO 04 SO 04 Pol'!G22</f>
        <v>0</v>
      </c>
      <c r="J68" s="189" t="str">
        <f>IF(I69=0,"",I68/I69*100)</f>
        <v/>
      </c>
    </row>
    <row r="69" spans="1:10" ht="25.5" customHeight="1" x14ac:dyDescent="0.25">
      <c r="A69" s="179"/>
      <c r="B69" s="186" t="s">
        <v>1</v>
      </c>
      <c r="C69" s="187"/>
      <c r="D69" s="188"/>
      <c r="E69" s="188"/>
      <c r="F69" s="194"/>
      <c r="G69" s="195"/>
      <c r="H69" s="195"/>
      <c r="I69" s="195">
        <f>SUM(I57:I68)</f>
        <v>0</v>
      </c>
      <c r="J69" s="190">
        <f>SUM(J57:J68)</f>
        <v>0</v>
      </c>
    </row>
    <row r="70" spans="1:10" x14ac:dyDescent="0.25">
      <c r="F70" s="135"/>
      <c r="G70" s="135"/>
      <c r="H70" s="135"/>
      <c r="I70" s="135"/>
      <c r="J70" s="191"/>
    </row>
    <row r="71" spans="1:10" x14ac:dyDescent="0.25">
      <c r="F71" s="135"/>
      <c r="G71" s="135"/>
      <c r="H71" s="135"/>
      <c r="I71" s="135"/>
      <c r="J71" s="191"/>
    </row>
    <row r="72" spans="1:10" x14ac:dyDescent="0.25">
      <c r="F72" s="135"/>
      <c r="G72" s="135"/>
      <c r="H72" s="135"/>
      <c r="I72" s="135"/>
      <c r="J72" s="191"/>
    </row>
  </sheetData>
  <sheetProtection algorithmName="SHA-512" hashValue="zuZyfEJFB6AFURDJvnF19ZS7bTvBiEaPiYUJ77h5uyfT7TqnICnd0eGPFDBis1mCg2/zTo4mwgDW1yN4/e0yDg==" saltValue="Ykg6KIVWd+pLXxLd10qmU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4" t="s">
        <v>6</v>
      </c>
      <c r="B1" s="104"/>
      <c r="C1" s="105"/>
      <c r="D1" s="104"/>
      <c r="E1" s="104"/>
      <c r="F1" s="104"/>
      <c r="G1" s="104"/>
    </row>
    <row r="2" spans="1:7" ht="24.9" customHeight="1" x14ac:dyDescent="0.25">
      <c r="A2" s="50" t="s">
        <v>7</v>
      </c>
      <c r="B2" s="49"/>
      <c r="C2" s="106"/>
      <c r="D2" s="106"/>
      <c r="E2" s="106"/>
      <c r="F2" s="106"/>
      <c r="G2" s="107"/>
    </row>
    <row r="3" spans="1:7" ht="24.9" customHeight="1" x14ac:dyDescent="0.25">
      <c r="A3" s="50" t="s">
        <v>8</v>
      </c>
      <c r="B3" s="49"/>
      <c r="C3" s="106"/>
      <c r="D3" s="106"/>
      <c r="E3" s="106"/>
      <c r="F3" s="106"/>
      <c r="G3" s="107"/>
    </row>
    <row r="4" spans="1:7" ht="24.9" customHeight="1" x14ac:dyDescent="0.25">
      <c r="A4" s="50" t="s">
        <v>9</v>
      </c>
      <c r="B4" s="49"/>
      <c r="C4" s="106"/>
      <c r="D4" s="106"/>
      <c r="E4" s="106"/>
      <c r="F4" s="106"/>
      <c r="G4" s="107"/>
    </row>
    <row r="5" spans="1:7" x14ac:dyDescent="0.25">
      <c r="B5" s="4"/>
      <c r="C5" s="5"/>
      <c r="D5" s="6"/>
    </row>
  </sheetData>
  <sheetProtection algorithmName="SHA-512" hashValue="/jl5MBc29MTVwmvqNEeKEpLBs0qeoMSNkIOBEO3LIecb06jLIbbztF6OeqjfrDoKrxnnH+tFPIiI7hy25nK4cg==" saltValue="OdhhntgdfrxPW1QMIQNDQ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1E0E-2AC6-4158-93C5-02D4253706C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95</v>
      </c>
      <c r="B1" s="197"/>
      <c r="C1" s="197"/>
      <c r="D1" s="197"/>
      <c r="E1" s="197"/>
      <c r="F1" s="197"/>
      <c r="G1" s="197"/>
      <c r="AG1" t="s">
        <v>96</v>
      </c>
    </row>
    <row r="2" spans="1:60" ht="25.05" customHeight="1" x14ac:dyDescent="0.25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97</v>
      </c>
    </row>
    <row r="3" spans="1:60" ht="25.05" customHeight="1" x14ac:dyDescent="0.25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97</v>
      </c>
      <c r="AG3" t="s">
        <v>98</v>
      </c>
    </row>
    <row r="4" spans="1:60" ht="25.05" customHeight="1" x14ac:dyDescent="0.25">
      <c r="A4" s="202" t="s">
        <v>9</v>
      </c>
      <c r="B4" s="203" t="s">
        <v>53</v>
      </c>
      <c r="C4" s="204" t="s">
        <v>55</v>
      </c>
      <c r="D4" s="205"/>
      <c r="E4" s="205"/>
      <c r="F4" s="205"/>
      <c r="G4" s="206"/>
      <c r="AG4" t="s">
        <v>99</v>
      </c>
    </row>
    <row r="5" spans="1:60" x14ac:dyDescent="0.25">
      <c r="D5" s="10"/>
    </row>
    <row r="6" spans="1:60" ht="39.6" x14ac:dyDescent="0.25">
      <c r="A6" s="208" t="s">
        <v>100</v>
      </c>
      <c r="B6" s="210" t="s">
        <v>101</v>
      </c>
      <c r="C6" s="210" t="s">
        <v>102</v>
      </c>
      <c r="D6" s="209" t="s">
        <v>103</v>
      </c>
      <c r="E6" s="208" t="s">
        <v>104</v>
      </c>
      <c r="F6" s="207" t="s">
        <v>105</v>
      </c>
      <c r="G6" s="208" t="s">
        <v>29</v>
      </c>
      <c r="H6" s="211" t="s">
        <v>30</v>
      </c>
      <c r="I6" s="211" t="s">
        <v>106</v>
      </c>
      <c r="J6" s="211" t="s">
        <v>31</v>
      </c>
      <c r="K6" s="211" t="s">
        <v>107</v>
      </c>
      <c r="L6" s="211" t="s">
        <v>108</v>
      </c>
      <c r="M6" s="211" t="s">
        <v>109</v>
      </c>
      <c r="N6" s="211" t="s">
        <v>110</v>
      </c>
      <c r="O6" s="211" t="s">
        <v>111</v>
      </c>
      <c r="P6" s="211" t="s">
        <v>112</v>
      </c>
      <c r="Q6" s="211" t="s">
        <v>113</v>
      </c>
      <c r="R6" s="211" t="s">
        <v>114</v>
      </c>
      <c r="S6" s="211" t="s">
        <v>115</v>
      </c>
      <c r="T6" s="211" t="s">
        <v>116</v>
      </c>
      <c r="U6" s="211" t="s">
        <v>117</v>
      </c>
      <c r="V6" s="211" t="s">
        <v>118</v>
      </c>
      <c r="W6" s="211" t="s">
        <v>119</v>
      </c>
      <c r="X6" s="211" t="s">
        <v>120</v>
      </c>
      <c r="Y6" s="211" t="s">
        <v>121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4" t="s">
        <v>122</v>
      </c>
      <c r="B8" s="225" t="s">
        <v>93</v>
      </c>
      <c r="C8" s="248" t="s">
        <v>27</v>
      </c>
      <c r="D8" s="226"/>
      <c r="E8" s="227"/>
      <c r="F8" s="228"/>
      <c r="G8" s="228">
        <f>SUMIF(AG9:AG21,"&lt;&gt;NOR",G9:G21)</f>
        <v>0</v>
      </c>
      <c r="H8" s="228"/>
      <c r="I8" s="228">
        <f>SUM(I9:I21)</f>
        <v>0</v>
      </c>
      <c r="J8" s="228"/>
      <c r="K8" s="228">
        <f>SUM(K9:K21)</f>
        <v>0</v>
      </c>
      <c r="L8" s="228"/>
      <c r="M8" s="228">
        <f>SUM(M9:M21)</f>
        <v>0</v>
      </c>
      <c r="N8" s="227"/>
      <c r="O8" s="227">
        <f>SUM(O9:O21)</f>
        <v>0</v>
      </c>
      <c r="P8" s="227"/>
      <c r="Q8" s="227">
        <f>SUM(Q9:Q21)</f>
        <v>0</v>
      </c>
      <c r="R8" s="228"/>
      <c r="S8" s="228"/>
      <c r="T8" s="229"/>
      <c r="U8" s="223"/>
      <c r="V8" s="223">
        <f>SUM(V9:V21)</f>
        <v>0</v>
      </c>
      <c r="W8" s="223"/>
      <c r="X8" s="223"/>
      <c r="Y8" s="223"/>
      <c r="AG8" t="s">
        <v>123</v>
      </c>
    </row>
    <row r="9" spans="1:60" outlineLevel="1" x14ac:dyDescent="0.25">
      <c r="A9" s="231">
        <v>1</v>
      </c>
      <c r="B9" s="232" t="s">
        <v>124</v>
      </c>
      <c r="C9" s="249" t="s">
        <v>125</v>
      </c>
      <c r="D9" s="233" t="s">
        <v>126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/>
      <c r="S9" s="236" t="s">
        <v>127</v>
      </c>
      <c r="T9" s="237" t="s">
        <v>128</v>
      </c>
      <c r="U9" s="222">
        <v>0</v>
      </c>
      <c r="V9" s="222">
        <f>ROUND(E9*U9,2)</f>
        <v>0</v>
      </c>
      <c r="W9" s="222"/>
      <c r="X9" s="222" t="s">
        <v>129</v>
      </c>
      <c r="Y9" s="222" t="s">
        <v>130</v>
      </c>
      <c r="Z9" s="212"/>
      <c r="AA9" s="212"/>
      <c r="AB9" s="212"/>
      <c r="AC9" s="212"/>
      <c r="AD9" s="212"/>
      <c r="AE9" s="212"/>
      <c r="AF9" s="212"/>
      <c r="AG9" s="212" t="s">
        <v>131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50" t="s">
        <v>171</v>
      </c>
      <c r="D10" s="238"/>
      <c r="E10" s="238"/>
      <c r="F10" s="238"/>
      <c r="G10" s="238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132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19"/>
      <c r="B11" s="220"/>
      <c r="C11" s="251" t="s">
        <v>133</v>
      </c>
      <c r="D11" s="240"/>
      <c r="E11" s="240"/>
      <c r="F11" s="240"/>
      <c r="G11" s="240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132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39" t="str">
        <f>C11</f>
        <v>Vyhotovení protokolu o vytyčení stavby se seznamem souřadnic vytyčených bodů a jejich polohopisnými (S-JTSK) a výškopisnými (Bpv) hodnotami.</v>
      </c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31">
        <v>2</v>
      </c>
      <c r="B12" s="232" t="s">
        <v>134</v>
      </c>
      <c r="C12" s="249" t="s">
        <v>135</v>
      </c>
      <c r="D12" s="233" t="s">
        <v>126</v>
      </c>
      <c r="E12" s="234">
        <v>1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6"/>
      <c r="S12" s="236" t="s">
        <v>127</v>
      </c>
      <c r="T12" s="237" t="s">
        <v>128</v>
      </c>
      <c r="U12" s="222">
        <v>0</v>
      </c>
      <c r="V12" s="222">
        <f>ROUND(E12*U12,2)</f>
        <v>0</v>
      </c>
      <c r="W12" s="222"/>
      <c r="X12" s="222" t="s">
        <v>129</v>
      </c>
      <c r="Y12" s="222" t="s">
        <v>130</v>
      </c>
      <c r="Z12" s="212"/>
      <c r="AA12" s="212"/>
      <c r="AB12" s="212"/>
      <c r="AC12" s="212"/>
      <c r="AD12" s="212"/>
      <c r="AE12" s="212"/>
      <c r="AF12" s="212"/>
      <c r="AG12" s="212" t="s">
        <v>131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5">
      <c r="A13" s="219"/>
      <c r="B13" s="220"/>
      <c r="C13" s="250" t="s">
        <v>136</v>
      </c>
      <c r="D13" s="238"/>
      <c r="E13" s="238"/>
      <c r="F13" s="238"/>
      <c r="G13" s="238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132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39" t="str">
        <f>C13</f>
        <v>Zaměření a vytýčení stávajících inženýrských sítí v místě stavby z hlediska jejich ochrany při provádění stavby.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31">
        <v>3</v>
      </c>
      <c r="B14" s="232" t="s">
        <v>137</v>
      </c>
      <c r="C14" s="249" t="s">
        <v>138</v>
      </c>
      <c r="D14" s="233" t="s">
        <v>126</v>
      </c>
      <c r="E14" s="234">
        <v>1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6"/>
      <c r="S14" s="236" t="s">
        <v>127</v>
      </c>
      <c r="T14" s="237" t="s">
        <v>128</v>
      </c>
      <c r="U14" s="222">
        <v>0</v>
      </c>
      <c r="V14" s="222">
        <f>ROUND(E14*U14,2)</f>
        <v>0</v>
      </c>
      <c r="W14" s="222"/>
      <c r="X14" s="222" t="s">
        <v>129</v>
      </c>
      <c r="Y14" s="222" t="s">
        <v>130</v>
      </c>
      <c r="Z14" s="212"/>
      <c r="AA14" s="212"/>
      <c r="AB14" s="212"/>
      <c r="AC14" s="212"/>
      <c r="AD14" s="212"/>
      <c r="AE14" s="212"/>
      <c r="AF14" s="212"/>
      <c r="AG14" s="212" t="s">
        <v>131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1" outlineLevel="2" x14ac:dyDescent="0.25">
      <c r="A15" s="219"/>
      <c r="B15" s="220"/>
      <c r="C15" s="250" t="s">
        <v>139</v>
      </c>
      <c r="D15" s="238"/>
      <c r="E15" s="238"/>
      <c r="F15" s="238"/>
      <c r="G15" s="238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132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39" t="str">
        <f>C15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31">
        <v>4</v>
      </c>
      <c r="B16" s="232" t="s">
        <v>140</v>
      </c>
      <c r="C16" s="249" t="s">
        <v>141</v>
      </c>
      <c r="D16" s="233" t="s">
        <v>126</v>
      </c>
      <c r="E16" s="234">
        <v>1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6"/>
      <c r="S16" s="236" t="s">
        <v>127</v>
      </c>
      <c r="T16" s="237" t="s">
        <v>128</v>
      </c>
      <c r="U16" s="222">
        <v>0</v>
      </c>
      <c r="V16" s="222">
        <f>ROUND(E16*U16,2)</f>
        <v>0</v>
      </c>
      <c r="W16" s="222"/>
      <c r="X16" s="222" t="s">
        <v>129</v>
      </c>
      <c r="Y16" s="222" t="s">
        <v>130</v>
      </c>
      <c r="Z16" s="212"/>
      <c r="AA16" s="212"/>
      <c r="AB16" s="212"/>
      <c r="AC16" s="212"/>
      <c r="AD16" s="212"/>
      <c r="AE16" s="212"/>
      <c r="AF16" s="212"/>
      <c r="AG16" s="212" t="s">
        <v>131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31.2" outlineLevel="2" x14ac:dyDescent="0.25">
      <c r="A17" s="219"/>
      <c r="B17" s="220"/>
      <c r="C17" s="250" t="s">
        <v>142</v>
      </c>
      <c r="D17" s="238"/>
      <c r="E17" s="238"/>
      <c r="F17" s="238"/>
      <c r="G17" s="238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132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39" t="str">
        <f>C17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31">
        <v>5</v>
      </c>
      <c r="B18" s="232" t="s">
        <v>143</v>
      </c>
      <c r="C18" s="249" t="s">
        <v>144</v>
      </c>
      <c r="D18" s="233" t="s">
        <v>126</v>
      </c>
      <c r="E18" s="234">
        <v>1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6"/>
      <c r="S18" s="236" t="s">
        <v>127</v>
      </c>
      <c r="T18" s="237" t="s">
        <v>128</v>
      </c>
      <c r="U18" s="222">
        <v>0</v>
      </c>
      <c r="V18" s="222">
        <f>ROUND(E18*U18,2)</f>
        <v>0</v>
      </c>
      <c r="W18" s="222"/>
      <c r="X18" s="222" t="s">
        <v>129</v>
      </c>
      <c r="Y18" s="222" t="s">
        <v>130</v>
      </c>
      <c r="Z18" s="212"/>
      <c r="AA18" s="212"/>
      <c r="AB18" s="212"/>
      <c r="AC18" s="212"/>
      <c r="AD18" s="212"/>
      <c r="AE18" s="212"/>
      <c r="AF18" s="212"/>
      <c r="AG18" s="212" t="s">
        <v>131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1" outlineLevel="2" x14ac:dyDescent="0.25">
      <c r="A19" s="219"/>
      <c r="B19" s="220"/>
      <c r="C19" s="250" t="s">
        <v>145</v>
      </c>
      <c r="D19" s="238"/>
      <c r="E19" s="238"/>
      <c r="F19" s="238"/>
      <c r="G19" s="238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132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39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41">
        <v>6</v>
      </c>
      <c r="B20" s="242" t="s">
        <v>146</v>
      </c>
      <c r="C20" s="252" t="s">
        <v>147</v>
      </c>
      <c r="D20" s="243" t="s">
        <v>126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6"/>
      <c r="S20" s="246" t="s">
        <v>148</v>
      </c>
      <c r="T20" s="247" t="s">
        <v>128</v>
      </c>
      <c r="U20" s="222">
        <v>0</v>
      </c>
      <c r="V20" s="222">
        <f>ROUND(E20*U20,2)</f>
        <v>0</v>
      </c>
      <c r="W20" s="222"/>
      <c r="X20" s="222" t="s">
        <v>129</v>
      </c>
      <c r="Y20" s="222" t="s">
        <v>130</v>
      </c>
      <c r="Z20" s="212"/>
      <c r="AA20" s="212"/>
      <c r="AB20" s="212"/>
      <c r="AC20" s="212"/>
      <c r="AD20" s="212"/>
      <c r="AE20" s="212"/>
      <c r="AF20" s="212"/>
      <c r="AG20" s="212" t="s">
        <v>131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20.399999999999999" outlineLevel="1" x14ac:dyDescent="0.25">
      <c r="A21" s="241">
        <v>7</v>
      </c>
      <c r="B21" s="242" t="s">
        <v>149</v>
      </c>
      <c r="C21" s="252" t="s">
        <v>150</v>
      </c>
      <c r="D21" s="243" t="s">
        <v>126</v>
      </c>
      <c r="E21" s="244">
        <v>1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/>
      <c r="S21" s="246" t="s">
        <v>148</v>
      </c>
      <c r="T21" s="247" t="s">
        <v>128</v>
      </c>
      <c r="U21" s="222">
        <v>0</v>
      </c>
      <c r="V21" s="222">
        <f>ROUND(E21*U21,2)</f>
        <v>0</v>
      </c>
      <c r="W21" s="222"/>
      <c r="X21" s="222" t="s">
        <v>129</v>
      </c>
      <c r="Y21" s="222" t="s">
        <v>130</v>
      </c>
      <c r="Z21" s="212"/>
      <c r="AA21" s="212"/>
      <c r="AB21" s="212"/>
      <c r="AC21" s="212"/>
      <c r="AD21" s="212"/>
      <c r="AE21" s="212"/>
      <c r="AF21" s="212"/>
      <c r="AG21" s="212" t="s">
        <v>131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5">
      <c r="A22" s="224" t="s">
        <v>122</v>
      </c>
      <c r="B22" s="225" t="s">
        <v>94</v>
      </c>
      <c r="C22" s="248" t="s">
        <v>28</v>
      </c>
      <c r="D22" s="226"/>
      <c r="E22" s="227"/>
      <c r="F22" s="228"/>
      <c r="G22" s="228">
        <f>SUMIF(AG23:AG34,"&lt;&gt;NOR",G23:G34)</f>
        <v>0</v>
      </c>
      <c r="H22" s="228"/>
      <c r="I22" s="228">
        <f>SUM(I23:I34)</f>
        <v>0</v>
      </c>
      <c r="J22" s="228"/>
      <c r="K22" s="228">
        <f>SUM(K23:K34)</f>
        <v>0</v>
      </c>
      <c r="L22" s="228"/>
      <c r="M22" s="228">
        <f>SUM(M23:M34)</f>
        <v>0</v>
      </c>
      <c r="N22" s="227"/>
      <c r="O22" s="227">
        <f>SUM(O23:O34)</f>
        <v>0</v>
      </c>
      <c r="P22" s="227"/>
      <c r="Q22" s="227">
        <f>SUM(Q23:Q34)</f>
        <v>0</v>
      </c>
      <c r="R22" s="228"/>
      <c r="S22" s="228"/>
      <c r="T22" s="229"/>
      <c r="U22" s="223"/>
      <c r="V22" s="223">
        <f>SUM(V23:V34)</f>
        <v>0</v>
      </c>
      <c r="W22" s="223"/>
      <c r="X22" s="223"/>
      <c r="Y22" s="223"/>
      <c r="AG22" t="s">
        <v>123</v>
      </c>
    </row>
    <row r="23" spans="1:60" outlineLevel="1" x14ac:dyDescent="0.25">
      <c r="A23" s="231">
        <v>8</v>
      </c>
      <c r="B23" s="232" t="s">
        <v>151</v>
      </c>
      <c r="C23" s="249" t="s">
        <v>152</v>
      </c>
      <c r="D23" s="233" t="s">
        <v>126</v>
      </c>
      <c r="E23" s="234">
        <v>1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6"/>
      <c r="S23" s="236" t="s">
        <v>127</v>
      </c>
      <c r="T23" s="237" t="s">
        <v>128</v>
      </c>
      <c r="U23" s="222">
        <v>0</v>
      </c>
      <c r="V23" s="222">
        <f>ROUND(E23*U23,2)</f>
        <v>0</v>
      </c>
      <c r="W23" s="222"/>
      <c r="X23" s="222" t="s">
        <v>129</v>
      </c>
      <c r="Y23" s="222" t="s">
        <v>130</v>
      </c>
      <c r="Z23" s="212"/>
      <c r="AA23" s="212"/>
      <c r="AB23" s="212"/>
      <c r="AC23" s="212"/>
      <c r="AD23" s="212"/>
      <c r="AE23" s="212"/>
      <c r="AF23" s="212"/>
      <c r="AG23" s="212" t="s">
        <v>131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41.4" outlineLevel="2" x14ac:dyDescent="0.25">
      <c r="A24" s="219"/>
      <c r="B24" s="220"/>
      <c r="C24" s="250" t="s">
        <v>153</v>
      </c>
      <c r="D24" s="238"/>
      <c r="E24" s="238"/>
      <c r="F24" s="238"/>
      <c r="G24" s="238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132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39" t="str">
        <f>C24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31">
        <v>9</v>
      </c>
      <c r="B25" s="232" t="s">
        <v>154</v>
      </c>
      <c r="C25" s="249" t="s">
        <v>155</v>
      </c>
      <c r="D25" s="233" t="s">
        <v>126</v>
      </c>
      <c r="E25" s="234">
        <v>1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6"/>
      <c r="S25" s="236" t="s">
        <v>127</v>
      </c>
      <c r="T25" s="237" t="s">
        <v>128</v>
      </c>
      <c r="U25" s="222">
        <v>0</v>
      </c>
      <c r="V25" s="222">
        <f>ROUND(E25*U25,2)</f>
        <v>0</v>
      </c>
      <c r="W25" s="222"/>
      <c r="X25" s="222" t="s">
        <v>129</v>
      </c>
      <c r="Y25" s="222" t="s">
        <v>130</v>
      </c>
      <c r="Z25" s="212"/>
      <c r="AA25" s="212"/>
      <c r="AB25" s="212"/>
      <c r="AC25" s="212"/>
      <c r="AD25" s="212"/>
      <c r="AE25" s="212"/>
      <c r="AF25" s="212"/>
      <c r="AG25" s="212" t="s">
        <v>131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1" outlineLevel="2" x14ac:dyDescent="0.25">
      <c r="A26" s="219"/>
      <c r="B26" s="220"/>
      <c r="C26" s="250" t="s">
        <v>156</v>
      </c>
      <c r="D26" s="238"/>
      <c r="E26" s="238"/>
      <c r="F26" s="238"/>
      <c r="G26" s="238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132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39" t="str">
        <f>C26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31">
        <v>10</v>
      </c>
      <c r="B27" s="232" t="s">
        <v>157</v>
      </c>
      <c r="C27" s="249" t="s">
        <v>158</v>
      </c>
      <c r="D27" s="233" t="s">
        <v>126</v>
      </c>
      <c r="E27" s="234">
        <v>1</v>
      </c>
      <c r="F27" s="235"/>
      <c r="G27" s="236">
        <f>ROUND(E27*F27,2)</f>
        <v>0</v>
      </c>
      <c r="H27" s="235"/>
      <c r="I27" s="236">
        <f>ROUND(E27*H27,2)</f>
        <v>0</v>
      </c>
      <c r="J27" s="235"/>
      <c r="K27" s="236">
        <f>ROUND(E27*J27,2)</f>
        <v>0</v>
      </c>
      <c r="L27" s="236">
        <v>21</v>
      </c>
      <c r="M27" s="236">
        <f>G27*(1+L27/100)</f>
        <v>0</v>
      </c>
      <c r="N27" s="234">
        <v>0</v>
      </c>
      <c r="O27" s="234">
        <f>ROUND(E27*N27,2)</f>
        <v>0</v>
      </c>
      <c r="P27" s="234">
        <v>0</v>
      </c>
      <c r="Q27" s="234">
        <f>ROUND(E27*P27,2)</f>
        <v>0</v>
      </c>
      <c r="R27" s="236"/>
      <c r="S27" s="236" t="s">
        <v>127</v>
      </c>
      <c r="T27" s="237" t="s">
        <v>128</v>
      </c>
      <c r="U27" s="222">
        <v>0</v>
      </c>
      <c r="V27" s="222">
        <f>ROUND(E27*U27,2)</f>
        <v>0</v>
      </c>
      <c r="W27" s="222"/>
      <c r="X27" s="222" t="s">
        <v>129</v>
      </c>
      <c r="Y27" s="222" t="s">
        <v>130</v>
      </c>
      <c r="Z27" s="212"/>
      <c r="AA27" s="212"/>
      <c r="AB27" s="212"/>
      <c r="AC27" s="212"/>
      <c r="AD27" s="212"/>
      <c r="AE27" s="212"/>
      <c r="AF27" s="212"/>
      <c r="AG27" s="212" t="s">
        <v>131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31.2" outlineLevel="2" x14ac:dyDescent="0.25">
      <c r="A28" s="219"/>
      <c r="B28" s="220"/>
      <c r="C28" s="250" t="s">
        <v>159</v>
      </c>
      <c r="D28" s="238"/>
      <c r="E28" s="238"/>
      <c r="F28" s="238"/>
      <c r="G28" s="238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132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39" t="str">
        <f>C28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31">
        <v>11</v>
      </c>
      <c r="B29" s="232" t="s">
        <v>160</v>
      </c>
      <c r="C29" s="249" t="s">
        <v>161</v>
      </c>
      <c r="D29" s="233" t="s">
        <v>162</v>
      </c>
      <c r="E29" s="234">
        <v>1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6"/>
      <c r="S29" s="236" t="s">
        <v>127</v>
      </c>
      <c r="T29" s="237" t="s">
        <v>128</v>
      </c>
      <c r="U29" s="222">
        <v>0</v>
      </c>
      <c r="V29" s="222">
        <f>ROUND(E29*U29,2)</f>
        <v>0</v>
      </c>
      <c r="W29" s="222"/>
      <c r="X29" s="222" t="s">
        <v>129</v>
      </c>
      <c r="Y29" s="222" t="s">
        <v>130</v>
      </c>
      <c r="Z29" s="212"/>
      <c r="AA29" s="212"/>
      <c r="AB29" s="212"/>
      <c r="AC29" s="212"/>
      <c r="AD29" s="212"/>
      <c r="AE29" s="212"/>
      <c r="AF29" s="212"/>
      <c r="AG29" s="212" t="s">
        <v>131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2" x14ac:dyDescent="0.25">
      <c r="A30" s="219"/>
      <c r="B30" s="220"/>
      <c r="C30" s="250" t="s">
        <v>163</v>
      </c>
      <c r="D30" s="238"/>
      <c r="E30" s="238"/>
      <c r="F30" s="238"/>
      <c r="G30" s="238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132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39" t="str">
        <f>C30</f>
        <v>náklady spojené s provedením všech technickými normami předepsaných zkoušek a revizí stavebních konstrukcí nebo stavebních prací.</v>
      </c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31">
        <v>12</v>
      </c>
      <c r="B31" s="232" t="s">
        <v>164</v>
      </c>
      <c r="C31" s="249" t="s">
        <v>165</v>
      </c>
      <c r="D31" s="233" t="s">
        <v>126</v>
      </c>
      <c r="E31" s="234">
        <v>1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4">
        <v>0</v>
      </c>
      <c r="O31" s="234">
        <f>ROUND(E31*N31,2)</f>
        <v>0</v>
      </c>
      <c r="P31" s="234">
        <v>0</v>
      </c>
      <c r="Q31" s="234">
        <f>ROUND(E31*P31,2)</f>
        <v>0</v>
      </c>
      <c r="R31" s="236"/>
      <c r="S31" s="236" t="s">
        <v>127</v>
      </c>
      <c r="T31" s="237" t="s">
        <v>128</v>
      </c>
      <c r="U31" s="222">
        <v>0</v>
      </c>
      <c r="V31" s="222">
        <f>ROUND(E31*U31,2)</f>
        <v>0</v>
      </c>
      <c r="W31" s="222"/>
      <c r="X31" s="222" t="s">
        <v>129</v>
      </c>
      <c r="Y31" s="222" t="s">
        <v>130</v>
      </c>
      <c r="Z31" s="212"/>
      <c r="AA31" s="212"/>
      <c r="AB31" s="212"/>
      <c r="AC31" s="212"/>
      <c r="AD31" s="212"/>
      <c r="AE31" s="212"/>
      <c r="AF31" s="212"/>
      <c r="AG31" s="212" t="s">
        <v>131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5">
      <c r="A32" s="219"/>
      <c r="B32" s="220"/>
      <c r="C32" s="250" t="s">
        <v>166</v>
      </c>
      <c r="D32" s="238"/>
      <c r="E32" s="238"/>
      <c r="F32" s="238"/>
      <c r="G32" s="238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132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39" t="str">
        <f>C32</f>
        <v>Náklady na vyhotovení dokumentace skutečného provedení stavby a její předání objednateli v požadované formě a požadovaném počtu.</v>
      </c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31">
        <v>13</v>
      </c>
      <c r="B33" s="232" t="s">
        <v>167</v>
      </c>
      <c r="C33" s="249" t="s">
        <v>168</v>
      </c>
      <c r="D33" s="233" t="s">
        <v>126</v>
      </c>
      <c r="E33" s="234">
        <v>1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6"/>
      <c r="S33" s="236" t="s">
        <v>127</v>
      </c>
      <c r="T33" s="237" t="s">
        <v>128</v>
      </c>
      <c r="U33" s="222">
        <v>0</v>
      </c>
      <c r="V33" s="222">
        <f>ROUND(E33*U33,2)</f>
        <v>0</v>
      </c>
      <c r="W33" s="222"/>
      <c r="X33" s="222" t="s">
        <v>129</v>
      </c>
      <c r="Y33" s="222" t="s">
        <v>130</v>
      </c>
      <c r="Z33" s="212"/>
      <c r="AA33" s="212"/>
      <c r="AB33" s="212"/>
      <c r="AC33" s="212"/>
      <c r="AD33" s="212"/>
      <c r="AE33" s="212"/>
      <c r="AF33" s="212"/>
      <c r="AG33" s="212" t="s">
        <v>131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5">
      <c r="A34" s="219"/>
      <c r="B34" s="220"/>
      <c r="C34" s="250" t="s">
        <v>169</v>
      </c>
      <c r="D34" s="238"/>
      <c r="E34" s="238"/>
      <c r="F34" s="238"/>
      <c r="G34" s="238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132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39" t="str">
        <f>C34</f>
        <v>Náklady na provedení skutečného zaměření stavby v rozsahu nezbytném pro zápis změny do katastru nemovitostí.</v>
      </c>
      <c r="BB34" s="212"/>
      <c r="BC34" s="212"/>
      <c r="BD34" s="212"/>
      <c r="BE34" s="212"/>
      <c r="BF34" s="212"/>
      <c r="BG34" s="212"/>
      <c r="BH34" s="212"/>
    </row>
    <row r="35" spans="1:60" x14ac:dyDescent="0.25">
      <c r="A35" s="3"/>
      <c r="B35" s="4"/>
      <c r="C35" s="253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v>12</v>
      </c>
      <c r="AF35">
        <v>21</v>
      </c>
      <c r="AG35" t="s">
        <v>108</v>
      </c>
    </row>
    <row r="36" spans="1:60" x14ac:dyDescent="0.25">
      <c r="A36" s="215"/>
      <c r="B36" s="216" t="s">
        <v>29</v>
      </c>
      <c r="C36" s="254"/>
      <c r="D36" s="217"/>
      <c r="E36" s="218"/>
      <c r="F36" s="218"/>
      <c r="G36" s="230">
        <f>G8+G22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f>SUMIF(L7:L34,AE35,G7:G34)</f>
        <v>0</v>
      </c>
      <c r="AF36">
        <f>SUMIF(L7:L34,AF35,G7:G34)</f>
        <v>0</v>
      </c>
      <c r="AG36" t="s">
        <v>170</v>
      </c>
    </row>
    <row r="37" spans="1:60" x14ac:dyDescent="0.25">
      <c r="C37" s="255"/>
      <c r="D37" s="10"/>
      <c r="AG37" t="s">
        <v>172</v>
      </c>
    </row>
    <row r="38" spans="1:60" x14ac:dyDescent="0.25">
      <c r="D38" s="10"/>
    </row>
    <row r="39" spans="1:60" x14ac:dyDescent="0.25">
      <c r="D39" s="10"/>
    </row>
    <row r="40" spans="1:60" x14ac:dyDescent="0.25">
      <c r="D40" s="10"/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J7FnGTCZD01Hm/ozwhuVDUTyk2w4OY4GpF8ydpfrtAGQ69xKoXPE34Lz7DhKHUKQ3QzJ9yP9GhUasnnCJCPHQ==" saltValue="17TBKVV1cRC7Bfq4QPlHPg==" spinCount="100000" sheet="1" formatRows="0"/>
  <mergeCells count="16">
    <mergeCell ref="C28:G28"/>
    <mergeCell ref="C30:G30"/>
    <mergeCell ref="C32:G32"/>
    <mergeCell ref="C34:G34"/>
    <mergeCell ref="C13:G13"/>
    <mergeCell ref="C15:G15"/>
    <mergeCell ref="C17:G17"/>
    <mergeCell ref="C19:G19"/>
    <mergeCell ref="C24:G24"/>
    <mergeCell ref="C26:G26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5129-B4DB-49F1-AD80-E7E4D7E3259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7" t="s">
        <v>95</v>
      </c>
      <c r="B1" s="197"/>
      <c r="C1" s="197"/>
      <c r="D1" s="197"/>
      <c r="E1" s="197"/>
      <c r="F1" s="197"/>
      <c r="G1" s="197"/>
      <c r="AG1" t="s">
        <v>96</v>
      </c>
    </row>
    <row r="2" spans="1:60" ht="25.05" customHeight="1" x14ac:dyDescent="0.25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97</v>
      </c>
    </row>
    <row r="3" spans="1:60" ht="25.05" customHeight="1" x14ac:dyDescent="0.25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97</v>
      </c>
      <c r="AG3" t="s">
        <v>98</v>
      </c>
    </row>
    <row r="4" spans="1:60" ht="25.05" customHeight="1" x14ac:dyDescent="0.25">
      <c r="A4" s="202" t="s">
        <v>9</v>
      </c>
      <c r="B4" s="203" t="s">
        <v>56</v>
      </c>
      <c r="C4" s="204" t="s">
        <v>57</v>
      </c>
      <c r="D4" s="205"/>
      <c r="E4" s="205"/>
      <c r="F4" s="205"/>
      <c r="G4" s="206"/>
      <c r="AG4" t="s">
        <v>99</v>
      </c>
    </row>
    <row r="5" spans="1:60" x14ac:dyDescent="0.25">
      <c r="D5" s="10"/>
    </row>
    <row r="6" spans="1:60" ht="39.6" x14ac:dyDescent="0.25">
      <c r="A6" s="208" t="s">
        <v>100</v>
      </c>
      <c r="B6" s="210" t="s">
        <v>101</v>
      </c>
      <c r="C6" s="210" t="s">
        <v>102</v>
      </c>
      <c r="D6" s="209" t="s">
        <v>103</v>
      </c>
      <c r="E6" s="208" t="s">
        <v>104</v>
      </c>
      <c r="F6" s="207" t="s">
        <v>105</v>
      </c>
      <c r="G6" s="208" t="s">
        <v>29</v>
      </c>
      <c r="H6" s="211" t="s">
        <v>30</v>
      </c>
      <c r="I6" s="211" t="s">
        <v>106</v>
      </c>
      <c r="J6" s="211" t="s">
        <v>31</v>
      </c>
      <c r="K6" s="211" t="s">
        <v>107</v>
      </c>
      <c r="L6" s="211" t="s">
        <v>108</v>
      </c>
      <c r="M6" s="211" t="s">
        <v>109</v>
      </c>
      <c r="N6" s="211" t="s">
        <v>110</v>
      </c>
      <c r="O6" s="211" t="s">
        <v>111</v>
      </c>
      <c r="P6" s="211" t="s">
        <v>112</v>
      </c>
      <c r="Q6" s="211" t="s">
        <v>113</v>
      </c>
      <c r="R6" s="211" t="s">
        <v>114</v>
      </c>
      <c r="S6" s="211" t="s">
        <v>115</v>
      </c>
      <c r="T6" s="211" t="s">
        <v>116</v>
      </c>
      <c r="U6" s="211" t="s">
        <v>117</v>
      </c>
      <c r="V6" s="211" t="s">
        <v>118</v>
      </c>
      <c r="W6" s="211" t="s">
        <v>119</v>
      </c>
      <c r="X6" s="211" t="s">
        <v>120</v>
      </c>
      <c r="Y6" s="211" t="s">
        <v>121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4" t="s">
        <v>122</v>
      </c>
      <c r="B8" s="225" t="s">
        <v>74</v>
      </c>
      <c r="C8" s="248" t="s">
        <v>75</v>
      </c>
      <c r="D8" s="226"/>
      <c r="E8" s="227"/>
      <c r="F8" s="228"/>
      <c r="G8" s="228">
        <f>SUMIF(AG9:AG9,"&lt;&gt;NOR",G9:G9)</f>
        <v>0</v>
      </c>
      <c r="H8" s="228"/>
      <c r="I8" s="228">
        <f>SUM(I9:I9)</f>
        <v>0</v>
      </c>
      <c r="J8" s="228"/>
      <c r="K8" s="228">
        <f>SUM(K9:K9)</f>
        <v>0</v>
      </c>
      <c r="L8" s="228"/>
      <c r="M8" s="228">
        <f>SUM(M9:M9)</f>
        <v>0</v>
      </c>
      <c r="N8" s="227"/>
      <c r="O8" s="227">
        <f>SUM(O9:O9)</f>
        <v>0</v>
      </c>
      <c r="P8" s="227"/>
      <c r="Q8" s="227">
        <f>SUM(Q9:Q9)</f>
        <v>329.12</v>
      </c>
      <c r="R8" s="228"/>
      <c r="S8" s="228"/>
      <c r="T8" s="229"/>
      <c r="U8" s="223"/>
      <c r="V8" s="223">
        <f>SUM(V9:V9)</f>
        <v>110.7</v>
      </c>
      <c r="W8" s="223"/>
      <c r="X8" s="223"/>
      <c r="Y8" s="223"/>
      <c r="AG8" t="s">
        <v>123</v>
      </c>
    </row>
    <row r="9" spans="1:60" outlineLevel="1" x14ac:dyDescent="0.25">
      <c r="A9" s="241">
        <v>1</v>
      </c>
      <c r="B9" s="242" t="s">
        <v>173</v>
      </c>
      <c r="C9" s="252" t="s">
        <v>174</v>
      </c>
      <c r="D9" s="243" t="s">
        <v>175</v>
      </c>
      <c r="E9" s="244">
        <v>1870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0</v>
      </c>
      <c r="O9" s="244">
        <f>ROUND(E9*N9,2)</f>
        <v>0</v>
      </c>
      <c r="P9" s="244">
        <v>0.17599999999999999</v>
      </c>
      <c r="Q9" s="244">
        <f>ROUND(E9*P9,2)</f>
        <v>329.12</v>
      </c>
      <c r="R9" s="246" t="s">
        <v>176</v>
      </c>
      <c r="S9" s="246" t="s">
        <v>127</v>
      </c>
      <c r="T9" s="247" t="s">
        <v>177</v>
      </c>
      <c r="U9" s="222">
        <v>5.9200000000000003E-2</v>
      </c>
      <c r="V9" s="222">
        <f>ROUND(E9*U9,2)</f>
        <v>110.7</v>
      </c>
      <c r="W9" s="222"/>
      <c r="X9" s="222" t="s">
        <v>178</v>
      </c>
      <c r="Y9" s="222" t="s">
        <v>130</v>
      </c>
      <c r="Z9" s="212"/>
      <c r="AA9" s="212"/>
      <c r="AB9" s="212"/>
      <c r="AC9" s="212"/>
      <c r="AD9" s="212"/>
      <c r="AE9" s="212"/>
      <c r="AF9" s="212"/>
      <c r="AG9" s="212" t="s">
        <v>179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5">
      <c r="A10" s="224" t="s">
        <v>122</v>
      </c>
      <c r="B10" s="225" t="s">
        <v>80</v>
      </c>
      <c r="C10" s="248" t="s">
        <v>81</v>
      </c>
      <c r="D10" s="226"/>
      <c r="E10" s="227"/>
      <c r="F10" s="228"/>
      <c r="G10" s="228">
        <f>SUMIF(AG11:AG13,"&lt;&gt;NOR",G11:G13)</f>
        <v>0</v>
      </c>
      <c r="H10" s="228"/>
      <c r="I10" s="228">
        <f>SUM(I11:I13)</f>
        <v>0</v>
      </c>
      <c r="J10" s="228"/>
      <c r="K10" s="228">
        <f>SUM(K11:K13)</f>
        <v>0</v>
      </c>
      <c r="L10" s="228"/>
      <c r="M10" s="228">
        <f>SUM(M11:M13)</f>
        <v>0</v>
      </c>
      <c r="N10" s="227"/>
      <c r="O10" s="227">
        <f>SUM(O11:O13)</f>
        <v>345.9</v>
      </c>
      <c r="P10" s="227"/>
      <c r="Q10" s="227">
        <f>SUM(Q11:Q13)</f>
        <v>0</v>
      </c>
      <c r="R10" s="228"/>
      <c r="S10" s="228"/>
      <c r="T10" s="229"/>
      <c r="U10" s="223"/>
      <c r="V10" s="223">
        <f>SUM(V11:V13)</f>
        <v>69.19</v>
      </c>
      <c r="W10" s="223"/>
      <c r="X10" s="223"/>
      <c r="Y10" s="223"/>
      <c r="AG10" t="s">
        <v>123</v>
      </c>
    </row>
    <row r="11" spans="1:60" ht="20.399999999999999" outlineLevel="1" x14ac:dyDescent="0.25">
      <c r="A11" s="231">
        <v>2</v>
      </c>
      <c r="B11" s="232" t="s">
        <v>180</v>
      </c>
      <c r="C11" s="249" t="s">
        <v>181</v>
      </c>
      <c r="D11" s="233" t="s">
        <v>175</v>
      </c>
      <c r="E11" s="234">
        <v>1870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4">
        <v>0.18462999999999999</v>
      </c>
      <c r="O11" s="234">
        <f>ROUND(E11*N11,2)</f>
        <v>345.26</v>
      </c>
      <c r="P11" s="234">
        <v>0</v>
      </c>
      <c r="Q11" s="234">
        <f>ROUND(E11*P11,2)</f>
        <v>0</v>
      </c>
      <c r="R11" s="236" t="s">
        <v>176</v>
      </c>
      <c r="S11" s="236" t="s">
        <v>127</v>
      </c>
      <c r="T11" s="237" t="s">
        <v>182</v>
      </c>
      <c r="U11" s="222">
        <v>2.9000000000000001E-2</v>
      </c>
      <c r="V11" s="222">
        <f>ROUND(E11*U11,2)</f>
        <v>54.23</v>
      </c>
      <c r="W11" s="222"/>
      <c r="X11" s="222" t="s">
        <v>178</v>
      </c>
      <c r="Y11" s="222" t="s">
        <v>130</v>
      </c>
      <c r="Z11" s="212"/>
      <c r="AA11" s="212"/>
      <c r="AB11" s="212"/>
      <c r="AC11" s="212"/>
      <c r="AD11" s="212"/>
      <c r="AE11" s="212"/>
      <c r="AF11" s="212"/>
      <c r="AG11" s="212" t="s">
        <v>179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5">
      <c r="A12" s="219"/>
      <c r="B12" s="220"/>
      <c r="C12" s="259" t="s">
        <v>183</v>
      </c>
      <c r="D12" s="258"/>
      <c r="E12" s="258"/>
      <c r="F12" s="258"/>
      <c r="G12" s="258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184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1">
        <v>3</v>
      </c>
      <c r="B13" s="242" t="s">
        <v>185</v>
      </c>
      <c r="C13" s="252" t="s">
        <v>186</v>
      </c>
      <c r="D13" s="243" t="s">
        <v>175</v>
      </c>
      <c r="E13" s="244">
        <v>1870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4">
        <v>3.4000000000000002E-4</v>
      </c>
      <c r="O13" s="244">
        <f>ROUND(E13*N13,2)</f>
        <v>0.64</v>
      </c>
      <c r="P13" s="244">
        <v>0</v>
      </c>
      <c r="Q13" s="244">
        <f>ROUND(E13*P13,2)</f>
        <v>0</v>
      </c>
      <c r="R13" s="246" t="s">
        <v>176</v>
      </c>
      <c r="S13" s="246" t="s">
        <v>127</v>
      </c>
      <c r="T13" s="247" t="s">
        <v>177</v>
      </c>
      <c r="U13" s="222">
        <v>8.0000000000000002E-3</v>
      </c>
      <c r="V13" s="222">
        <f>ROUND(E13*U13,2)</f>
        <v>14.96</v>
      </c>
      <c r="W13" s="222"/>
      <c r="X13" s="222" t="s">
        <v>178</v>
      </c>
      <c r="Y13" s="222" t="s">
        <v>130</v>
      </c>
      <c r="Z13" s="212"/>
      <c r="AA13" s="212"/>
      <c r="AB13" s="212"/>
      <c r="AC13" s="212"/>
      <c r="AD13" s="212"/>
      <c r="AE13" s="212"/>
      <c r="AF13" s="212"/>
      <c r="AG13" s="212" t="s">
        <v>179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5">
      <c r="A14" s="224" t="s">
        <v>122</v>
      </c>
      <c r="B14" s="225" t="s">
        <v>82</v>
      </c>
      <c r="C14" s="248" t="s">
        <v>83</v>
      </c>
      <c r="D14" s="226"/>
      <c r="E14" s="227"/>
      <c r="F14" s="228"/>
      <c r="G14" s="228">
        <f>SUMIF(AG15:AG17,"&lt;&gt;NOR",G15:G17)</f>
        <v>0</v>
      </c>
      <c r="H14" s="228"/>
      <c r="I14" s="228">
        <f>SUM(I15:I17)</f>
        <v>0</v>
      </c>
      <c r="J14" s="228"/>
      <c r="K14" s="228">
        <f>SUM(K15:K17)</f>
        <v>0</v>
      </c>
      <c r="L14" s="228"/>
      <c r="M14" s="228">
        <f>SUM(M15:M17)</f>
        <v>0</v>
      </c>
      <c r="N14" s="227"/>
      <c r="O14" s="227">
        <f>SUM(O15:O17)</f>
        <v>194.92</v>
      </c>
      <c r="P14" s="227"/>
      <c r="Q14" s="227">
        <f>SUM(Q15:Q17)</f>
        <v>0</v>
      </c>
      <c r="R14" s="228"/>
      <c r="S14" s="228"/>
      <c r="T14" s="229"/>
      <c r="U14" s="223"/>
      <c r="V14" s="223">
        <f>SUM(V15:V17)</f>
        <v>31.79</v>
      </c>
      <c r="W14" s="223"/>
      <c r="X14" s="223"/>
      <c r="Y14" s="223"/>
      <c r="AG14" t="s">
        <v>123</v>
      </c>
    </row>
    <row r="15" spans="1:60" outlineLevel="1" x14ac:dyDescent="0.25">
      <c r="A15" s="231">
        <v>4</v>
      </c>
      <c r="B15" s="232" t="s">
        <v>187</v>
      </c>
      <c r="C15" s="249" t="s">
        <v>188</v>
      </c>
      <c r="D15" s="233" t="s">
        <v>175</v>
      </c>
      <c r="E15" s="234">
        <v>1870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4">
        <v>5.0000000000000001E-4</v>
      </c>
      <c r="O15" s="234">
        <f>ROUND(E15*N15,2)</f>
        <v>0.94</v>
      </c>
      <c r="P15" s="234">
        <v>0</v>
      </c>
      <c r="Q15" s="234">
        <f>ROUND(E15*P15,2)</f>
        <v>0</v>
      </c>
      <c r="R15" s="236" t="s">
        <v>176</v>
      </c>
      <c r="S15" s="236" t="s">
        <v>189</v>
      </c>
      <c r="T15" s="237" t="s">
        <v>189</v>
      </c>
      <c r="U15" s="222">
        <v>2E-3</v>
      </c>
      <c r="V15" s="222">
        <f>ROUND(E15*U15,2)</f>
        <v>3.74</v>
      </c>
      <c r="W15" s="222"/>
      <c r="X15" s="222" t="s">
        <v>178</v>
      </c>
      <c r="Y15" s="222" t="s">
        <v>130</v>
      </c>
      <c r="Z15" s="212"/>
      <c r="AA15" s="212"/>
      <c r="AB15" s="212"/>
      <c r="AC15" s="212"/>
      <c r="AD15" s="212"/>
      <c r="AE15" s="212"/>
      <c r="AF15" s="212"/>
      <c r="AG15" s="212" t="s">
        <v>179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5">
      <c r="A16" s="219"/>
      <c r="B16" s="220"/>
      <c r="C16" s="259" t="s">
        <v>190</v>
      </c>
      <c r="D16" s="258"/>
      <c r="E16" s="258"/>
      <c r="F16" s="258"/>
      <c r="G16" s="258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184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0.399999999999999" outlineLevel="1" x14ac:dyDescent="0.25">
      <c r="A17" s="241">
        <v>5</v>
      </c>
      <c r="B17" s="242" t="s">
        <v>191</v>
      </c>
      <c r="C17" s="252" t="s">
        <v>192</v>
      </c>
      <c r="D17" s="243" t="s">
        <v>175</v>
      </c>
      <c r="E17" s="244">
        <v>1870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0.10373</v>
      </c>
      <c r="O17" s="244">
        <f>ROUND(E17*N17,2)</f>
        <v>193.98</v>
      </c>
      <c r="P17" s="244">
        <v>0</v>
      </c>
      <c r="Q17" s="244">
        <f>ROUND(E17*P17,2)</f>
        <v>0</v>
      </c>
      <c r="R17" s="246" t="s">
        <v>176</v>
      </c>
      <c r="S17" s="246" t="s">
        <v>127</v>
      </c>
      <c r="T17" s="247" t="s">
        <v>177</v>
      </c>
      <c r="U17" s="222">
        <v>1.4999999999999999E-2</v>
      </c>
      <c r="V17" s="222">
        <f>ROUND(E17*U17,2)</f>
        <v>28.05</v>
      </c>
      <c r="W17" s="222"/>
      <c r="X17" s="222" t="s">
        <v>178</v>
      </c>
      <c r="Y17" s="222" t="s">
        <v>130</v>
      </c>
      <c r="Z17" s="212"/>
      <c r="AA17" s="212"/>
      <c r="AB17" s="212"/>
      <c r="AC17" s="212"/>
      <c r="AD17" s="212"/>
      <c r="AE17" s="212"/>
      <c r="AF17" s="212"/>
      <c r="AG17" s="212" t="s">
        <v>179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5">
      <c r="A18" s="224" t="s">
        <v>122</v>
      </c>
      <c r="B18" s="225" t="s">
        <v>86</v>
      </c>
      <c r="C18" s="248" t="s">
        <v>87</v>
      </c>
      <c r="D18" s="226"/>
      <c r="E18" s="227"/>
      <c r="F18" s="228"/>
      <c r="G18" s="228">
        <f>SUMIF(AG19:AG32,"&lt;&gt;NOR",G19:G32)</f>
        <v>0</v>
      </c>
      <c r="H18" s="228"/>
      <c r="I18" s="228">
        <f>SUM(I19:I32)</f>
        <v>0</v>
      </c>
      <c r="J18" s="228"/>
      <c r="K18" s="228">
        <f>SUM(K19:K32)</f>
        <v>0</v>
      </c>
      <c r="L18" s="228"/>
      <c r="M18" s="228">
        <f>SUM(M19:M32)</f>
        <v>0</v>
      </c>
      <c r="N18" s="227"/>
      <c r="O18" s="227">
        <f>SUM(O19:O32)</f>
        <v>0.78</v>
      </c>
      <c r="P18" s="227"/>
      <c r="Q18" s="227">
        <f>SUM(Q19:Q32)</f>
        <v>0</v>
      </c>
      <c r="R18" s="228"/>
      <c r="S18" s="228"/>
      <c r="T18" s="229"/>
      <c r="U18" s="223"/>
      <c r="V18" s="223">
        <f>SUM(V19:V32)</f>
        <v>83.92</v>
      </c>
      <c r="W18" s="223"/>
      <c r="X18" s="223"/>
      <c r="Y18" s="223"/>
      <c r="AG18" t="s">
        <v>123</v>
      </c>
    </row>
    <row r="19" spans="1:60" outlineLevel="1" x14ac:dyDescent="0.25">
      <c r="A19" s="231">
        <v>6</v>
      </c>
      <c r="B19" s="232" t="s">
        <v>193</v>
      </c>
      <c r="C19" s="249" t="s">
        <v>194</v>
      </c>
      <c r="D19" s="233" t="s">
        <v>195</v>
      </c>
      <c r="E19" s="234">
        <v>256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4">
        <v>4.4000000000000002E-4</v>
      </c>
      <c r="O19" s="234">
        <f>ROUND(E19*N19,2)</f>
        <v>0.11</v>
      </c>
      <c r="P19" s="234">
        <v>0</v>
      </c>
      <c r="Q19" s="234">
        <f>ROUND(E19*P19,2)</f>
        <v>0</v>
      </c>
      <c r="R19" s="236" t="s">
        <v>176</v>
      </c>
      <c r="S19" s="236" t="s">
        <v>127</v>
      </c>
      <c r="T19" s="237" t="s">
        <v>177</v>
      </c>
      <c r="U19" s="222">
        <v>3.1E-2</v>
      </c>
      <c r="V19" s="222">
        <f>ROUND(E19*U19,2)</f>
        <v>7.94</v>
      </c>
      <c r="W19" s="222"/>
      <c r="X19" s="222" t="s">
        <v>178</v>
      </c>
      <c r="Y19" s="222" t="s">
        <v>130</v>
      </c>
      <c r="Z19" s="212"/>
      <c r="AA19" s="212"/>
      <c r="AB19" s="212"/>
      <c r="AC19" s="212"/>
      <c r="AD19" s="212"/>
      <c r="AE19" s="212"/>
      <c r="AF19" s="212"/>
      <c r="AG19" s="212" t="s">
        <v>179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5">
      <c r="A20" s="219"/>
      <c r="B20" s="220"/>
      <c r="C20" s="260" t="s">
        <v>196</v>
      </c>
      <c r="D20" s="256"/>
      <c r="E20" s="257">
        <v>256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197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31">
        <v>7</v>
      </c>
      <c r="B21" s="232" t="s">
        <v>198</v>
      </c>
      <c r="C21" s="249" t="s">
        <v>199</v>
      </c>
      <c r="D21" s="233" t="s">
        <v>195</v>
      </c>
      <c r="E21" s="234">
        <v>230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4">
        <v>9.3000000000000005E-4</v>
      </c>
      <c r="O21" s="234">
        <f>ROUND(E21*N21,2)</f>
        <v>0.21</v>
      </c>
      <c r="P21" s="234">
        <v>0</v>
      </c>
      <c r="Q21" s="234">
        <f>ROUND(E21*P21,2)</f>
        <v>0</v>
      </c>
      <c r="R21" s="236" t="s">
        <v>176</v>
      </c>
      <c r="S21" s="236" t="s">
        <v>127</v>
      </c>
      <c r="T21" s="237" t="s">
        <v>177</v>
      </c>
      <c r="U21" s="222">
        <v>4.2999999999999997E-2</v>
      </c>
      <c r="V21" s="222">
        <f>ROUND(E21*U21,2)</f>
        <v>9.89</v>
      </c>
      <c r="W21" s="222"/>
      <c r="X21" s="222" t="s">
        <v>178</v>
      </c>
      <c r="Y21" s="222" t="s">
        <v>130</v>
      </c>
      <c r="Z21" s="212"/>
      <c r="AA21" s="212"/>
      <c r="AB21" s="212"/>
      <c r="AC21" s="212"/>
      <c r="AD21" s="212"/>
      <c r="AE21" s="212"/>
      <c r="AF21" s="212"/>
      <c r="AG21" s="212" t="s">
        <v>179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5">
      <c r="A22" s="219"/>
      <c r="B22" s="220"/>
      <c r="C22" s="260" t="s">
        <v>200</v>
      </c>
      <c r="D22" s="256"/>
      <c r="E22" s="257">
        <v>230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22"/>
      <c r="Z22" s="212"/>
      <c r="AA22" s="212"/>
      <c r="AB22" s="212"/>
      <c r="AC22" s="212"/>
      <c r="AD22" s="212"/>
      <c r="AE22" s="212"/>
      <c r="AF22" s="212"/>
      <c r="AG22" s="212" t="s">
        <v>197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0.399999999999999" outlineLevel="1" x14ac:dyDescent="0.25">
      <c r="A23" s="241">
        <v>8</v>
      </c>
      <c r="B23" s="242" t="s">
        <v>201</v>
      </c>
      <c r="C23" s="252" t="s">
        <v>202</v>
      </c>
      <c r="D23" s="243" t="s">
        <v>175</v>
      </c>
      <c r="E23" s="244">
        <v>124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3.7000000000000002E-3</v>
      </c>
      <c r="O23" s="244">
        <f>ROUND(E23*N23,2)</f>
        <v>0.46</v>
      </c>
      <c r="P23" s="244">
        <v>0</v>
      </c>
      <c r="Q23" s="244">
        <f>ROUND(E23*P23,2)</f>
        <v>0</v>
      </c>
      <c r="R23" s="246" t="s">
        <v>176</v>
      </c>
      <c r="S23" s="246" t="s">
        <v>127</v>
      </c>
      <c r="T23" s="247" t="s">
        <v>177</v>
      </c>
      <c r="U23" s="222">
        <v>0.36099999999999999</v>
      </c>
      <c r="V23" s="222">
        <f>ROUND(E23*U23,2)</f>
        <v>44.76</v>
      </c>
      <c r="W23" s="222"/>
      <c r="X23" s="222" t="s">
        <v>178</v>
      </c>
      <c r="Y23" s="222" t="s">
        <v>130</v>
      </c>
      <c r="Z23" s="212"/>
      <c r="AA23" s="212"/>
      <c r="AB23" s="212"/>
      <c r="AC23" s="212"/>
      <c r="AD23" s="212"/>
      <c r="AE23" s="212"/>
      <c r="AF23" s="212"/>
      <c r="AG23" s="212" t="s">
        <v>179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31">
        <v>9</v>
      </c>
      <c r="B24" s="232" t="s">
        <v>203</v>
      </c>
      <c r="C24" s="249" t="s">
        <v>204</v>
      </c>
      <c r="D24" s="233" t="s">
        <v>195</v>
      </c>
      <c r="E24" s="234">
        <v>486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6" t="s">
        <v>176</v>
      </c>
      <c r="S24" s="236" t="s">
        <v>127</v>
      </c>
      <c r="T24" s="237" t="s">
        <v>177</v>
      </c>
      <c r="U24" s="222">
        <v>1.2E-2</v>
      </c>
      <c r="V24" s="222">
        <f>ROUND(E24*U24,2)</f>
        <v>5.83</v>
      </c>
      <c r="W24" s="222"/>
      <c r="X24" s="222" t="s">
        <v>178</v>
      </c>
      <c r="Y24" s="222" t="s">
        <v>130</v>
      </c>
      <c r="Z24" s="212"/>
      <c r="AA24" s="212"/>
      <c r="AB24" s="212"/>
      <c r="AC24" s="212"/>
      <c r="AD24" s="212"/>
      <c r="AE24" s="212"/>
      <c r="AF24" s="212"/>
      <c r="AG24" s="212" t="s">
        <v>179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2" x14ac:dyDescent="0.25">
      <c r="A25" s="219"/>
      <c r="B25" s="220"/>
      <c r="C25" s="259" t="s">
        <v>205</v>
      </c>
      <c r="D25" s="258"/>
      <c r="E25" s="258"/>
      <c r="F25" s="258"/>
      <c r="G25" s="258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184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 x14ac:dyDescent="0.25">
      <c r="A26" s="219"/>
      <c r="B26" s="220"/>
      <c r="C26" s="260" t="s">
        <v>206</v>
      </c>
      <c r="D26" s="256"/>
      <c r="E26" s="257">
        <v>145</v>
      </c>
      <c r="F26" s="222"/>
      <c r="G26" s="222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197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5">
      <c r="A27" s="219"/>
      <c r="B27" s="220"/>
      <c r="C27" s="260" t="s">
        <v>207</v>
      </c>
      <c r="D27" s="256"/>
      <c r="E27" s="257">
        <v>85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22"/>
      <c r="Z27" s="212"/>
      <c r="AA27" s="212"/>
      <c r="AB27" s="212"/>
      <c r="AC27" s="212"/>
      <c r="AD27" s="212"/>
      <c r="AE27" s="212"/>
      <c r="AF27" s="212"/>
      <c r="AG27" s="212" t="s">
        <v>197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19"/>
      <c r="B28" s="220"/>
      <c r="C28" s="260" t="s">
        <v>208</v>
      </c>
      <c r="D28" s="256"/>
      <c r="E28" s="257">
        <v>24</v>
      </c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22"/>
      <c r="Z28" s="212"/>
      <c r="AA28" s="212"/>
      <c r="AB28" s="212"/>
      <c r="AC28" s="212"/>
      <c r="AD28" s="212"/>
      <c r="AE28" s="212"/>
      <c r="AF28" s="212"/>
      <c r="AG28" s="212" t="s">
        <v>197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5">
      <c r="A29" s="219"/>
      <c r="B29" s="220"/>
      <c r="C29" s="260" t="s">
        <v>209</v>
      </c>
      <c r="D29" s="256"/>
      <c r="E29" s="257">
        <v>232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197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31">
        <v>10</v>
      </c>
      <c r="B30" s="232" t="s">
        <v>210</v>
      </c>
      <c r="C30" s="249" t="s">
        <v>211</v>
      </c>
      <c r="D30" s="233" t="s">
        <v>175</v>
      </c>
      <c r="E30" s="234">
        <v>124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4">
        <v>0</v>
      </c>
      <c r="O30" s="234">
        <f>ROUND(E30*N30,2)</f>
        <v>0</v>
      </c>
      <c r="P30" s="234">
        <v>0</v>
      </c>
      <c r="Q30" s="234">
        <f>ROUND(E30*P30,2)</f>
        <v>0</v>
      </c>
      <c r="R30" s="236" t="s">
        <v>176</v>
      </c>
      <c r="S30" s="236" t="s">
        <v>127</v>
      </c>
      <c r="T30" s="237" t="s">
        <v>177</v>
      </c>
      <c r="U30" s="222">
        <v>0.125</v>
      </c>
      <c r="V30" s="222">
        <f>ROUND(E30*U30,2)</f>
        <v>15.5</v>
      </c>
      <c r="W30" s="222"/>
      <c r="X30" s="222" t="s">
        <v>178</v>
      </c>
      <c r="Y30" s="222" t="s">
        <v>130</v>
      </c>
      <c r="Z30" s="212"/>
      <c r="AA30" s="212"/>
      <c r="AB30" s="212"/>
      <c r="AC30" s="212"/>
      <c r="AD30" s="212"/>
      <c r="AE30" s="212"/>
      <c r="AF30" s="212"/>
      <c r="AG30" s="212" t="s">
        <v>179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5">
      <c r="A31" s="219"/>
      <c r="B31" s="220"/>
      <c r="C31" s="259" t="s">
        <v>205</v>
      </c>
      <c r="D31" s="258"/>
      <c r="E31" s="258"/>
      <c r="F31" s="258"/>
      <c r="G31" s="258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184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5">
      <c r="A32" s="219"/>
      <c r="B32" s="220"/>
      <c r="C32" s="260" t="s">
        <v>212</v>
      </c>
      <c r="D32" s="256"/>
      <c r="E32" s="257">
        <v>124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197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x14ac:dyDescent="0.25">
      <c r="A33" s="224" t="s">
        <v>122</v>
      </c>
      <c r="B33" s="225" t="s">
        <v>88</v>
      </c>
      <c r="C33" s="248" t="s">
        <v>89</v>
      </c>
      <c r="D33" s="226"/>
      <c r="E33" s="227"/>
      <c r="F33" s="228"/>
      <c r="G33" s="228">
        <f>SUMIF(AG34:AG36,"&lt;&gt;NOR",G34:G36)</f>
        <v>0</v>
      </c>
      <c r="H33" s="228"/>
      <c r="I33" s="228">
        <f>SUM(I34:I36)</f>
        <v>0</v>
      </c>
      <c r="J33" s="228"/>
      <c r="K33" s="228">
        <f>SUM(K34:K36)</f>
        <v>0</v>
      </c>
      <c r="L33" s="228"/>
      <c r="M33" s="228">
        <f>SUM(M34:M36)</f>
        <v>0</v>
      </c>
      <c r="N33" s="227"/>
      <c r="O33" s="227">
        <f>SUM(O34:O36)</f>
        <v>0</v>
      </c>
      <c r="P33" s="227"/>
      <c r="Q33" s="227">
        <f>SUM(Q34:Q36)</f>
        <v>0</v>
      </c>
      <c r="R33" s="228"/>
      <c r="S33" s="228"/>
      <c r="T33" s="229"/>
      <c r="U33" s="223"/>
      <c r="V33" s="223">
        <f>SUM(V34:V36)</f>
        <v>8.67</v>
      </c>
      <c r="W33" s="223"/>
      <c r="X33" s="223"/>
      <c r="Y33" s="223"/>
      <c r="AG33" t="s">
        <v>123</v>
      </c>
    </row>
    <row r="34" spans="1:60" outlineLevel="1" x14ac:dyDescent="0.25">
      <c r="A34" s="231">
        <v>11</v>
      </c>
      <c r="B34" s="232" t="s">
        <v>213</v>
      </c>
      <c r="C34" s="249" t="s">
        <v>214</v>
      </c>
      <c r="D34" s="233" t="s">
        <v>215</v>
      </c>
      <c r="E34" s="234">
        <v>541.58933999999999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4">
        <v>0</v>
      </c>
      <c r="O34" s="234">
        <f>ROUND(E34*N34,2)</f>
        <v>0</v>
      </c>
      <c r="P34" s="234">
        <v>0</v>
      </c>
      <c r="Q34" s="234">
        <f>ROUND(E34*P34,2)</f>
        <v>0</v>
      </c>
      <c r="R34" s="236" t="s">
        <v>176</v>
      </c>
      <c r="S34" s="236" t="s">
        <v>127</v>
      </c>
      <c r="T34" s="237" t="s">
        <v>216</v>
      </c>
      <c r="U34" s="222">
        <v>1.6E-2</v>
      </c>
      <c r="V34" s="222">
        <f>ROUND(E34*U34,2)</f>
        <v>8.67</v>
      </c>
      <c r="W34" s="222"/>
      <c r="X34" s="222" t="s">
        <v>178</v>
      </c>
      <c r="Y34" s="222" t="s">
        <v>130</v>
      </c>
      <c r="Z34" s="212"/>
      <c r="AA34" s="212"/>
      <c r="AB34" s="212"/>
      <c r="AC34" s="212"/>
      <c r="AD34" s="212"/>
      <c r="AE34" s="212"/>
      <c r="AF34" s="212"/>
      <c r="AG34" s="212" t="s">
        <v>179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5">
      <c r="A35" s="219"/>
      <c r="B35" s="220"/>
      <c r="C35" s="259" t="s">
        <v>217</v>
      </c>
      <c r="D35" s="258"/>
      <c r="E35" s="258"/>
      <c r="F35" s="258"/>
      <c r="G35" s="258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184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 x14ac:dyDescent="0.25">
      <c r="A36" s="219"/>
      <c r="B36" s="220"/>
      <c r="C36" s="260" t="s">
        <v>218</v>
      </c>
      <c r="D36" s="256"/>
      <c r="E36" s="257">
        <v>541.58933999999999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197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x14ac:dyDescent="0.25">
      <c r="A37" s="224" t="s">
        <v>122</v>
      </c>
      <c r="B37" s="225" t="s">
        <v>90</v>
      </c>
      <c r="C37" s="248" t="s">
        <v>91</v>
      </c>
      <c r="D37" s="226"/>
      <c r="E37" s="227"/>
      <c r="F37" s="228"/>
      <c r="G37" s="228">
        <f>SUMIF(AG38:AG43,"&lt;&gt;NOR",G38:G43)</f>
        <v>0</v>
      </c>
      <c r="H37" s="228"/>
      <c r="I37" s="228">
        <f>SUM(I38:I43)</f>
        <v>0</v>
      </c>
      <c r="J37" s="228"/>
      <c r="K37" s="228">
        <f>SUM(K38:K43)</f>
        <v>0</v>
      </c>
      <c r="L37" s="228"/>
      <c r="M37" s="228">
        <f>SUM(M38:M43)</f>
        <v>0</v>
      </c>
      <c r="N37" s="227"/>
      <c r="O37" s="227">
        <f>SUM(O38:O43)</f>
        <v>0</v>
      </c>
      <c r="P37" s="227"/>
      <c r="Q37" s="227">
        <f>SUM(Q38:Q43)</f>
        <v>0</v>
      </c>
      <c r="R37" s="228"/>
      <c r="S37" s="228"/>
      <c r="T37" s="229"/>
      <c r="U37" s="223"/>
      <c r="V37" s="223">
        <f>SUM(V38:V43)</f>
        <v>248.8</v>
      </c>
      <c r="W37" s="223"/>
      <c r="X37" s="223"/>
      <c r="Y37" s="223"/>
      <c r="AG37" t="s">
        <v>123</v>
      </c>
    </row>
    <row r="38" spans="1:60" ht="20.399999999999999" outlineLevel="1" x14ac:dyDescent="0.25">
      <c r="A38" s="241">
        <v>12</v>
      </c>
      <c r="B38" s="242" t="s">
        <v>219</v>
      </c>
      <c r="C38" s="252" t="s">
        <v>220</v>
      </c>
      <c r="D38" s="243" t="s">
        <v>215</v>
      </c>
      <c r="E38" s="244">
        <v>327.536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4">
        <v>0</v>
      </c>
      <c r="O38" s="244">
        <f>ROUND(E38*N38,2)</f>
        <v>0</v>
      </c>
      <c r="P38" s="244">
        <v>0</v>
      </c>
      <c r="Q38" s="244">
        <f>ROUND(E38*P38,2)</f>
        <v>0</v>
      </c>
      <c r="R38" s="246" t="s">
        <v>176</v>
      </c>
      <c r="S38" s="246" t="s">
        <v>127</v>
      </c>
      <c r="T38" s="247" t="s">
        <v>177</v>
      </c>
      <c r="U38" s="222">
        <v>0.01</v>
      </c>
      <c r="V38" s="222">
        <f>ROUND(E38*U38,2)</f>
        <v>3.28</v>
      </c>
      <c r="W38" s="222"/>
      <c r="X38" s="222" t="s">
        <v>178</v>
      </c>
      <c r="Y38" s="222" t="s">
        <v>130</v>
      </c>
      <c r="Z38" s="212"/>
      <c r="AA38" s="212"/>
      <c r="AB38" s="212"/>
      <c r="AC38" s="212"/>
      <c r="AD38" s="212"/>
      <c r="AE38" s="212"/>
      <c r="AF38" s="212"/>
      <c r="AG38" s="212" t="s">
        <v>179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31">
        <v>13</v>
      </c>
      <c r="B39" s="232" t="s">
        <v>221</v>
      </c>
      <c r="C39" s="249" t="s">
        <v>222</v>
      </c>
      <c r="D39" s="233" t="s">
        <v>215</v>
      </c>
      <c r="E39" s="234">
        <v>6223.1840000000002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4">
        <v>0</v>
      </c>
      <c r="O39" s="234">
        <f>ROUND(E39*N39,2)</f>
        <v>0</v>
      </c>
      <c r="P39" s="234">
        <v>0</v>
      </c>
      <c r="Q39" s="234">
        <f>ROUND(E39*P39,2)</f>
        <v>0</v>
      </c>
      <c r="R39" s="236" t="s">
        <v>176</v>
      </c>
      <c r="S39" s="236" t="s">
        <v>127</v>
      </c>
      <c r="T39" s="237" t="s">
        <v>177</v>
      </c>
      <c r="U39" s="222">
        <v>0</v>
      </c>
      <c r="V39" s="222">
        <f>ROUND(E39*U39,2)</f>
        <v>0</v>
      </c>
      <c r="W39" s="222"/>
      <c r="X39" s="222" t="s">
        <v>178</v>
      </c>
      <c r="Y39" s="222" t="s">
        <v>130</v>
      </c>
      <c r="Z39" s="212"/>
      <c r="AA39" s="212"/>
      <c r="AB39" s="212"/>
      <c r="AC39" s="212"/>
      <c r="AD39" s="212"/>
      <c r="AE39" s="212"/>
      <c r="AF39" s="212"/>
      <c r="AG39" s="212" t="s">
        <v>179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5">
      <c r="A40" s="219"/>
      <c r="B40" s="220"/>
      <c r="C40" s="260" t="s">
        <v>223</v>
      </c>
      <c r="D40" s="256"/>
      <c r="E40" s="257">
        <v>6223.1840000000002</v>
      </c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197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41">
        <v>14</v>
      </c>
      <c r="B41" s="242" t="s">
        <v>224</v>
      </c>
      <c r="C41" s="252" t="s">
        <v>225</v>
      </c>
      <c r="D41" s="243" t="s">
        <v>215</v>
      </c>
      <c r="E41" s="244">
        <v>329.12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0</v>
      </c>
      <c r="O41" s="244">
        <f>ROUND(E41*N41,2)</f>
        <v>0</v>
      </c>
      <c r="P41" s="244">
        <v>0</v>
      </c>
      <c r="Q41" s="244">
        <f>ROUND(E41*P41,2)</f>
        <v>0</v>
      </c>
      <c r="R41" s="246" t="s">
        <v>176</v>
      </c>
      <c r="S41" s="246" t="s">
        <v>127</v>
      </c>
      <c r="T41" s="247" t="s">
        <v>177</v>
      </c>
      <c r="U41" s="222">
        <v>0.746</v>
      </c>
      <c r="V41" s="222">
        <f>ROUND(E41*U41,2)</f>
        <v>245.52</v>
      </c>
      <c r="W41" s="222"/>
      <c r="X41" s="222" t="s">
        <v>226</v>
      </c>
      <c r="Y41" s="222" t="s">
        <v>130</v>
      </c>
      <c r="Z41" s="212"/>
      <c r="AA41" s="212"/>
      <c r="AB41" s="212"/>
      <c r="AC41" s="212"/>
      <c r="AD41" s="212"/>
      <c r="AE41" s="212"/>
      <c r="AF41" s="212"/>
      <c r="AG41" s="212" t="s">
        <v>227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0.399999999999999" outlineLevel="1" x14ac:dyDescent="0.25">
      <c r="A42" s="231">
        <v>15</v>
      </c>
      <c r="B42" s="232" t="s">
        <v>228</v>
      </c>
      <c r="C42" s="249" t="s">
        <v>229</v>
      </c>
      <c r="D42" s="233" t="s">
        <v>215</v>
      </c>
      <c r="E42" s="234">
        <v>329.12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4">
        <v>0</v>
      </c>
      <c r="O42" s="234">
        <f>ROUND(E42*N42,2)</f>
        <v>0</v>
      </c>
      <c r="P42" s="234">
        <v>0</v>
      </c>
      <c r="Q42" s="234">
        <f>ROUND(E42*P42,2)</f>
        <v>0</v>
      </c>
      <c r="R42" s="236" t="s">
        <v>230</v>
      </c>
      <c r="S42" s="236" t="s">
        <v>182</v>
      </c>
      <c r="T42" s="237" t="s">
        <v>128</v>
      </c>
      <c r="U42" s="222">
        <v>0</v>
      </c>
      <c r="V42" s="222">
        <f>ROUND(E42*U42,2)</f>
        <v>0</v>
      </c>
      <c r="W42" s="222"/>
      <c r="X42" s="222" t="s">
        <v>226</v>
      </c>
      <c r="Y42" s="222" t="s">
        <v>130</v>
      </c>
      <c r="Z42" s="212"/>
      <c r="AA42" s="212"/>
      <c r="AB42" s="212"/>
      <c r="AC42" s="212"/>
      <c r="AD42" s="212"/>
      <c r="AE42" s="212"/>
      <c r="AF42" s="212"/>
      <c r="AG42" s="212" t="s">
        <v>227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5">
      <c r="A43" s="219"/>
      <c r="B43" s="220"/>
      <c r="C43" s="250" t="s">
        <v>231</v>
      </c>
      <c r="D43" s="238"/>
      <c r="E43" s="238"/>
      <c r="F43" s="238"/>
      <c r="G43" s="238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132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x14ac:dyDescent="0.25">
      <c r="A44" s="3"/>
      <c r="B44" s="4"/>
      <c r="C44" s="253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v>12</v>
      </c>
      <c r="AF44">
        <v>21</v>
      </c>
      <c r="AG44" t="s">
        <v>108</v>
      </c>
    </row>
    <row r="45" spans="1:60" x14ac:dyDescent="0.25">
      <c r="A45" s="215"/>
      <c r="B45" s="216" t="s">
        <v>29</v>
      </c>
      <c r="C45" s="254"/>
      <c r="D45" s="217"/>
      <c r="E45" s="218"/>
      <c r="F45" s="218"/>
      <c r="G45" s="230">
        <f>G8+G10+G14+G18+G33+G37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f>SUMIF(L7:L43,AE44,G7:G43)</f>
        <v>0</v>
      </c>
      <c r="AF45">
        <f>SUMIF(L7:L43,AF44,G7:G43)</f>
        <v>0</v>
      </c>
      <c r="AG45" t="s">
        <v>170</v>
      </c>
    </row>
    <row r="46" spans="1:60" x14ac:dyDescent="0.25">
      <c r="C46" s="255"/>
      <c r="D46" s="10"/>
      <c r="AG46" t="s">
        <v>172</v>
      </c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8UWTp89sVfRr7IROmERCIYlbwezhCvrmu/63IUM7ChlV2Rd9Xq+kip1gEby9UOfqf6+z2vnl916NyUBl4xldQ==" saltValue="GqwVbAsZ6vfTr4HcCETvjw==" spinCount="100000" sheet="1" formatRows="0"/>
  <mergeCells count="10">
    <mergeCell ref="C25:G25"/>
    <mergeCell ref="C31:G31"/>
    <mergeCell ref="C35:G35"/>
    <mergeCell ref="C43:G43"/>
    <mergeCell ref="A1:G1"/>
    <mergeCell ref="C2:G2"/>
    <mergeCell ref="C3:G3"/>
    <mergeCell ref="C4:G4"/>
    <mergeCell ref="C12:G12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9E56-CB82-4C1B-B201-E5A0C08F534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6" customWidth="1"/>
    <col min="3" max="3" width="63.33203125" style="176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7" t="s">
        <v>95</v>
      </c>
      <c r="B1" s="197"/>
      <c r="C1" s="197"/>
      <c r="D1" s="197"/>
      <c r="E1" s="197"/>
      <c r="F1" s="197"/>
      <c r="G1" s="197"/>
      <c r="AG1" t="s">
        <v>96</v>
      </c>
    </row>
    <row r="2" spans="1:60" ht="25.05" customHeight="1" x14ac:dyDescent="0.25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97</v>
      </c>
    </row>
    <row r="3" spans="1:60" ht="25.05" customHeight="1" x14ac:dyDescent="0.25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6" t="s">
        <v>97</v>
      </c>
      <c r="AG3" t="s">
        <v>98</v>
      </c>
    </row>
    <row r="4" spans="1:60" ht="25.05" customHeight="1" x14ac:dyDescent="0.25">
      <c r="A4" s="202" t="s">
        <v>9</v>
      </c>
      <c r="B4" s="203" t="s">
        <v>58</v>
      </c>
      <c r="C4" s="204" t="s">
        <v>59</v>
      </c>
      <c r="D4" s="205"/>
      <c r="E4" s="205"/>
      <c r="F4" s="205"/>
      <c r="G4" s="206"/>
      <c r="AG4" t="s">
        <v>99</v>
      </c>
    </row>
    <row r="5" spans="1:60" x14ac:dyDescent="0.25">
      <c r="D5" s="10"/>
    </row>
    <row r="6" spans="1:60" ht="39.6" x14ac:dyDescent="0.25">
      <c r="A6" s="208" t="s">
        <v>100</v>
      </c>
      <c r="B6" s="210" t="s">
        <v>101</v>
      </c>
      <c r="C6" s="210" t="s">
        <v>102</v>
      </c>
      <c r="D6" s="209" t="s">
        <v>103</v>
      </c>
      <c r="E6" s="208" t="s">
        <v>104</v>
      </c>
      <c r="F6" s="207" t="s">
        <v>105</v>
      </c>
      <c r="G6" s="208" t="s">
        <v>29</v>
      </c>
      <c r="H6" s="211" t="s">
        <v>30</v>
      </c>
      <c r="I6" s="211" t="s">
        <v>106</v>
      </c>
      <c r="J6" s="211" t="s">
        <v>31</v>
      </c>
      <c r="K6" s="211" t="s">
        <v>107</v>
      </c>
      <c r="L6" s="211" t="s">
        <v>108</v>
      </c>
      <c r="M6" s="211" t="s">
        <v>109</v>
      </c>
      <c r="N6" s="211" t="s">
        <v>110</v>
      </c>
      <c r="O6" s="211" t="s">
        <v>111</v>
      </c>
      <c r="P6" s="211" t="s">
        <v>112</v>
      </c>
      <c r="Q6" s="211" t="s">
        <v>113</v>
      </c>
      <c r="R6" s="211" t="s">
        <v>114</v>
      </c>
      <c r="S6" s="211" t="s">
        <v>115</v>
      </c>
      <c r="T6" s="211" t="s">
        <v>116</v>
      </c>
      <c r="U6" s="211" t="s">
        <v>117</v>
      </c>
      <c r="V6" s="211" t="s">
        <v>118</v>
      </c>
      <c r="W6" s="211" t="s">
        <v>119</v>
      </c>
      <c r="X6" s="211" t="s">
        <v>120</v>
      </c>
      <c r="Y6" s="211" t="s">
        <v>121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5">
      <c r="A8" s="224" t="s">
        <v>122</v>
      </c>
      <c r="B8" s="225" t="s">
        <v>72</v>
      </c>
      <c r="C8" s="248" t="s">
        <v>73</v>
      </c>
      <c r="D8" s="226"/>
      <c r="E8" s="227"/>
      <c r="F8" s="228"/>
      <c r="G8" s="228">
        <f>SUMIF(AG9:AG13,"&lt;&gt;NOR",G9:G13)</f>
        <v>0</v>
      </c>
      <c r="H8" s="228"/>
      <c r="I8" s="228">
        <f>SUM(I9:I13)</f>
        <v>0</v>
      </c>
      <c r="J8" s="228"/>
      <c r="K8" s="228">
        <f>SUM(K9:K13)</f>
        <v>0</v>
      </c>
      <c r="L8" s="228"/>
      <c r="M8" s="228">
        <f>SUM(M9:M13)</f>
        <v>0</v>
      </c>
      <c r="N8" s="227"/>
      <c r="O8" s="227">
        <f>SUM(O9:O13)</f>
        <v>0</v>
      </c>
      <c r="P8" s="227"/>
      <c r="Q8" s="227">
        <f>SUM(Q9:Q13)</f>
        <v>0</v>
      </c>
      <c r="R8" s="228"/>
      <c r="S8" s="228"/>
      <c r="T8" s="229"/>
      <c r="U8" s="223"/>
      <c r="V8" s="223">
        <f>SUM(V9:V13)</f>
        <v>42.6</v>
      </c>
      <c r="W8" s="223"/>
      <c r="X8" s="223"/>
      <c r="Y8" s="223"/>
      <c r="AG8" t="s">
        <v>123</v>
      </c>
    </row>
    <row r="9" spans="1:60" outlineLevel="1" x14ac:dyDescent="0.25">
      <c r="A9" s="231">
        <v>1</v>
      </c>
      <c r="B9" s="232" t="s">
        <v>232</v>
      </c>
      <c r="C9" s="249" t="s">
        <v>233</v>
      </c>
      <c r="D9" s="233" t="s">
        <v>234</v>
      </c>
      <c r="E9" s="234">
        <v>95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235</v>
      </c>
      <c r="S9" s="236" t="s">
        <v>127</v>
      </c>
      <c r="T9" s="237" t="s">
        <v>127</v>
      </c>
      <c r="U9" s="222">
        <v>0.42199999999999999</v>
      </c>
      <c r="V9" s="222">
        <f>ROUND(E9*U9,2)</f>
        <v>40.090000000000003</v>
      </c>
      <c r="W9" s="222"/>
      <c r="X9" s="222" t="s">
        <v>178</v>
      </c>
      <c r="Y9" s="222" t="s">
        <v>130</v>
      </c>
      <c r="Z9" s="212"/>
      <c r="AA9" s="212"/>
      <c r="AB9" s="212"/>
      <c r="AC9" s="212"/>
      <c r="AD9" s="212"/>
      <c r="AE9" s="212"/>
      <c r="AF9" s="212"/>
      <c r="AG9" s="212" t="s">
        <v>179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19"/>
      <c r="B10" s="220"/>
      <c r="C10" s="259" t="s">
        <v>236</v>
      </c>
      <c r="D10" s="258"/>
      <c r="E10" s="258"/>
      <c r="F10" s="258"/>
      <c r="G10" s="258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184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39" t="str">
        <f>C10</f>
        <v>s přemístěním výkopku v příčných profilech na vzdálenost do 15 m nebo s naložením na dopravní prostředek.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31">
        <v>2</v>
      </c>
      <c r="B11" s="232" t="s">
        <v>237</v>
      </c>
      <c r="C11" s="249" t="s">
        <v>238</v>
      </c>
      <c r="D11" s="233" t="s">
        <v>234</v>
      </c>
      <c r="E11" s="234">
        <v>28.5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6" t="s">
        <v>235</v>
      </c>
      <c r="S11" s="236" t="s">
        <v>127</v>
      </c>
      <c r="T11" s="237" t="s">
        <v>127</v>
      </c>
      <c r="U11" s="222">
        <v>8.7999999999999995E-2</v>
      </c>
      <c r="V11" s="222">
        <f>ROUND(E11*U11,2)</f>
        <v>2.5099999999999998</v>
      </c>
      <c r="W11" s="222"/>
      <c r="X11" s="222" t="s">
        <v>178</v>
      </c>
      <c r="Y11" s="222" t="s">
        <v>130</v>
      </c>
      <c r="Z11" s="212"/>
      <c r="AA11" s="212"/>
      <c r="AB11" s="212"/>
      <c r="AC11" s="212"/>
      <c r="AD11" s="212"/>
      <c r="AE11" s="212"/>
      <c r="AF11" s="212"/>
      <c r="AG11" s="212" t="s">
        <v>179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2" x14ac:dyDescent="0.25">
      <c r="A12" s="219"/>
      <c r="B12" s="220"/>
      <c r="C12" s="259" t="s">
        <v>236</v>
      </c>
      <c r="D12" s="258"/>
      <c r="E12" s="258"/>
      <c r="F12" s="258"/>
      <c r="G12" s="258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184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39" t="str">
        <f>C12</f>
        <v>s přemístěním výkopku v příčných profilech na vzdálenost do 15 m nebo s naložením na dopravní prostředek.</v>
      </c>
      <c r="BB12" s="212"/>
      <c r="BC12" s="212"/>
      <c r="BD12" s="212"/>
      <c r="BE12" s="212"/>
      <c r="BF12" s="212"/>
      <c r="BG12" s="212"/>
      <c r="BH12" s="212"/>
    </row>
    <row r="13" spans="1:60" outlineLevel="2" x14ac:dyDescent="0.25">
      <c r="A13" s="219"/>
      <c r="B13" s="220"/>
      <c r="C13" s="260" t="s">
        <v>239</v>
      </c>
      <c r="D13" s="256"/>
      <c r="E13" s="257">
        <v>28.5</v>
      </c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197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5">
      <c r="A14" s="224" t="s">
        <v>122</v>
      </c>
      <c r="B14" s="225" t="s">
        <v>74</v>
      </c>
      <c r="C14" s="248" t="s">
        <v>75</v>
      </c>
      <c r="D14" s="226"/>
      <c r="E14" s="227"/>
      <c r="F14" s="228"/>
      <c r="G14" s="228">
        <f>SUMIF(AG15:AG17,"&lt;&gt;NOR",G15:G17)</f>
        <v>0</v>
      </c>
      <c r="H14" s="228"/>
      <c r="I14" s="228">
        <f>SUM(I15:I17)</f>
        <v>0</v>
      </c>
      <c r="J14" s="228"/>
      <c r="K14" s="228">
        <f>SUM(K15:K17)</f>
        <v>0</v>
      </c>
      <c r="L14" s="228"/>
      <c r="M14" s="228">
        <f>SUM(M15:M17)</f>
        <v>0</v>
      </c>
      <c r="N14" s="227"/>
      <c r="O14" s="227">
        <f>SUM(O15:O17)</f>
        <v>0</v>
      </c>
      <c r="P14" s="227"/>
      <c r="Q14" s="227">
        <f>SUM(Q15:Q17)</f>
        <v>51.3</v>
      </c>
      <c r="R14" s="228"/>
      <c r="S14" s="228"/>
      <c r="T14" s="229"/>
      <c r="U14" s="223"/>
      <c r="V14" s="223">
        <f>SUM(V15:V17)</f>
        <v>22.8</v>
      </c>
      <c r="W14" s="223"/>
      <c r="X14" s="223"/>
      <c r="Y14" s="223"/>
      <c r="AG14" t="s">
        <v>123</v>
      </c>
    </row>
    <row r="15" spans="1:60" outlineLevel="1" x14ac:dyDescent="0.25">
      <c r="A15" s="231">
        <v>3</v>
      </c>
      <c r="B15" s="232" t="s">
        <v>240</v>
      </c>
      <c r="C15" s="249" t="s">
        <v>241</v>
      </c>
      <c r="D15" s="233" t="s">
        <v>195</v>
      </c>
      <c r="E15" s="234">
        <v>190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4">
        <v>0</v>
      </c>
      <c r="O15" s="234">
        <f>ROUND(E15*N15,2)</f>
        <v>0</v>
      </c>
      <c r="P15" s="234">
        <v>0.27</v>
      </c>
      <c r="Q15" s="234">
        <f>ROUND(E15*P15,2)</f>
        <v>51.3</v>
      </c>
      <c r="R15" s="236" t="s">
        <v>176</v>
      </c>
      <c r="S15" s="236" t="s">
        <v>127</v>
      </c>
      <c r="T15" s="237" t="s">
        <v>182</v>
      </c>
      <c r="U15" s="222">
        <v>0.12</v>
      </c>
      <c r="V15" s="222">
        <f>ROUND(E15*U15,2)</f>
        <v>22.8</v>
      </c>
      <c r="W15" s="222"/>
      <c r="X15" s="222" t="s">
        <v>178</v>
      </c>
      <c r="Y15" s="222" t="s">
        <v>130</v>
      </c>
      <c r="Z15" s="212"/>
      <c r="AA15" s="212"/>
      <c r="AB15" s="212"/>
      <c r="AC15" s="212"/>
      <c r="AD15" s="212"/>
      <c r="AE15" s="212"/>
      <c r="AF15" s="212"/>
      <c r="AG15" s="212" t="s">
        <v>179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5">
      <c r="A16" s="219"/>
      <c r="B16" s="220"/>
      <c r="C16" s="259" t="s">
        <v>242</v>
      </c>
      <c r="D16" s="258"/>
      <c r="E16" s="258"/>
      <c r="F16" s="258"/>
      <c r="G16" s="258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184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39" t="str">
        <f>C16</f>
        <v>s vybouráním lože, s přemístěním hmot na skládku na vzdálenost do 3 m nebo naložením na dopravní prostředek</v>
      </c>
      <c r="BB16" s="212"/>
      <c r="BC16" s="212"/>
      <c r="BD16" s="212"/>
      <c r="BE16" s="212"/>
      <c r="BF16" s="212"/>
      <c r="BG16" s="212"/>
      <c r="BH16" s="212"/>
    </row>
    <row r="17" spans="1:60" outlineLevel="2" x14ac:dyDescent="0.25">
      <c r="A17" s="219"/>
      <c r="B17" s="220"/>
      <c r="C17" s="260" t="s">
        <v>243</v>
      </c>
      <c r="D17" s="256"/>
      <c r="E17" s="257">
        <v>190</v>
      </c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197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x14ac:dyDescent="0.25">
      <c r="A18" s="224" t="s">
        <v>122</v>
      </c>
      <c r="B18" s="225" t="s">
        <v>76</v>
      </c>
      <c r="C18" s="248" t="s">
        <v>77</v>
      </c>
      <c r="D18" s="226"/>
      <c r="E18" s="227"/>
      <c r="F18" s="228"/>
      <c r="G18" s="228">
        <f>SUMIF(AG19:AG21,"&lt;&gt;NOR",G19:G21)</f>
        <v>0</v>
      </c>
      <c r="H18" s="228"/>
      <c r="I18" s="228">
        <f>SUM(I19:I21)</f>
        <v>0</v>
      </c>
      <c r="J18" s="228"/>
      <c r="K18" s="228">
        <f>SUM(K19:K21)</f>
        <v>0</v>
      </c>
      <c r="L18" s="228"/>
      <c r="M18" s="228">
        <f>SUM(M19:M21)</f>
        <v>0</v>
      </c>
      <c r="N18" s="227"/>
      <c r="O18" s="227">
        <f>SUM(O19:O21)</f>
        <v>0</v>
      </c>
      <c r="P18" s="227"/>
      <c r="Q18" s="227">
        <f>SUM(Q19:Q21)</f>
        <v>0</v>
      </c>
      <c r="R18" s="228"/>
      <c r="S18" s="228"/>
      <c r="T18" s="229"/>
      <c r="U18" s="223"/>
      <c r="V18" s="223">
        <f>SUM(V19:V21)</f>
        <v>1.05</v>
      </c>
      <c r="W18" s="223"/>
      <c r="X18" s="223"/>
      <c r="Y18" s="223"/>
      <c r="AG18" t="s">
        <v>123</v>
      </c>
    </row>
    <row r="19" spans="1:60" outlineLevel="1" x14ac:dyDescent="0.25">
      <c r="A19" s="231">
        <v>4</v>
      </c>
      <c r="B19" s="232" t="s">
        <v>244</v>
      </c>
      <c r="C19" s="249" t="s">
        <v>245</v>
      </c>
      <c r="D19" s="233" t="s">
        <v>234</v>
      </c>
      <c r="E19" s="234">
        <v>95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4">
        <v>0</v>
      </c>
      <c r="O19" s="234">
        <f>ROUND(E19*N19,2)</f>
        <v>0</v>
      </c>
      <c r="P19" s="234">
        <v>0</v>
      </c>
      <c r="Q19" s="234">
        <f>ROUND(E19*P19,2)</f>
        <v>0</v>
      </c>
      <c r="R19" s="236" t="s">
        <v>235</v>
      </c>
      <c r="S19" s="236" t="s">
        <v>127</v>
      </c>
      <c r="T19" s="237" t="s">
        <v>127</v>
      </c>
      <c r="U19" s="222">
        <v>1.0999999999999999E-2</v>
      </c>
      <c r="V19" s="222">
        <f>ROUND(E19*U19,2)</f>
        <v>1.05</v>
      </c>
      <c r="W19" s="222"/>
      <c r="X19" s="222" t="s">
        <v>178</v>
      </c>
      <c r="Y19" s="222" t="s">
        <v>130</v>
      </c>
      <c r="Z19" s="212"/>
      <c r="AA19" s="212"/>
      <c r="AB19" s="212"/>
      <c r="AC19" s="212"/>
      <c r="AD19" s="212"/>
      <c r="AE19" s="212"/>
      <c r="AF19" s="212"/>
      <c r="AG19" s="212" t="s">
        <v>179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2" x14ac:dyDescent="0.25">
      <c r="A20" s="219"/>
      <c r="B20" s="220"/>
      <c r="C20" s="259" t="s">
        <v>246</v>
      </c>
      <c r="D20" s="258"/>
      <c r="E20" s="258"/>
      <c r="F20" s="258"/>
      <c r="G20" s="258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184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41">
        <v>5</v>
      </c>
      <c r="B21" s="242" t="s">
        <v>247</v>
      </c>
      <c r="C21" s="252" t="s">
        <v>248</v>
      </c>
      <c r="D21" s="243" t="s">
        <v>234</v>
      </c>
      <c r="E21" s="244">
        <v>95</v>
      </c>
      <c r="F21" s="245"/>
      <c r="G21" s="246">
        <f>ROUND(E21*F21,2)</f>
        <v>0</v>
      </c>
      <c r="H21" s="245"/>
      <c r="I21" s="246">
        <f>ROUND(E21*H21,2)</f>
        <v>0</v>
      </c>
      <c r="J21" s="245"/>
      <c r="K21" s="246">
        <f>ROUND(E21*J21,2)</f>
        <v>0</v>
      </c>
      <c r="L21" s="246">
        <v>21</v>
      </c>
      <c r="M21" s="246">
        <f>G21*(1+L21/100)</f>
        <v>0</v>
      </c>
      <c r="N21" s="244">
        <v>0</v>
      </c>
      <c r="O21" s="244">
        <f>ROUND(E21*N21,2)</f>
        <v>0</v>
      </c>
      <c r="P21" s="244">
        <v>0</v>
      </c>
      <c r="Q21" s="244">
        <f>ROUND(E21*P21,2)</f>
        <v>0</v>
      </c>
      <c r="R21" s="246" t="s">
        <v>235</v>
      </c>
      <c r="S21" s="246" t="s">
        <v>127</v>
      </c>
      <c r="T21" s="247" t="s">
        <v>127</v>
      </c>
      <c r="U21" s="222">
        <v>0</v>
      </c>
      <c r="V21" s="222">
        <f>ROUND(E21*U21,2)</f>
        <v>0</v>
      </c>
      <c r="W21" s="222"/>
      <c r="X21" s="222" t="s">
        <v>178</v>
      </c>
      <c r="Y21" s="222" t="s">
        <v>130</v>
      </c>
      <c r="Z21" s="212"/>
      <c r="AA21" s="212"/>
      <c r="AB21" s="212"/>
      <c r="AC21" s="212"/>
      <c r="AD21" s="212"/>
      <c r="AE21" s="212"/>
      <c r="AF21" s="212"/>
      <c r="AG21" s="212" t="s">
        <v>179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5">
      <c r="A22" s="224" t="s">
        <v>122</v>
      </c>
      <c r="B22" s="225" t="s">
        <v>78</v>
      </c>
      <c r="C22" s="248" t="s">
        <v>79</v>
      </c>
      <c r="D22" s="226"/>
      <c r="E22" s="227"/>
      <c r="F22" s="228"/>
      <c r="G22" s="228">
        <f>SUMIF(AG23:AG25,"&lt;&gt;NOR",G23:G25)</f>
        <v>0</v>
      </c>
      <c r="H22" s="228"/>
      <c r="I22" s="228">
        <f>SUM(I23:I25)</f>
        <v>0</v>
      </c>
      <c r="J22" s="228"/>
      <c r="K22" s="228">
        <f>SUM(K23:K25)</f>
        <v>0</v>
      </c>
      <c r="L22" s="228"/>
      <c r="M22" s="228">
        <f>SUM(M23:M25)</f>
        <v>0</v>
      </c>
      <c r="N22" s="227"/>
      <c r="O22" s="227">
        <f>SUM(O23:O25)</f>
        <v>0</v>
      </c>
      <c r="P22" s="227"/>
      <c r="Q22" s="227">
        <f>SUM(Q23:Q25)</f>
        <v>0</v>
      </c>
      <c r="R22" s="228"/>
      <c r="S22" s="228"/>
      <c r="T22" s="229"/>
      <c r="U22" s="223"/>
      <c r="V22" s="223">
        <f>SUM(V23:V25)</f>
        <v>4.79</v>
      </c>
      <c r="W22" s="223"/>
      <c r="X22" s="223"/>
      <c r="Y22" s="223"/>
      <c r="AG22" t="s">
        <v>123</v>
      </c>
    </row>
    <row r="23" spans="1:60" outlineLevel="1" x14ac:dyDescent="0.25">
      <c r="A23" s="231">
        <v>6</v>
      </c>
      <c r="B23" s="232" t="s">
        <v>249</v>
      </c>
      <c r="C23" s="249" t="s">
        <v>250</v>
      </c>
      <c r="D23" s="233" t="s">
        <v>175</v>
      </c>
      <c r="E23" s="234">
        <v>246</v>
      </c>
      <c r="F23" s="235"/>
      <c r="G23" s="236">
        <f>ROUND(E23*F23,2)</f>
        <v>0</v>
      </c>
      <c r="H23" s="235"/>
      <c r="I23" s="236">
        <f>ROUND(E23*H23,2)</f>
        <v>0</v>
      </c>
      <c r="J23" s="235"/>
      <c r="K23" s="236">
        <f>ROUND(E23*J23,2)</f>
        <v>0</v>
      </c>
      <c r="L23" s="236">
        <v>21</v>
      </c>
      <c r="M23" s="236">
        <f>G23*(1+L23/100)</f>
        <v>0</v>
      </c>
      <c r="N23" s="234">
        <v>0</v>
      </c>
      <c r="O23" s="234">
        <f>ROUND(E23*N23,2)</f>
        <v>0</v>
      </c>
      <c r="P23" s="234">
        <v>0</v>
      </c>
      <c r="Q23" s="234">
        <f>ROUND(E23*P23,2)</f>
        <v>0</v>
      </c>
      <c r="R23" s="236" t="s">
        <v>235</v>
      </c>
      <c r="S23" s="236" t="s">
        <v>127</v>
      </c>
      <c r="T23" s="237" t="s">
        <v>182</v>
      </c>
      <c r="U23" s="222">
        <v>1.7999999999999999E-2</v>
      </c>
      <c r="V23" s="222">
        <f>ROUND(E23*U23,2)</f>
        <v>4.43</v>
      </c>
      <c r="W23" s="222"/>
      <c r="X23" s="222" t="s">
        <v>178</v>
      </c>
      <c r="Y23" s="222" t="s">
        <v>130</v>
      </c>
      <c r="Z23" s="212"/>
      <c r="AA23" s="212"/>
      <c r="AB23" s="212"/>
      <c r="AC23" s="212"/>
      <c r="AD23" s="212"/>
      <c r="AE23" s="212"/>
      <c r="AF23" s="212"/>
      <c r="AG23" s="212" t="s">
        <v>179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 x14ac:dyDescent="0.25">
      <c r="A24" s="219"/>
      <c r="B24" s="220"/>
      <c r="C24" s="259" t="s">
        <v>251</v>
      </c>
      <c r="D24" s="258"/>
      <c r="E24" s="258"/>
      <c r="F24" s="258"/>
      <c r="G24" s="258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184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41">
        <v>7</v>
      </c>
      <c r="B25" s="242" t="s">
        <v>252</v>
      </c>
      <c r="C25" s="252" t="s">
        <v>253</v>
      </c>
      <c r="D25" s="243" t="s">
        <v>254</v>
      </c>
      <c r="E25" s="244">
        <v>18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0</v>
      </c>
      <c r="Q25" s="244">
        <f>ROUND(E25*P25,2)</f>
        <v>0</v>
      </c>
      <c r="R25" s="246"/>
      <c r="S25" s="246" t="s">
        <v>148</v>
      </c>
      <c r="T25" s="247" t="s">
        <v>128</v>
      </c>
      <c r="U25" s="222">
        <v>0.02</v>
      </c>
      <c r="V25" s="222">
        <f>ROUND(E25*U25,2)</f>
        <v>0.36</v>
      </c>
      <c r="W25" s="222"/>
      <c r="X25" s="222" t="s">
        <v>255</v>
      </c>
      <c r="Y25" s="222" t="s">
        <v>130</v>
      </c>
      <c r="Z25" s="212"/>
      <c r="AA25" s="212"/>
      <c r="AB25" s="212"/>
      <c r="AC25" s="212"/>
      <c r="AD25" s="212"/>
      <c r="AE25" s="212"/>
      <c r="AF25" s="212"/>
      <c r="AG25" s="212" t="s">
        <v>256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x14ac:dyDescent="0.25">
      <c r="A26" s="224" t="s">
        <v>122</v>
      </c>
      <c r="B26" s="225" t="s">
        <v>80</v>
      </c>
      <c r="C26" s="248" t="s">
        <v>81</v>
      </c>
      <c r="D26" s="226"/>
      <c r="E26" s="227"/>
      <c r="F26" s="228"/>
      <c r="G26" s="228">
        <f>SUMIF(AG27:AG29,"&lt;&gt;NOR",G27:G29)</f>
        <v>0</v>
      </c>
      <c r="H26" s="228"/>
      <c r="I26" s="228">
        <f>SUM(I27:I29)</f>
        <v>0</v>
      </c>
      <c r="J26" s="228"/>
      <c r="K26" s="228">
        <f>SUM(K27:K29)</f>
        <v>0</v>
      </c>
      <c r="L26" s="228"/>
      <c r="M26" s="228">
        <f>SUM(M27:M29)</f>
        <v>0</v>
      </c>
      <c r="N26" s="227"/>
      <c r="O26" s="227">
        <f>SUM(O27:O29)</f>
        <v>185.98</v>
      </c>
      <c r="P26" s="227"/>
      <c r="Q26" s="227">
        <f>SUM(Q27:Q29)</f>
        <v>0</v>
      </c>
      <c r="R26" s="228"/>
      <c r="S26" s="228"/>
      <c r="T26" s="229"/>
      <c r="U26" s="223"/>
      <c r="V26" s="223">
        <f>SUM(V27:V29)</f>
        <v>12.46</v>
      </c>
      <c r="W26" s="223"/>
      <c r="X26" s="223"/>
      <c r="Y26" s="223"/>
      <c r="AG26" t="s">
        <v>123</v>
      </c>
    </row>
    <row r="27" spans="1:60" ht="20.399999999999999" outlineLevel="1" x14ac:dyDescent="0.25">
      <c r="A27" s="241">
        <v>8</v>
      </c>
      <c r="B27" s="242" t="s">
        <v>257</v>
      </c>
      <c r="C27" s="252" t="s">
        <v>258</v>
      </c>
      <c r="D27" s="243" t="s">
        <v>175</v>
      </c>
      <c r="E27" s="244">
        <v>205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0.378</v>
      </c>
      <c r="O27" s="244">
        <f>ROUND(E27*N27,2)</f>
        <v>77.489999999999995</v>
      </c>
      <c r="P27" s="244">
        <v>0</v>
      </c>
      <c r="Q27" s="244">
        <f>ROUND(E27*P27,2)</f>
        <v>0</v>
      </c>
      <c r="R27" s="246" t="s">
        <v>176</v>
      </c>
      <c r="S27" s="246" t="s">
        <v>127</v>
      </c>
      <c r="T27" s="247" t="s">
        <v>182</v>
      </c>
      <c r="U27" s="222">
        <v>2.5999999999999999E-2</v>
      </c>
      <c r="V27" s="222">
        <f>ROUND(E27*U27,2)</f>
        <v>5.33</v>
      </c>
      <c r="W27" s="222"/>
      <c r="X27" s="222" t="s">
        <v>178</v>
      </c>
      <c r="Y27" s="222" t="s">
        <v>130</v>
      </c>
      <c r="Z27" s="212"/>
      <c r="AA27" s="212"/>
      <c r="AB27" s="212"/>
      <c r="AC27" s="212"/>
      <c r="AD27" s="212"/>
      <c r="AE27" s="212"/>
      <c r="AF27" s="212"/>
      <c r="AG27" s="212" t="s">
        <v>179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0.399999999999999" outlineLevel="1" x14ac:dyDescent="0.25">
      <c r="A28" s="231">
        <v>9</v>
      </c>
      <c r="B28" s="232" t="s">
        <v>259</v>
      </c>
      <c r="C28" s="249" t="s">
        <v>260</v>
      </c>
      <c r="D28" s="233" t="s">
        <v>175</v>
      </c>
      <c r="E28" s="234">
        <v>246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4">
        <v>0.441</v>
      </c>
      <c r="O28" s="234">
        <f>ROUND(E28*N28,2)</f>
        <v>108.49</v>
      </c>
      <c r="P28" s="234">
        <v>0</v>
      </c>
      <c r="Q28" s="234">
        <f>ROUND(E28*P28,2)</f>
        <v>0</v>
      </c>
      <c r="R28" s="236" t="s">
        <v>176</v>
      </c>
      <c r="S28" s="236" t="s">
        <v>127</v>
      </c>
      <c r="T28" s="237" t="s">
        <v>182</v>
      </c>
      <c r="U28" s="222">
        <v>2.9000000000000001E-2</v>
      </c>
      <c r="V28" s="222">
        <f>ROUND(E28*U28,2)</f>
        <v>7.13</v>
      </c>
      <c r="W28" s="222"/>
      <c r="X28" s="222" t="s">
        <v>178</v>
      </c>
      <c r="Y28" s="222" t="s">
        <v>130</v>
      </c>
      <c r="Z28" s="212"/>
      <c r="AA28" s="212"/>
      <c r="AB28" s="212"/>
      <c r="AC28" s="212"/>
      <c r="AD28" s="212"/>
      <c r="AE28" s="212"/>
      <c r="AF28" s="212"/>
      <c r="AG28" s="212" t="s">
        <v>179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 x14ac:dyDescent="0.25">
      <c r="A29" s="219"/>
      <c r="B29" s="220"/>
      <c r="C29" s="260" t="s">
        <v>261</v>
      </c>
      <c r="D29" s="256"/>
      <c r="E29" s="257">
        <v>246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197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x14ac:dyDescent="0.25">
      <c r="A30" s="224" t="s">
        <v>122</v>
      </c>
      <c r="B30" s="225" t="s">
        <v>84</v>
      </c>
      <c r="C30" s="248" t="s">
        <v>85</v>
      </c>
      <c r="D30" s="226"/>
      <c r="E30" s="227"/>
      <c r="F30" s="228"/>
      <c r="G30" s="228">
        <f>SUMIF(AG31:AG35,"&lt;&gt;NOR",G31:G35)</f>
        <v>0</v>
      </c>
      <c r="H30" s="228"/>
      <c r="I30" s="228">
        <f>SUM(I31:I35)</f>
        <v>0</v>
      </c>
      <c r="J30" s="228"/>
      <c r="K30" s="228">
        <f>SUM(K31:K35)</f>
        <v>0</v>
      </c>
      <c r="L30" s="228"/>
      <c r="M30" s="228">
        <f>SUM(M31:M35)</f>
        <v>0</v>
      </c>
      <c r="N30" s="227"/>
      <c r="O30" s="227">
        <f>SUM(O31:O35)</f>
        <v>56.15</v>
      </c>
      <c r="P30" s="227"/>
      <c r="Q30" s="227">
        <f>SUM(Q31:Q35)</f>
        <v>0</v>
      </c>
      <c r="R30" s="228"/>
      <c r="S30" s="228"/>
      <c r="T30" s="229"/>
      <c r="U30" s="223"/>
      <c r="V30" s="223">
        <f>SUM(V31:V35)</f>
        <v>112.61</v>
      </c>
      <c r="W30" s="223"/>
      <c r="X30" s="223"/>
      <c r="Y30" s="223"/>
      <c r="AG30" t="s">
        <v>123</v>
      </c>
    </row>
    <row r="31" spans="1:60" outlineLevel="1" x14ac:dyDescent="0.25">
      <c r="A31" s="231">
        <v>10</v>
      </c>
      <c r="B31" s="232" t="s">
        <v>262</v>
      </c>
      <c r="C31" s="249" t="s">
        <v>263</v>
      </c>
      <c r="D31" s="233" t="s">
        <v>175</v>
      </c>
      <c r="E31" s="234">
        <v>205</v>
      </c>
      <c r="F31" s="235"/>
      <c r="G31" s="236">
        <f>ROUND(E31*F31,2)</f>
        <v>0</v>
      </c>
      <c r="H31" s="235"/>
      <c r="I31" s="236">
        <f>ROUND(E31*H31,2)</f>
        <v>0</v>
      </c>
      <c r="J31" s="235"/>
      <c r="K31" s="236">
        <f>ROUND(E31*J31,2)</f>
        <v>0</v>
      </c>
      <c r="L31" s="236">
        <v>21</v>
      </c>
      <c r="M31" s="236">
        <f>G31*(1+L31/100)</f>
        <v>0</v>
      </c>
      <c r="N31" s="234">
        <v>9.2799999999999994E-2</v>
      </c>
      <c r="O31" s="234">
        <f>ROUND(E31*N31,2)</f>
        <v>19.02</v>
      </c>
      <c r="P31" s="234">
        <v>0</v>
      </c>
      <c r="Q31" s="234">
        <f>ROUND(E31*P31,2)</f>
        <v>0</v>
      </c>
      <c r="R31" s="236" t="s">
        <v>176</v>
      </c>
      <c r="S31" s="236" t="s">
        <v>127</v>
      </c>
      <c r="T31" s="237" t="s">
        <v>182</v>
      </c>
      <c r="U31" s="222">
        <v>0.47799999999999998</v>
      </c>
      <c r="V31" s="222">
        <f>ROUND(E31*U31,2)</f>
        <v>97.99</v>
      </c>
      <c r="W31" s="222"/>
      <c r="X31" s="222" t="s">
        <v>178</v>
      </c>
      <c r="Y31" s="222" t="s">
        <v>130</v>
      </c>
      <c r="Z31" s="212"/>
      <c r="AA31" s="212"/>
      <c r="AB31" s="212"/>
      <c r="AC31" s="212"/>
      <c r="AD31" s="212"/>
      <c r="AE31" s="212"/>
      <c r="AF31" s="212"/>
      <c r="AG31" s="212" t="s">
        <v>179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1" outlineLevel="2" x14ac:dyDescent="0.25">
      <c r="A32" s="219"/>
      <c r="B32" s="220"/>
      <c r="C32" s="259" t="s">
        <v>264</v>
      </c>
      <c r="D32" s="258"/>
      <c r="E32" s="258"/>
      <c r="F32" s="258"/>
      <c r="G32" s="258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184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39" t="str">
        <f>C32</f>
        <v>s provedením lože z kameniva drceného, s vyplněním spár, s dvojitým hutněním a se smetením přebytečného materiálu na krajnici. S dodáním hmot pro lože a výplň spár.</v>
      </c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41">
        <v>11</v>
      </c>
      <c r="B33" s="242" t="s">
        <v>265</v>
      </c>
      <c r="C33" s="252" t="s">
        <v>266</v>
      </c>
      <c r="D33" s="243" t="s">
        <v>195</v>
      </c>
      <c r="E33" s="244">
        <v>34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3.6000000000000002E-4</v>
      </c>
      <c r="O33" s="244">
        <f>ROUND(E33*N33,2)</f>
        <v>0.01</v>
      </c>
      <c r="P33" s="244">
        <v>0</v>
      </c>
      <c r="Q33" s="244">
        <f>ROUND(E33*P33,2)</f>
        <v>0</v>
      </c>
      <c r="R33" s="246" t="s">
        <v>176</v>
      </c>
      <c r="S33" s="246" t="s">
        <v>127</v>
      </c>
      <c r="T33" s="247" t="s">
        <v>182</v>
      </c>
      <c r="U33" s="222">
        <v>0.43</v>
      </c>
      <c r="V33" s="222">
        <f>ROUND(E33*U33,2)</f>
        <v>14.62</v>
      </c>
      <c r="W33" s="222"/>
      <c r="X33" s="222" t="s">
        <v>178</v>
      </c>
      <c r="Y33" s="222" t="s">
        <v>130</v>
      </c>
      <c r="Z33" s="212"/>
      <c r="AA33" s="212"/>
      <c r="AB33" s="212"/>
      <c r="AC33" s="212"/>
      <c r="AD33" s="212"/>
      <c r="AE33" s="212"/>
      <c r="AF33" s="212"/>
      <c r="AG33" s="212" t="s">
        <v>179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31">
        <v>12</v>
      </c>
      <c r="B34" s="232" t="s">
        <v>267</v>
      </c>
      <c r="C34" s="249" t="s">
        <v>268</v>
      </c>
      <c r="D34" s="233" t="s">
        <v>175</v>
      </c>
      <c r="E34" s="234">
        <v>215.25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4">
        <v>0.17244999999999999</v>
      </c>
      <c r="O34" s="234">
        <f>ROUND(E34*N34,2)</f>
        <v>37.119999999999997</v>
      </c>
      <c r="P34" s="234">
        <v>0</v>
      </c>
      <c r="Q34" s="234">
        <f>ROUND(E34*P34,2)</f>
        <v>0</v>
      </c>
      <c r="R34" s="236" t="s">
        <v>269</v>
      </c>
      <c r="S34" s="236" t="s">
        <v>127</v>
      </c>
      <c r="T34" s="237" t="s">
        <v>182</v>
      </c>
      <c r="U34" s="222">
        <v>0</v>
      </c>
      <c r="V34" s="222">
        <f>ROUND(E34*U34,2)</f>
        <v>0</v>
      </c>
      <c r="W34" s="222"/>
      <c r="X34" s="222" t="s">
        <v>270</v>
      </c>
      <c r="Y34" s="222" t="s">
        <v>130</v>
      </c>
      <c r="Z34" s="212"/>
      <c r="AA34" s="212"/>
      <c r="AB34" s="212"/>
      <c r="AC34" s="212"/>
      <c r="AD34" s="212"/>
      <c r="AE34" s="212"/>
      <c r="AF34" s="212"/>
      <c r="AG34" s="212" t="s">
        <v>271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5">
      <c r="A35" s="219"/>
      <c r="B35" s="220"/>
      <c r="C35" s="260" t="s">
        <v>272</v>
      </c>
      <c r="D35" s="256"/>
      <c r="E35" s="257">
        <v>215.25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197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x14ac:dyDescent="0.25">
      <c r="A36" s="224" t="s">
        <v>122</v>
      </c>
      <c r="B36" s="225" t="s">
        <v>86</v>
      </c>
      <c r="C36" s="248" t="s">
        <v>87</v>
      </c>
      <c r="D36" s="226"/>
      <c r="E36" s="227"/>
      <c r="F36" s="228"/>
      <c r="G36" s="228">
        <f>SUMIF(AG37:AG47,"&lt;&gt;NOR",G37:G47)</f>
        <v>0</v>
      </c>
      <c r="H36" s="228"/>
      <c r="I36" s="228">
        <f>SUM(I37:I47)</f>
        <v>0</v>
      </c>
      <c r="J36" s="228"/>
      <c r="K36" s="228">
        <f>SUM(K37:K47)</f>
        <v>0</v>
      </c>
      <c r="L36" s="228"/>
      <c r="M36" s="228">
        <f>SUM(M37:M47)</f>
        <v>0</v>
      </c>
      <c r="N36" s="227"/>
      <c r="O36" s="227">
        <f>SUM(O37:O47)</f>
        <v>95.49</v>
      </c>
      <c r="P36" s="227"/>
      <c r="Q36" s="227">
        <f>SUM(Q37:Q47)</f>
        <v>0</v>
      </c>
      <c r="R36" s="228"/>
      <c r="S36" s="228"/>
      <c r="T36" s="229"/>
      <c r="U36" s="223"/>
      <c r="V36" s="223">
        <f>SUM(V37:V47)</f>
        <v>101.18</v>
      </c>
      <c r="W36" s="223"/>
      <c r="X36" s="223"/>
      <c r="Y36" s="223"/>
      <c r="AG36" t="s">
        <v>123</v>
      </c>
    </row>
    <row r="37" spans="1:60" ht="20.399999999999999" outlineLevel="1" x14ac:dyDescent="0.25">
      <c r="A37" s="231">
        <v>13</v>
      </c>
      <c r="B37" s="232" t="s">
        <v>273</v>
      </c>
      <c r="C37" s="249" t="s">
        <v>274</v>
      </c>
      <c r="D37" s="233" t="s">
        <v>195</v>
      </c>
      <c r="E37" s="234">
        <v>372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4">
        <v>0.188</v>
      </c>
      <c r="O37" s="234">
        <f>ROUND(E37*N37,2)</f>
        <v>69.94</v>
      </c>
      <c r="P37" s="234">
        <v>0</v>
      </c>
      <c r="Q37" s="234">
        <f>ROUND(E37*P37,2)</f>
        <v>0</v>
      </c>
      <c r="R37" s="236" t="s">
        <v>176</v>
      </c>
      <c r="S37" s="236" t="s">
        <v>127</v>
      </c>
      <c r="T37" s="237" t="s">
        <v>182</v>
      </c>
      <c r="U37" s="222">
        <v>0.27200000000000002</v>
      </c>
      <c r="V37" s="222">
        <f>ROUND(E37*U37,2)</f>
        <v>101.18</v>
      </c>
      <c r="W37" s="222"/>
      <c r="X37" s="222" t="s">
        <v>178</v>
      </c>
      <c r="Y37" s="222" t="s">
        <v>130</v>
      </c>
      <c r="Z37" s="212"/>
      <c r="AA37" s="212"/>
      <c r="AB37" s="212"/>
      <c r="AC37" s="212"/>
      <c r="AD37" s="212"/>
      <c r="AE37" s="212"/>
      <c r="AF37" s="212"/>
      <c r="AG37" s="212" t="s">
        <v>179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5">
      <c r="A38" s="219"/>
      <c r="B38" s="220"/>
      <c r="C38" s="259" t="s">
        <v>275</v>
      </c>
      <c r="D38" s="258"/>
      <c r="E38" s="258"/>
      <c r="F38" s="258"/>
      <c r="G38" s="258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184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5">
      <c r="A39" s="219"/>
      <c r="B39" s="220"/>
      <c r="C39" s="260" t="s">
        <v>276</v>
      </c>
      <c r="D39" s="256"/>
      <c r="E39" s="257">
        <v>197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197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19"/>
      <c r="B40" s="220"/>
      <c r="C40" s="260" t="s">
        <v>277</v>
      </c>
      <c r="D40" s="256"/>
      <c r="E40" s="257">
        <v>144</v>
      </c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197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19"/>
      <c r="B41" s="220"/>
      <c r="C41" s="260" t="s">
        <v>278</v>
      </c>
      <c r="D41" s="256"/>
      <c r="E41" s="257">
        <v>31</v>
      </c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197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5">
      <c r="A42" s="231">
        <v>14</v>
      </c>
      <c r="B42" s="232" t="s">
        <v>279</v>
      </c>
      <c r="C42" s="249" t="s">
        <v>280</v>
      </c>
      <c r="D42" s="233" t="s">
        <v>281</v>
      </c>
      <c r="E42" s="234">
        <v>198.97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4">
        <v>8.2100000000000006E-2</v>
      </c>
      <c r="O42" s="234">
        <f>ROUND(E42*N42,2)</f>
        <v>16.34</v>
      </c>
      <c r="P42" s="234">
        <v>0</v>
      </c>
      <c r="Q42" s="234">
        <f>ROUND(E42*P42,2)</f>
        <v>0</v>
      </c>
      <c r="R42" s="236" t="s">
        <v>269</v>
      </c>
      <c r="S42" s="236" t="s">
        <v>127</v>
      </c>
      <c r="T42" s="237" t="s">
        <v>182</v>
      </c>
      <c r="U42" s="222">
        <v>0</v>
      </c>
      <c r="V42" s="222">
        <f>ROUND(E42*U42,2)</f>
        <v>0</v>
      </c>
      <c r="W42" s="222"/>
      <c r="X42" s="222" t="s">
        <v>270</v>
      </c>
      <c r="Y42" s="222" t="s">
        <v>130</v>
      </c>
      <c r="Z42" s="212"/>
      <c r="AA42" s="212"/>
      <c r="AB42" s="212"/>
      <c r="AC42" s="212"/>
      <c r="AD42" s="212"/>
      <c r="AE42" s="212"/>
      <c r="AF42" s="212"/>
      <c r="AG42" s="212" t="s">
        <v>271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5">
      <c r="A43" s="219"/>
      <c r="B43" s="220"/>
      <c r="C43" s="260" t="s">
        <v>282</v>
      </c>
      <c r="D43" s="256"/>
      <c r="E43" s="257">
        <v>198.97</v>
      </c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197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20.399999999999999" outlineLevel="1" x14ac:dyDescent="0.25">
      <c r="A44" s="231">
        <v>15</v>
      </c>
      <c r="B44" s="232" t="s">
        <v>283</v>
      </c>
      <c r="C44" s="249" t="s">
        <v>284</v>
      </c>
      <c r="D44" s="233" t="s">
        <v>281</v>
      </c>
      <c r="E44" s="234">
        <v>145.44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4">
        <v>4.8300000000000003E-2</v>
      </c>
      <c r="O44" s="234">
        <f>ROUND(E44*N44,2)</f>
        <v>7.02</v>
      </c>
      <c r="P44" s="234">
        <v>0</v>
      </c>
      <c r="Q44" s="234">
        <f>ROUND(E44*P44,2)</f>
        <v>0</v>
      </c>
      <c r="R44" s="236" t="s">
        <v>269</v>
      </c>
      <c r="S44" s="236" t="s">
        <v>127</v>
      </c>
      <c r="T44" s="237" t="s">
        <v>182</v>
      </c>
      <c r="U44" s="222">
        <v>0</v>
      </c>
      <c r="V44" s="222">
        <f>ROUND(E44*U44,2)</f>
        <v>0</v>
      </c>
      <c r="W44" s="222"/>
      <c r="X44" s="222" t="s">
        <v>270</v>
      </c>
      <c r="Y44" s="222" t="s">
        <v>130</v>
      </c>
      <c r="Z44" s="212"/>
      <c r="AA44" s="212"/>
      <c r="AB44" s="212"/>
      <c r="AC44" s="212"/>
      <c r="AD44" s="212"/>
      <c r="AE44" s="212"/>
      <c r="AF44" s="212"/>
      <c r="AG44" s="212" t="s">
        <v>271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5">
      <c r="A45" s="219"/>
      <c r="B45" s="220"/>
      <c r="C45" s="260" t="s">
        <v>285</v>
      </c>
      <c r="D45" s="256"/>
      <c r="E45" s="257">
        <v>145.44</v>
      </c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197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0.399999999999999" outlineLevel="1" x14ac:dyDescent="0.25">
      <c r="A46" s="231">
        <v>16</v>
      </c>
      <c r="B46" s="232" t="s">
        <v>286</v>
      </c>
      <c r="C46" s="249" t="s">
        <v>287</v>
      </c>
      <c r="D46" s="233" t="s">
        <v>281</v>
      </c>
      <c r="E46" s="234">
        <v>31.31</v>
      </c>
      <c r="F46" s="235"/>
      <c r="G46" s="236">
        <f>ROUND(E46*F46,2)</f>
        <v>0</v>
      </c>
      <c r="H46" s="235"/>
      <c r="I46" s="236">
        <f>ROUND(E46*H46,2)</f>
        <v>0</v>
      </c>
      <c r="J46" s="235"/>
      <c r="K46" s="236">
        <f>ROUND(E46*J46,2)</f>
        <v>0</v>
      </c>
      <c r="L46" s="236">
        <v>21</v>
      </c>
      <c r="M46" s="236">
        <f>G46*(1+L46/100)</f>
        <v>0</v>
      </c>
      <c r="N46" s="234">
        <v>7.0000000000000007E-2</v>
      </c>
      <c r="O46" s="234">
        <f>ROUND(E46*N46,2)</f>
        <v>2.19</v>
      </c>
      <c r="P46" s="234">
        <v>0</v>
      </c>
      <c r="Q46" s="234">
        <f>ROUND(E46*P46,2)</f>
        <v>0</v>
      </c>
      <c r="R46" s="236" t="s">
        <v>269</v>
      </c>
      <c r="S46" s="236" t="s">
        <v>127</v>
      </c>
      <c r="T46" s="237" t="s">
        <v>182</v>
      </c>
      <c r="U46" s="222">
        <v>0</v>
      </c>
      <c r="V46" s="222">
        <f>ROUND(E46*U46,2)</f>
        <v>0</v>
      </c>
      <c r="W46" s="222"/>
      <c r="X46" s="222" t="s">
        <v>270</v>
      </c>
      <c r="Y46" s="222" t="s">
        <v>130</v>
      </c>
      <c r="Z46" s="212"/>
      <c r="AA46" s="212"/>
      <c r="AB46" s="212"/>
      <c r="AC46" s="212"/>
      <c r="AD46" s="212"/>
      <c r="AE46" s="212"/>
      <c r="AF46" s="212"/>
      <c r="AG46" s="212" t="s">
        <v>271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5">
      <c r="A47" s="219"/>
      <c r="B47" s="220"/>
      <c r="C47" s="260" t="s">
        <v>288</v>
      </c>
      <c r="D47" s="256"/>
      <c r="E47" s="257">
        <v>31.31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197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x14ac:dyDescent="0.25">
      <c r="A48" s="224" t="s">
        <v>122</v>
      </c>
      <c r="B48" s="225" t="s">
        <v>88</v>
      </c>
      <c r="C48" s="248" t="s">
        <v>89</v>
      </c>
      <c r="D48" s="226"/>
      <c r="E48" s="227"/>
      <c r="F48" s="228"/>
      <c r="G48" s="228">
        <f>SUMIF(AG49:AG51,"&lt;&gt;NOR",G49:G51)</f>
        <v>0</v>
      </c>
      <c r="H48" s="228"/>
      <c r="I48" s="228">
        <f>SUM(I49:I51)</f>
        <v>0</v>
      </c>
      <c r="J48" s="228"/>
      <c r="K48" s="228">
        <f>SUM(K49:K51)</f>
        <v>0</v>
      </c>
      <c r="L48" s="228"/>
      <c r="M48" s="228">
        <f>SUM(M49:M51)</f>
        <v>0</v>
      </c>
      <c r="N48" s="227"/>
      <c r="O48" s="227">
        <f>SUM(O49:O51)</f>
        <v>0</v>
      </c>
      <c r="P48" s="227"/>
      <c r="Q48" s="227">
        <f>SUM(Q49:Q51)</f>
        <v>0</v>
      </c>
      <c r="R48" s="228"/>
      <c r="S48" s="228"/>
      <c r="T48" s="229"/>
      <c r="U48" s="223"/>
      <c r="V48" s="223">
        <f>SUM(V49:V51)</f>
        <v>131.66999999999999</v>
      </c>
      <c r="W48" s="223"/>
      <c r="X48" s="223"/>
      <c r="Y48" s="223"/>
      <c r="AG48" t="s">
        <v>123</v>
      </c>
    </row>
    <row r="49" spans="1:60" outlineLevel="1" x14ac:dyDescent="0.25">
      <c r="A49" s="231">
        <v>17</v>
      </c>
      <c r="B49" s="232" t="s">
        <v>289</v>
      </c>
      <c r="C49" s="249" t="s">
        <v>290</v>
      </c>
      <c r="D49" s="233" t="s">
        <v>215</v>
      </c>
      <c r="E49" s="234">
        <v>337.61998999999997</v>
      </c>
      <c r="F49" s="235"/>
      <c r="G49" s="236">
        <f>ROUND(E49*F49,2)</f>
        <v>0</v>
      </c>
      <c r="H49" s="235"/>
      <c r="I49" s="236">
        <f>ROUND(E49*H49,2)</f>
        <v>0</v>
      </c>
      <c r="J49" s="235"/>
      <c r="K49" s="236">
        <f>ROUND(E49*J49,2)</f>
        <v>0</v>
      </c>
      <c r="L49" s="236">
        <v>21</v>
      </c>
      <c r="M49" s="236">
        <f>G49*(1+L49/100)</f>
        <v>0</v>
      </c>
      <c r="N49" s="234">
        <v>0</v>
      </c>
      <c r="O49" s="234">
        <f>ROUND(E49*N49,2)</f>
        <v>0</v>
      </c>
      <c r="P49" s="234">
        <v>0</v>
      </c>
      <c r="Q49" s="234">
        <f>ROUND(E49*P49,2)</f>
        <v>0</v>
      </c>
      <c r="R49" s="236" t="s">
        <v>176</v>
      </c>
      <c r="S49" s="236" t="s">
        <v>127</v>
      </c>
      <c r="T49" s="237" t="s">
        <v>182</v>
      </c>
      <c r="U49" s="222">
        <v>0.39</v>
      </c>
      <c r="V49" s="222">
        <f>ROUND(E49*U49,2)</f>
        <v>131.66999999999999</v>
      </c>
      <c r="W49" s="222"/>
      <c r="X49" s="222" t="s">
        <v>178</v>
      </c>
      <c r="Y49" s="222" t="s">
        <v>130</v>
      </c>
      <c r="Z49" s="212"/>
      <c r="AA49" s="212"/>
      <c r="AB49" s="212"/>
      <c r="AC49" s="212"/>
      <c r="AD49" s="212"/>
      <c r="AE49" s="212"/>
      <c r="AF49" s="212"/>
      <c r="AG49" s="212" t="s">
        <v>179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 x14ac:dyDescent="0.25">
      <c r="A50" s="219"/>
      <c r="B50" s="220"/>
      <c r="C50" s="259" t="s">
        <v>217</v>
      </c>
      <c r="D50" s="258"/>
      <c r="E50" s="258"/>
      <c r="F50" s="258"/>
      <c r="G50" s="258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184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5">
      <c r="A51" s="219"/>
      <c r="B51" s="220"/>
      <c r="C51" s="260" t="s">
        <v>291</v>
      </c>
      <c r="D51" s="256"/>
      <c r="E51" s="257">
        <v>337.61998999999997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197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x14ac:dyDescent="0.25">
      <c r="A52" s="224" t="s">
        <v>122</v>
      </c>
      <c r="B52" s="225" t="s">
        <v>90</v>
      </c>
      <c r="C52" s="248" t="s">
        <v>91</v>
      </c>
      <c r="D52" s="226"/>
      <c r="E52" s="227"/>
      <c r="F52" s="228"/>
      <c r="G52" s="228">
        <f>SUMIF(AG53:AG57,"&lt;&gt;NOR",G53:G57)</f>
        <v>0</v>
      </c>
      <c r="H52" s="228"/>
      <c r="I52" s="228">
        <f>SUM(I53:I57)</f>
        <v>0</v>
      </c>
      <c r="J52" s="228"/>
      <c r="K52" s="228">
        <f>SUM(K53:K57)</f>
        <v>0</v>
      </c>
      <c r="L52" s="228"/>
      <c r="M52" s="228">
        <f>SUM(M53:M57)</f>
        <v>0</v>
      </c>
      <c r="N52" s="227"/>
      <c r="O52" s="227">
        <f>SUM(O53:O57)</f>
        <v>0</v>
      </c>
      <c r="P52" s="227"/>
      <c r="Q52" s="227">
        <f>SUM(Q53:Q57)</f>
        <v>0</v>
      </c>
      <c r="R52" s="228"/>
      <c r="S52" s="228"/>
      <c r="T52" s="229"/>
      <c r="U52" s="223"/>
      <c r="V52" s="223">
        <f>SUM(V53:V57)</f>
        <v>38.78</v>
      </c>
      <c r="W52" s="223"/>
      <c r="X52" s="223"/>
      <c r="Y52" s="223"/>
      <c r="AG52" t="s">
        <v>123</v>
      </c>
    </row>
    <row r="53" spans="1:60" ht="20.399999999999999" outlineLevel="1" x14ac:dyDescent="0.25">
      <c r="A53" s="241">
        <v>18</v>
      </c>
      <c r="B53" s="242" t="s">
        <v>219</v>
      </c>
      <c r="C53" s="252" t="s">
        <v>220</v>
      </c>
      <c r="D53" s="243" t="s">
        <v>215</v>
      </c>
      <c r="E53" s="244">
        <v>51.3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0</v>
      </c>
      <c r="O53" s="244">
        <f>ROUND(E53*N53,2)</f>
        <v>0</v>
      </c>
      <c r="P53" s="244">
        <v>0</v>
      </c>
      <c r="Q53" s="244">
        <f>ROUND(E53*P53,2)</f>
        <v>0</v>
      </c>
      <c r="R53" s="246" t="s">
        <v>176</v>
      </c>
      <c r="S53" s="246" t="s">
        <v>127</v>
      </c>
      <c r="T53" s="247" t="s">
        <v>127</v>
      </c>
      <c r="U53" s="222">
        <v>0.01</v>
      </c>
      <c r="V53" s="222">
        <f>ROUND(E53*U53,2)</f>
        <v>0.51</v>
      </c>
      <c r="W53" s="222"/>
      <c r="X53" s="222" t="s">
        <v>178</v>
      </c>
      <c r="Y53" s="222" t="s">
        <v>130</v>
      </c>
      <c r="Z53" s="212"/>
      <c r="AA53" s="212"/>
      <c r="AB53" s="212"/>
      <c r="AC53" s="212"/>
      <c r="AD53" s="212"/>
      <c r="AE53" s="212"/>
      <c r="AF53" s="212"/>
      <c r="AG53" s="212" t="s">
        <v>179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31">
        <v>19</v>
      </c>
      <c r="B54" s="232" t="s">
        <v>221</v>
      </c>
      <c r="C54" s="249" t="s">
        <v>222</v>
      </c>
      <c r="D54" s="233" t="s">
        <v>215</v>
      </c>
      <c r="E54" s="234">
        <v>205.2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4">
        <v>0</v>
      </c>
      <c r="O54" s="234">
        <f>ROUND(E54*N54,2)</f>
        <v>0</v>
      </c>
      <c r="P54" s="234">
        <v>0</v>
      </c>
      <c r="Q54" s="234">
        <f>ROUND(E54*P54,2)</f>
        <v>0</v>
      </c>
      <c r="R54" s="236" t="s">
        <v>176</v>
      </c>
      <c r="S54" s="236" t="s">
        <v>127</v>
      </c>
      <c r="T54" s="237" t="s">
        <v>127</v>
      </c>
      <c r="U54" s="222">
        <v>0</v>
      </c>
      <c r="V54" s="222">
        <f>ROUND(E54*U54,2)</f>
        <v>0</v>
      </c>
      <c r="W54" s="222"/>
      <c r="X54" s="222" t="s">
        <v>178</v>
      </c>
      <c r="Y54" s="222" t="s">
        <v>130</v>
      </c>
      <c r="Z54" s="212"/>
      <c r="AA54" s="212"/>
      <c r="AB54" s="212"/>
      <c r="AC54" s="212"/>
      <c r="AD54" s="212"/>
      <c r="AE54" s="212"/>
      <c r="AF54" s="212"/>
      <c r="AG54" s="212" t="s">
        <v>179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 x14ac:dyDescent="0.25">
      <c r="A55" s="219"/>
      <c r="B55" s="220"/>
      <c r="C55" s="260" t="s">
        <v>292</v>
      </c>
      <c r="D55" s="256"/>
      <c r="E55" s="257">
        <v>205.2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197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41">
        <v>20</v>
      </c>
      <c r="B56" s="242" t="s">
        <v>293</v>
      </c>
      <c r="C56" s="252" t="s">
        <v>294</v>
      </c>
      <c r="D56" s="243" t="s">
        <v>215</v>
      </c>
      <c r="E56" s="244">
        <v>51.3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4">
        <v>0</v>
      </c>
      <c r="O56" s="244">
        <f>ROUND(E56*N56,2)</f>
        <v>0</v>
      </c>
      <c r="P56" s="244">
        <v>0</v>
      </c>
      <c r="Q56" s="244">
        <f>ROUND(E56*P56,2)</f>
        <v>0</v>
      </c>
      <c r="R56" s="246" t="s">
        <v>230</v>
      </c>
      <c r="S56" s="246" t="s">
        <v>182</v>
      </c>
      <c r="T56" s="247" t="s">
        <v>128</v>
      </c>
      <c r="U56" s="222">
        <v>0</v>
      </c>
      <c r="V56" s="222">
        <f>ROUND(E56*U56,2)</f>
        <v>0</v>
      </c>
      <c r="W56" s="222"/>
      <c r="X56" s="222" t="s">
        <v>178</v>
      </c>
      <c r="Y56" s="222" t="s">
        <v>130</v>
      </c>
      <c r="Z56" s="212"/>
      <c r="AA56" s="212"/>
      <c r="AB56" s="212"/>
      <c r="AC56" s="212"/>
      <c r="AD56" s="212"/>
      <c r="AE56" s="212"/>
      <c r="AF56" s="212"/>
      <c r="AG56" s="212" t="s">
        <v>295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31">
        <v>21</v>
      </c>
      <c r="B57" s="232" t="s">
        <v>224</v>
      </c>
      <c r="C57" s="249" t="s">
        <v>225</v>
      </c>
      <c r="D57" s="233" t="s">
        <v>215</v>
      </c>
      <c r="E57" s="234">
        <v>51.3</v>
      </c>
      <c r="F57" s="235"/>
      <c r="G57" s="236">
        <f>ROUND(E57*F57,2)</f>
        <v>0</v>
      </c>
      <c r="H57" s="235"/>
      <c r="I57" s="236">
        <f>ROUND(E57*H57,2)</f>
        <v>0</v>
      </c>
      <c r="J57" s="235"/>
      <c r="K57" s="236">
        <f>ROUND(E57*J57,2)</f>
        <v>0</v>
      </c>
      <c r="L57" s="236">
        <v>21</v>
      </c>
      <c r="M57" s="236">
        <f>G57*(1+L57/100)</f>
        <v>0</v>
      </c>
      <c r="N57" s="234">
        <v>0</v>
      </c>
      <c r="O57" s="234">
        <f>ROUND(E57*N57,2)</f>
        <v>0</v>
      </c>
      <c r="P57" s="234">
        <v>0</v>
      </c>
      <c r="Q57" s="234">
        <f>ROUND(E57*P57,2)</f>
        <v>0</v>
      </c>
      <c r="R57" s="236" t="s">
        <v>176</v>
      </c>
      <c r="S57" s="236" t="s">
        <v>127</v>
      </c>
      <c r="T57" s="237" t="s">
        <v>127</v>
      </c>
      <c r="U57" s="222">
        <v>0.746</v>
      </c>
      <c r="V57" s="222">
        <f>ROUND(E57*U57,2)</f>
        <v>38.270000000000003</v>
      </c>
      <c r="W57" s="222"/>
      <c r="X57" s="222" t="s">
        <v>226</v>
      </c>
      <c r="Y57" s="222" t="s">
        <v>130</v>
      </c>
      <c r="Z57" s="212"/>
      <c r="AA57" s="212"/>
      <c r="AB57" s="212"/>
      <c r="AC57" s="212"/>
      <c r="AD57" s="212"/>
      <c r="AE57" s="212"/>
      <c r="AF57" s="212"/>
      <c r="AG57" s="212" t="s">
        <v>227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x14ac:dyDescent="0.25">
      <c r="A58" s="3"/>
      <c r="B58" s="4"/>
      <c r="C58" s="253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E58">
        <v>12</v>
      </c>
      <c r="AF58">
        <v>21</v>
      </c>
      <c r="AG58" t="s">
        <v>108</v>
      </c>
    </row>
    <row r="59" spans="1:60" x14ac:dyDescent="0.25">
      <c r="A59" s="215"/>
      <c r="B59" s="216" t="s">
        <v>29</v>
      </c>
      <c r="C59" s="254"/>
      <c r="D59" s="217"/>
      <c r="E59" s="218"/>
      <c r="F59" s="218"/>
      <c r="G59" s="230">
        <f>G8+G14+G18+G22+G26+G30+G36+G48+G52</f>
        <v>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>
        <f>SUMIF(L7:L57,AE58,G7:G57)</f>
        <v>0</v>
      </c>
      <c r="AF59">
        <f>SUMIF(L7:L57,AF58,G7:G57)</f>
        <v>0</v>
      </c>
      <c r="AG59" t="s">
        <v>170</v>
      </c>
    </row>
    <row r="60" spans="1:60" x14ac:dyDescent="0.25">
      <c r="C60" s="255"/>
      <c r="D60" s="10"/>
      <c r="AG60" t="s">
        <v>172</v>
      </c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h8x9Kilk8RxRr+8RYDgXks/odA6hGTQxOx/eGByLduiAqODkMBmqoCueu+vDpDV5625c1Q+58X+WHeQi0Nt1g==" saltValue="5mjwgHN0zwNxm7lVNwPuOA==" spinCount="100000" sheet="1" formatRows="0"/>
  <mergeCells count="12">
    <mergeCell ref="C16:G16"/>
    <mergeCell ref="C20:G20"/>
    <mergeCell ref="C24:G24"/>
    <mergeCell ref="C32:G32"/>
    <mergeCell ref="C38:G38"/>
    <mergeCell ref="C50:G50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04 SO 04 Pol</vt:lpstr>
      <vt:lpstr>SO 04 SO 04.1. Pol</vt:lpstr>
      <vt:lpstr>SO 04 SO 04.2.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04 SO 04 Pol'!Názvy_tisku</vt:lpstr>
      <vt:lpstr>'SO 04 SO 04.1. Pol'!Názvy_tisku</vt:lpstr>
      <vt:lpstr>'SO 04 SO 04.2. Pol'!Názvy_tisku</vt:lpstr>
      <vt:lpstr>oadresa</vt:lpstr>
      <vt:lpstr>Stavba!Objednatel</vt:lpstr>
      <vt:lpstr>Stavba!Objekt</vt:lpstr>
      <vt:lpstr>'SO 04 SO 04 Pol'!Oblast_tisku</vt:lpstr>
      <vt:lpstr>'SO 04 SO 04.1. Pol'!Oblast_tisku</vt:lpstr>
      <vt:lpstr>'SO 04 SO 04.2.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cp:lastPrinted>2019-03-19T12:27:02Z</cp:lastPrinted>
  <dcterms:created xsi:type="dcterms:W3CDTF">2009-04-08T07:15:50Z</dcterms:created>
  <dcterms:modified xsi:type="dcterms:W3CDTF">2024-04-24T15:05:20Z</dcterms:modified>
</cp:coreProperties>
</file>