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3097_Přechody pro chodce, Žďár nad Sázavou\"/>
    </mc:Choice>
  </mc:AlternateContent>
  <xr:revisionPtr revIDLastSave="0" documentId="8_{310A411D-1AE3-4E7D-BB52-10E08C3B25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 101 SO 101 Pol" sheetId="13" r:id="rId5"/>
    <sheet name="SO 102 SO 102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 101 SO 101 Pol'!$1:$7</definedName>
    <definedName name="_xlnm.Print_Titles" localSheetId="5">'SO 102 SO 102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Naklady'!$A$1:$Y$34</definedName>
    <definedName name="_xlnm.Print_Area" localSheetId="4">'SO 101 SO 101 Pol'!$A$1:$Y$287</definedName>
    <definedName name="_xlnm.Print_Area" localSheetId="5">'SO 102 SO 102 Pol'!$A$1:$Y$323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G46" i="1"/>
  <c r="H46" i="1" s="1"/>
  <c r="I46" i="1" s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22" i="14"/>
  <c r="BA286" i="14"/>
  <c r="BA204" i="14"/>
  <c r="BA172" i="14"/>
  <c r="BA88" i="14"/>
  <c r="BA37" i="14"/>
  <c r="BA29" i="14"/>
  <c r="BA25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8" i="14"/>
  <c r="M18" i="14" s="1"/>
  <c r="I18" i="14"/>
  <c r="K18" i="14"/>
  <c r="O18" i="14"/>
  <c r="Q18" i="14"/>
  <c r="V18" i="14"/>
  <c r="G21" i="14"/>
  <c r="I21" i="14"/>
  <c r="K21" i="14"/>
  <c r="M21" i="14"/>
  <c r="O21" i="14"/>
  <c r="Q21" i="14"/>
  <c r="V21" i="14"/>
  <c r="G24" i="14"/>
  <c r="I24" i="14"/>
  <c r="K24" i="14"/>
  <c r="M24" i="14"/>
  <c r="O24" i="14"/>
  <c r="Q24" i="14"/>
  <c r="V24" i="14"/>
  <c r="G28" i="14"/>
  <c r="I28" i="14"/>
  <c r="K28" i="14"/>
  <c r="M28" i="14"/>
  <c r="O28" i="14"/>
  <c r="Q28" i="14"/>
  <c r="V28" i="14"/>
  <c r="G36" i="14"/>
  <c r="G8" i="14" s="1"/>
  <c r="I36" i="14"/>
  <c r="K36" i="14"/>
  <c r="O36" i="14"/>
  <c r="Q36" i="14"/>
  <c r="V36" i="14"/>
  <c r="V8" i="14" s="1"/>
  <c r="G40" i="14"/>
  <c r="M40" i="14" s="1"/>
  <c r="I40" i="14"/>
  <c r="K40" i="14"/>
  <c r="O40" i="14"/>
  <c r="Q40" i="14"/>
  <c r="V40" i="14"/>
  <c r="G46" i="14"/>
  <c r="M46" i="14" s="1"/>
  <c r="I46" i="14"/>
  <c r="K46" i="14"/>
  <c r="O46" i="14"/>
  <c r="Q46" i="14"/>
  <c r="V46" i="14"/>
  <c r="G53" i="14"/>
  <c r="I53" i="14"/>
  <c r="K53" i="14"/>
  <c r="M53" i="14"/>
  <c r="O53" i="14"/>
  <c r="Q53" i="14"/>
  <c r="V53" i="14"/>
  <c r="G59" i="14"/>
  <c r="I59" i="14"/>
  <c r="K59" i="14"/>
  <c r="M59" i="14"/>
  <c r="O59" i="14"/>
  <c r="Q59" i="14"/>
  <c r="V59" i="14"/>
  <c r="G62" i="14"/>
  <c r="I62" i="14"/>
  <c r="K62" i="14"/>
  <c r="M62" i="14"/>
  <c r="O62" i="14"/>
  <c r="Q62" i="14"/>
  <c r="V62" i="14"/>
  <c r="G66" i="14"/>
  <c r="M66" i="14" s="1"/>
  <c r="I66" i="14"/>
  <c r="K66" i="14"/>
  <c r="O66" i="14"/>
  <c r="Q66" i="14"/>
  <c r="V66" i="14"/>
  <c r="G71" i="14"/>
  <c r="M71" i="14" s="1"/>
  <c r="I71" i="14"/>
  <c r="K71" i="14"/>
  <c r="O71" i="14"/>
  <c r="Q71" i="14"/>
  <c r="V71" i="14"/>
  <c r="G82" i="14"/>
  <c r="M82" i="14" s="1"/>
  <c r="I82" i="14"/>
  <c r="K82" i="14"/>
  <c r="O82" i="14"/>
  <c r="Q82" i="14"/>
  <c r="V82" i="14"/>
  <c r="G87" i="14"/>
  <c r="I87" i="14"/>
  <c r="K87" i="14"/>
  <c r="M87" i="14"/>
  <c r="O87" i="14"/>
  <c r="Q87" i="14"/>
  <c r="V87" i="14"/>
  <c r="G92" i="14"/>
  <c r="I92" i="14"/>
  <c r="K92" i="14"/>
  <c r="M92" i="14"/>
  <c r="O92" i="14"/>
  <c r="Q92" i="14"/>
  <c r="V92" i="14"/>
  <c r="G98" i="14"/>
  <c r="I98" i="14"/>
  <c r="K98" i="14"/>
  <c r="M98" i="14"/>
  <c r="O98" i="14"/>
  <c r="Q98" i="14"/>
  <c r="V98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25" i="14"/>
  <c r="M125" i="14" s="1"/>
  <c r="I125" i="14"/>
  <c r="K125" i="14"/>
  <c r="O125" i="14"/>
  <c r="Q125" i="14"/>
  <c r="V125" i="14"/>
  <c r="G132" i="14"/>
  <c r="M132" i="14"/>
  <c r="V132" i="14"/>
  <c r="G133" i="14"/>
  <c r="I133" i="14"/>
  <c r="I132" i="14" s="1"/>
  <c r="K133" i="14"/>
  <c r="K132" i="14" s="1"/>
  <c r="M133" i="14"/>
  <c r="O133" i="14"/>
  <c r="O132" i="14" s="1"/>
  <c r="Q133" i="14"/>
  <c r="Q132" i="14" s="1"/>
  <c r="V133" i="14"/>
  <c r="G137" i="14"/>
  <c r="G136" i="14" s="1"/>
  <c r="I137" i="14"/>
  <c r="K137" i="14"/>
  <c r="K136" i="14" s="1"/>
  <c r="O137" i="14"/>
  <c r="Q137" i="14"/>
  <c r="Q136" i="14" s="1"/>
  <c r="V137" i="14"/>
  <c r="V136" i="14" s="1"/>
  <c r="G142" i="14"/>
  <c r="M142" i="14" s="1"/>
  <c r="I142" i="14"/>
  <c r="K142" i="14"/>
  <c r="O142" i="14"/>
  <c r="Q142" i="14"/>
  <c r="V142" i="14"/>
  <c r="G145" i="14"/>
  <c r="M145" i="14" s="1"/>
  <c r="I145" i="14"/>
  <c r="K145" i="14"/>
  <c r="O145" i="14"/>
  <c r="O136" i="14" s="1"/>
  <c r="Q145" i="14"/>
  <c r="V145" i="14"/>
  <c r="G153" i="14"/>
  <c r="I153" i="14"/>
  <c r="K153" i="14"/>
  <c r="M153" i="14"/>
  <c r="O153" i="14"/>
  <c r="Q153" i="14"/>
  <c r="V153" i="14"/>
  <c r="G156" i="14"/>
  <c r="I156" i="14"/>
  <c r="K156" i="14"/>
  <c r="M156" i="14"/>
  <c r="O156" i="14"/>
  <c r="Q156" i="14"/>
  <c r="V156" i="14"/>
  <c r="G160" i="14"/>
  <c r="I160" i="14"/>
  <c r="I136" i="14" s="1"/>
  <c r="K160" i="14"/>
  <c r="M160" i="14"/>
  <c r="O160" i="14"/>
  <c r="Q160" i="14"/>
  <c r="V160" i="14"/>
  <c r="G166" i="14"/>
  <c r="I166" i="14"/>
  <c r="K166" i="14"/>
  <c r="M166" i="14"/>
  <c r="O166" i="14"/>
  <c r="Q166" i="14"/>
  <c r="V166" i="14"/>
  <c r="G171" i="14"/>
  <c r="M171" i="14" s="1"/>
  <c r="I171" i="14"/>
  <c r="K171" i="14"/>
  <c r="O171" i="14"/>
  <c r="Q171" i="14"/>
  <c r="V171" i="14"/>
  <c r="G179" i="14"/>
  <c r="M179" i="14" s="1"/>
  <c r="I179" i="14"/>
  <c r="K179" i="14"/>
  <c r="O179" i="14"/>
  <c r="Q179" i="14"/>
  <c r="V179" i="14"/>
  <c r="G186" i="14"/>
  <c r="M186" i="14" s="1"/>
  <c r="I186" i="14"/>
  <c r="K186" i="14"/>
  <c r="O186" i="14"/>
  <c r="Q186" i="14"/>
  <c r="V186" i="14"/>
  <c r="G193" i="14"/>
  <c r="I193" i="14"/>
  <c r="K193" i="14"/>
  <c r="M193" i="14"/>
  <c r="O193" i="14"/>
  <c r="Q193" i="14"/>
  <c r="V193" i="14"/>
  <c r="I199" i="14"/>
  <c r="O199" i="14"/>
  <c r="G200" i="14"/>
  <c r="G199" i="14" s="1"/>
  <c r="I200" i="14"/>
  <c r="K200" i="14"/>
  <c r="K199" i="14" s="1"/>
  <c r="M200" i="14"/>
  <c r="O200" i="14"/>
  <c r="Q200" i="14"/>
  <c r="Q199" i="14" s="1"/>
  <c r="V200" i="14"/>
  <c r="V199" i="14" s="1"/>
  <c r="G203" i="14"/>
  <c r="M203" i="14" s="1"/>
  <c r="I203" i="14"/>
  <c r="K203" i="14"/>
  <c r="O203" i="14"/>
  <c r="Q203" i="14"/>
  <c r="V203" i="14"/>
  <c r="G208" i="14"/>
  <c r="G207" i="14" s="1"/>
  <c r="I208" i="14"/>
  <c r="K208" i="14"/>
  <c r="K207" i="14" s="1"/>
  <c r="O208" i="14"/>
  <c r="Q208" i="14"/>
  <c r="Q207" i="14" s="1"/>
  <c r="V208" i="14"/>
  <c r="V207" i="14" s="1"/>
  <c r="G221" i="14"/>
  <c r="I221" i="14"/>
  <c r="K221" i="14"/>
  <c r="M221" i="14"/>
  <c r="O221" i="14"/>
  <c r="O207" i="14" s="1"/>
  <c r="Q221" i="14"/>
  <c r="V221" i="14"/>
  <c r="G224" i="14"/>
  <c r="I224" i="14"/>
  <c r="K224" i="14"/>
  <c r="M224" i="14"/>
  <c r="O224" i="14"/>
  <c r="Q224" i="14"/>
  <c r="V224" i="14"/>
  <c r="G228" i="14"/>
  <c r="I228" i="14"/>
  <c r="K228" i="14"/>
  <c r="M228" i="14"/>
  <c r="O228" i="14"/>
  <c r="Q228" i="14"/>
  <c r="V228" i="14"/>
  <c r="G234" i="14"/>
  <c r="M234" i="14" s="1"/>
  <c r="I234" i="14"/>
  <c r="K234" i="14"/>
  <c r="O234" i="14"/>
  <c r="Q234" i="14"/>
  <c r="V234" i="14"/>
  <c r="G240" i="14"/>
  <c r="M240" i="14" s="1"/>
  <c r="I240" i="14"/>
  <c r="I207" i="14" s="1"/>
  <c r="K240" i="14"/>
  <c r="O240" i="14"/>
  <c r="Q240" i="14"/>
  <c r="V240" i="14"/>
  <c r="G246" i="14"/>
  <c r="M246" i="14" s="1"/>
  <c r="I246" i="14"/>
  <c r="K246" i="14"/>
  <c r="O246" i="14"/>
  <c r="Q246" i="14"/>
  <c r="V246" i="14"/>
  <c r="G252" i="14"/>
  <c r="I252" i="14"/>
  <c r="K252" i="14"/>
  <c r="M252" i="14"/>
  <c r="O252" i="14"/>
  <c r="Q252" i="14"/>
  <c r="V252" i="14"/>
  <c r="G258" i="14"/>
  <c r="I258" i="14"/>
  <c r="K258" i="14"/>
  <c r="M258" i="14"/>
  <c r="O258" i="14"/>
  <c r="Q258" i="14"/>
  <c r="V258" i="14"/>
  <c r="G265" i="14"/>
  <c r="M265" i="14" s="1"/>
  <c r="I265" i="14"/>
  <c r="I264" i="14" s="1"/>
  <c r="K265" i="14"/>
  <c r="K264" i="14" s="1"/>
  <c r="O265" i="14"/>
  <c r="O264" i="14" s="1"/>
  <c r="Q265" i="14"/>
  <c r="Q264" i="14" s="1"/>
  <c r="V265" i="14"/>
  <c r="G269" i="14"/>
  <c r="G264" i="14" s="1"/>
  <c r="I269" i="14"/>
  <c r="K269" i="14"/>
  <c r="O269" i="14"/>
  <c r="Q269" i="14"/>
  <c r="V269" i="14"/>
  <c r="V264" i="14" s="1"/>
  <c r="G274" i="14"/>
  <c r="M274" i="14" s="1"/>
  <c r="I274" i="14"/>
  <c r="K274" i="14"/>
  <c r="O274" i="14"/>
  <c r="Q274" i="14"/>
  <c r="V274" i="14"/>
  <c r="G275" i="14"/>
  <c r="I275" i="14"/>
  <c r="K275" i="14"/>
  <c r="M275" i="14"/>
  <c r="O275" i="14"/>
  <c r="Q275" i="14"/>
  <c r="V275" i="14"/>
  <c r="G276" i="14"/>
  <c r="I276" i="14"/>
  <c r="K276" i="14"/>
  <c r="M276" i="14"/>
  <c r="O276" i="14"/>
  <c r="Q276" i="14"/>
  <c r="V276" i="14"/>
  <c r="G277" i="14"/>
  <c r="I277" i="14"/>
  <c r="K277" i="14"/>
  <c r="M277" i="14"/>
  <c r="O277" i="14"/>
  <c r="Q277" i="14"/>
  <c r="V277" i="14"/>
  <c r="K284" i="14"/>
  <c r="G285" i="14"/>
  <c r="G284" i="14" s="1"/>
  <c r="I285" i="14"/>
  <c r="I284" i="14" s="1"/>
  <c r="K285" i="14"/>
  <c r="O285" i="14"/>
  <c r="O284" i="14" s="1"/>
  <c r="Q285" i="14"/>
  <c r="Q284" i="14" s="1"/>
  <c r="V285" i="14"/>
  <c r="V284" i="14" s="1"/>
  <c r="G290" i="14"/>
  <c r="M290" i="14" s="1"/>
  <c r="I290" i="14"/>
  <c r="K290" i="14"/>
  <c r="O290" i="14"/>
  <c r="Q290" i="14"/>
  <c r="V290" i="14"/>
  <c r="Q291" i="14"/>
  <c r="G292" i="14"/>
  <c r="G291" i="14" s="1"/>
  <c r="I292" i="14"/>
  <c r="I291" i="14" s="1"/>
  <c r="K292" i="14"/>
  <c r="K291" i="14" s="1"/>
  <c r="M292" i="14"/>
  <c r="M291" i="14" s="1"/>
  <c r="O292" i="14"/>
  <c r="O291" i="14" s="1"/>
  <c r="Q292" i="14"/>
  <c r="V292" i="14"/>
  <c r="V291" i="14" s="1"/>
  <c r="G298" i="14"/>
  <c r="M298" i="14" s="1"/>
  <c r="I298" i="14"/>
  <c r="I297" i="14" s="1"/>
  <c r="K298" i="14"/>
  <c r="K297" i="14" s="1"/>
  <c r="O298" i="14"/>
  <c r="O297" i="14" s="1"/>
  <c r="Q298" i="14"/>
  <c r="Q297" i="14" s="1"/>
  <c r="V298" i="14"/>
  <c r="V297" i="14" s="1"/>
  <c r="G303" i="14"/>
  <c r="M303" i="14" s="1"/>
  <c r="I303" i="14"/>
  <c r="K303" i="14"/>
  <c r="O303" i="14"/>
  <c r="Q303" i="14"/>
  <c r="V303" i="14"/>
  <c r="G307" i="14"/>
  <c r="M307" i="14" s="1"/>
  <c r="I307" i="14"/>
  <c r="K307" i="14"/>
  <c r="O307" i="14"/>
  <c r="Q307" i="14"/>
  <c r="V307" i="14"/>
  <c r="G311" i="14"/>
  <c r="I311" i="14"/>
  <c r="K311" i="14"/>
  <c r="M311" i="14"/>
  <c r="O311" i="14"/>
  <c r="Q311" i="14"/>
  <c r="V311" i="14"/>
  <c r="G316" i="14"/>
  <c r="I316" i="14"/>
  <c r="K316" i="14"/>
  <c r="M316" i="14"/>
  <c r="O316" i="14"/>
  <c r="Q316" i="14"/>
  <c r="V316" i="14"/>
  <c r="AE322" i="14"/>
  <c r="AF322" i="14"/>
  <c r="G286" i="13"/>
  <c r="BA250" i="13"/>
  <c r="BA144" i="13"/>
  <c r="BA83" i="13"/>
  <c r="BA36" i="13"/>
  <c r="BA28" i="13"/>
  <c r="BA24" i="13"/>
  <c r="G9" i="13"/>
  <c r="G8" i="13" s="1"/>
  <c r="I9" i="13"/>
  <c r="I8" i="13" s="1"/>
  <c r="K9" i="13"/>
  <c r="K8" i="13" s="1"/>
  <c r="O9" i="13"/>
  <c r="Q9" i="13"/>
  <c r="Q8" i="13" s="1"/>
  <c r="V9" i="13"/>
  <c r="V8" i="13" s="1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O8" i="13" s="1"/>
  <c r="Q23" i="13"/>
  <c r="V23" i="13"/>
  <c r="G27" i="13"/>
  <c r="M27" i="13" s="1"/>
  <c r="I27" i="13"/>
  <c r="K27" i="13"/>
  <c r="O27" i="13"/>
  <c r="Q27" i="13"/>
  <c r="V27" i="13"/>
  <c r="G35" i="13"/>
  <c r="I35" i="13"/>
  <c r="K35" i="13"/>
  <c r="M35" i="13"/>
  <c r="O35" i="13"/>
  <c r="Q35" i="13"/>
  <c r="V35" i="13"/>
  <c r="G39" i="13"/>
  <c r="I39" i="13"/>
  <c r="K39" i="13"/>
  <c r="M39" i="13"/>
  <c r="O39" i="13"/>
  <c r="Q39" i="13"/>
  <c r="V39" i="13"/>
  <c r="G45" i="13"/>
  <c r="I45" i="13"/>
  <c r="K45" i="13"/>
  <c r="M45" i="13"/>
  <c r="O45" i="13"/>
  <c r="Q45" i="13"/>
  <c r="V45" i="13"/>
  <c r="G52" i="13"/>
  <c r="M52" i="13" s="1"/>
  <c r="I52" i="13"/>
  <c r="K52" i="13"/>
  <c r="O52" i="13"/>
  <c r="Q52" i="13"/>
  <c r="V52" i="13"/>
  <c r="G58" i="13"/>
  <c r="M58" i="13" s="1"/>
  <c r="I58" i="13"/>
  <c r="K58" i="13"/>
  <c r="O58" i="13"/>
  <c r="Q58" i="13"/>
  <c r="V58" i="13"/>
  <c r="G61" i="13"/>
  <c r="M61" i="13" s="1"/>
  <c r="I61" i="13"/>
  <c r="K61" i="13"/>
  <c r="O61" i="13"/>
  <c r="Q61" i="13"/>
  <c r="V61" i="13"/>
  <c r="G66" i="13"/>
  <c r="I66" i="13"/>
  <c r="K66" i="13"/>
  <c r="M66" i="13"/>
  <c r="O66" i="13"/>
  <c r="Q66" i="13"/>
  <c r="V66" i="13"/>
  <c r="G77" i="13"/>
  <c r="I77" i="13"/>
  <c r="K77" i="13"/>
  <c r="M77" i="13"/>
  <c r="O77" i="13"/>
  <c r="Q77" i="13"/>
  <c r="V77" i="13"/>
  <c r="G82" i="13"/>
  <c r="I82" i="13"/>
  <c r="K82" i="13"/>
  <c r="M82" i="13"/>
  <c r="O82" i="13"/>
  <c r="Q82" i="13"/>
  <c r="V82" i="13"/>
  <c r="G87" i="13"/>
  <c r="M87" i="13" s="1"/>
  <c r="I87" i="13"/>
  <c r="K87" i="13"/>
  <c r="O87" i="13"/>
  <c r="Q87" i="13"/>
  <c r="V87" i="13"/>
  <c r="G93" i="13"/>
  <c r="M93" i="13" s="1"/>
  <c r="I93" i="13"/>
  <c r="K93" i="13"/>
  <c r="O93" i="13"/>
  <c r="Q93" i="13"/>
  <c r="V93" i="13"/>
  <c r="G112" i="13"/>
  <c r="M112" i="13" s="1"/>
  <c r="I112" i="13"/>
  <c r="K112" i="13"/>
  <c r="O112" i="13"/>
  <c r="Q112" i="13"/>
  <c r="V112" i="13"/>
  <c r="G119" i="13"/>
  <c r="I119" i="13"/>
  <c r="K119" i="13"/>
  <c r="M119" i="13"/>
  <c r="O119" i="13"/>
  <c r="Q119" i="13"/>
  <c r="V119" i="13"/>
  <c r="M126" i="13"/>
  <c r="O126" i="13"/>
  <c r="G127" i="13"/>
  <c r="G126" i="13" s="1"/>
  <c r="I127" i="13"/>
  <c r="I126" i="13" s="1"/>
  <c r="K127" i="13"/>
  <c r="K126" i="13" s="1"/>
  <c r="M127" i="13"/>
  <c r="O127" i="13"/>
  <c r="Q127" i="13"/>
  <c r="Q126" i="13" s="1"/>
  <c r="V127" i="13"/>
  <c r="V126" i="13" s="1"/>
  <c r="G130" i="13"/>
  <c r="G131" i="13"/>
  <c r="M131" i="13" s="1"/>
  <c r="I131" i="13"/>
  <c r="K131" i="13"/>
  <c r="O131" i="13"/>
  <c r="O130" i="13" s="1"/>
  <c r="Q131" i="13"/>
  <c r="Q130" i="13" s="1"/>
  <c r="V131" i="13"/>
  <c r="V130" i="13" s="1"/>
  <c r="G137" i="13"/>
  <c r="M137" i="13" s="1"/>
  <c r="I137" i="13"/>
  <c r="K137" i="13"/>
  <c r="O137" i="13"/>
  <c r="Q137" i="13"/>
  <c r="V137" i="13"/>
  <c r="G143" i="13"/>
  <c r="I143" i="13"/>
  <c r="K143" i="13"/>
  <c r="M143" i="13"/>
  <c r="O143" i="13"/>
  <c r="Q143" i="13"/>
  <c r="V143" i="13"/>
  <c r="G155" i="13"/>
  <c r="I155" i="13"/>
  <c r="K155" i="13"/>
  <c r="K130" i="13" s="1"/>
  <c r="M155" i="13"/>
  <c r="O155" i="13"/>
  <c r="Q155" i="13"/>
  <c r="V155" i="13"/>
  <c r="G166" i="13"/>
  <c r="I166" i="13"/>
  <c r="I130" i="13" s="1"/>
  <c r="K166" i="13"/>
  <c r="M166" i="13"/>
  <c r="O166" i="13"/>
  <c r="Q166" i="13"/>
  <c r="V166" i="13"/>
  <c r="G174" i="13"/>
  <c r="M174" i="13" s="1"/>
  <c r="I174" i="13"/>
  <c r="K174" i="13"/>
  <c r="O174" i="13"/>
  <c r="Q174" i="13"/>
  <c r="V174" i="13"/>
  <c r="G180" i="13"/>
  <c r="G181" i="13"/>
  <c r="M181" i="13" s="1"/>
  <c r="M180" i="13" s="1"/>
  <c r="I181" i="13"/>
  <c r="K181" i="13"/>
  <c r="K180" i="13" s="1"/>
  <c r="O181" i="13"/>
  <c r="O180" i="13" s="1"/>
  <c r="Q181" i="13"/>
  <c r="Q180" i="13" s="1"/>
  <c r="V181" i="13"/>
  <c r="G194" i="13"/>
  <c r="I194" i="13"/>
  <c r="K194" i="13"/>
  <c r="M194" i="13"/>
  <c r="O194" i="13"/>
  <c r="Q194" i="13"/>
  <c r="V194" i="13"/>
  <c r="G197" i="13"/>
  <c r="I197" i="13"/>
  <c r="K197" i="13"/>
  <c r="M197" i="13"/>
  <c r="O197" i="13"/>
  <c r="Q197" i="13"/>
  <c r="V197" i="13"/>
  <c r="G201" i="13"/>
  <c r="I201" i="13"/>
  <c r="I180" i="13" s="1"/>
  <c r="K201" i="13"/>
  <c r="M201" i="13"/>
  <c r="O201" i="13"/>
  <c r="Q201" i="13"/>
  <c r="V201" i="13"/>
  <c r="G207" i="13"/>
  <c r="M207" i="13" s="1"/>
  <c r="I207" i="13"/>
  <c r="K207" i="13"/>
  <c r="O207" i="13"/>
  <c r="Q207" i="13"/>
  <c r="V207" i="13"/>
  <c r="G213" i="13"/>
  <c r="M213" i="13" s="1"/>
  <c r="I213" i="13"/>
  <c r="K213" i="13"/>
  <c r="O213" i="13"/>
  <c r="Q213" i="13"/>
  <c r="V213" i="13"/>
  <c r="V180" i="13" s="1"/>
  <c r="G219" i="13"/>
  <c r="M219" i="13" s="1"/>
  <c r="I219" i="13"/>
  <c r="K219" i="13"/>
  <c r="O219" i="13"/>
  <c r="Q219" i="13"/>
  <c r="V219" i="13"/>
  <c r="G225" i="13"/>
  <c r="I225" i="13"/>
  <c r="K225" i="13"/>
  <c r="M225" i="13"/>
  <c r="O225" i="13"/>
  <c r="Q225" i="13"/>
  <c r="V225" i="13"/>
  <c r="G231" i="13"/>
  <c r="I231" i="13"/>
  <c r="K231" i="13"/>
  <c r="M231" i="13"/>
  <c r="O231" i="13"/>
  <c r="Q231" i="13"/>
  <c r="V231" i="13"/>
  <c r="K237" i="13"/>
  <c r="G238" i="13"/>
  <c r="G237" i="13" s="1"/>
  <c r="I238" i="13"/>
  <c r="I237" i="13" s="1"/>
  <c r="K238" i="13"/>
  <c r="O238" i="13"/>
  <c r="O237" i="13" s="1"/>
  <c r="Q238" i="13"/>
  <c r="Q237" i="13" s="1"/>
  <c r="V238" i="13"/>
  <c r="V237" i="13" s="1"/>
  <c r="G242" i="13"/>
  <c r="M242" i="13" s="1"/>
  <c r="I242" i="13"/>
  <c r="K242" i="13"/>
  <c r="O242" i="13"/>
  <c r="Q242" i="13"/>
  <c r="V242" i="13"/>
  <c r="G247" i="13"/>
  <c r="M247" i="13" s="1"/>
  <c r="I247" i="13"/>
  <c r="K247" i="13"/>
  <c r="O247" i="13"/>
  <c r="Q247" i="13"/>
  <c r="V247" i="13"/>
  <c r="O248" i="13"/>
  <c r="Q248" i="13"/>
  <c r="G249" i="13"/>
  <c r="G248" i="13" s="1"/>
  <c r="I249" i="13"/>
  <c r="I248" i="13" s="1"/>
  <c r="K249" i="13"/>
  <c r="K248" i="13" s="1"/>
  <c r="M249" i="13"/>
  <c r="M248" i="13" s="1"/>
  <c r="O249" i="13"/>
  <c r="Q249" i="13"/>
  <c r="V249" i="13"/>
  <c r="V248" i="13" s="1"/>
  <c r="K260" i="13"/>
  <c r="G261" i="13"/>
  <c r="M261" i="13" s="1"/>
  <c r="M260" i="13" s="1"/>
  <c r="I261" i="13"/>
  <c r="I260" i="13" s="1"/>
  <c r="K261" i="13"/>
  <c r="O261" i="13"/>
  <c r="O260" i="13" s="1"/>
  <c r="Q261" i="13"/>
  <c r="Q260" i="13" s="1"/>
  <c r="V261" i="13"/>
  <c r="V260" i="13" s="1"/>
  <c r="G266" i="13"/>
  <c r="I266" i="13"/>
  <c r="V266" i="13"/>
  <c r="G267" i="13"/>
  <c r="M267" i="13" s="1"/>
  <c r="M266" i="13" s="1"/>
  <c r="I267" i="13"/>
  <c r="K267" i="13"/>
  <c r="K266" i="13" s="1"/>
  <c r="O267" i="13"/>
  <c r="O266" i="13" s="1"/>
  <c r="Q267" i="13"/>
  <c r="Q266" i="13" s="1"/>
  <c r="V267" i="13"/>
  <c r="G272" i="13"/>
  <c r="I272" i="13"/>
  <c r="K272" i="13"/>
  <c r="M272" i="13"/>
  <c r="O272" i="13"/>
  <c r="Q272" i="13"/>
  <c r="V272" i="13"/>
  <c r="G276" i="13"/>
  <c r="I276" i="13"/>
  <c r="K276" i="13"/>
  <c r="M276" i="13"/>
  <c r="O276" i="13"/>
  <c r="Q276" i="13"/>
  <c r="V276" i="13"/>
  <c r="G280" i="13"/>
  <c r="I280" i="13"/>
  <c r="K280" i="13"/>
  <c r="M280" i="13"/>
  <c r="O280" i="13"/>
  <c r="Q280" i="13"/>
  <c r="V280" i="13"/>
  <c r="AE286" i="13"/>
  <c r="AF286" i="13"/>
  <c r="G33" i="12"/>
  <c r="BA30" i="12"/>
  <c r="BA23" i="12"/>
  <c r="BA21" i="12"/>
  <c r="BA15" i="12"/>
  <c r="BA13" i="12"/>
  <c r="BA11" i="12"/>
  <c r="G9" i="12"/>
  <c r="G8" i="12" s="1"/>
  <c r="I9" i="12"/>
  <c r="I8" i="12" s="1"/>
  <c r="K9" i="12"/>
  <c r="K8" i="12" s="1"/>
  <c r="M9" i="12"/>
  <c r="O9" i="12"/>
  <c r="Q9" i="12"/>
  <c r="Q8" i="12" s="1"/>
  <c r="V9" i="12"/>
  <c r="V8" i="12" s="1"/>
  <c r="G16" i="12"/>
  <c r="AF33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O8" i="12" s="1"/>
  <c r="Q25" i="12"/>
  <c r="V25" i="12"/>
  <c r="G26" i="12"/>
  <c r="I26" i="12"/>
  <c r="K26" i="12"/>
  <c r="M26" i="12"/>
  <c r="O26" i="12"/>
  <c r="Q26" i="12"/>
  <c r="V26" i="12"/>
  <c r="K27" i="12"/>
  <c r="G28" i="12"/>
  <c r="M28" i="12" s="1"/>
  <c r="I28" i="12"/>
  <c r="I27" i="12" s="1"/>
  <c r="K28" i="12"/>
  <c r="O28" i="12"/>
  <c r="O27" i="12" s="1"/>
  <c r="Q28" i="12"/>
  <c r="Q27" i="12" s="1"/>
  <c r="V28" i="12"/>
  <c r="V27" i="12" s="1"/>
  <c r="G29" i="12"/>
  <c r="G27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AE33" i="12"/>
  <c r="I20" i="1"/>
  <c r="I19" i="1"/>
  <c r="I18" i="1"/>
  <c r="I17" i="1"/>
  <c r="F47" i="1"/>
  <c r="G23" i="1" s="1"/>
  <c r="G47" i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7" i="1" s="1"/>
  <c r="J28" i="1"/>
  <c r="J26" i="1"/>
  <c r="G38" i="1"/>
  <c r="F38" i="1"/>
  <c r="J23" i="1"/>
  <c r="J24" i="1"/>
  <c r="J25" i="1"/>
  <c r="J27" i="1"/>
  <c r="E24" i="1"/>
  <c r="E26" i="1"/>
  <c r="I72" i="1" l="1"/>
  <c r="J70" i="1" s="1"/>
  <c r="I16" i="1"/>
  <c r="I21" i="1" s="1"/>
  <c r="J69" i="1"/>
  <c r="G28" i="1"/>
  <c r="G25" i="1"/>
  <c r="A25" i="1" s="1"/>
  <c r="A23" i="1"/>
  <c r="M297" i="14"/>
  <c r="M199" i="14"/>
  <c r="M264" i="14"/>
  <c r="G297" i="14"/>
  <c r="M208" i="14"/>
  <c r="M207" i="14" s="1"/>
  <c r="M285" i="14"/>
  <c r="M284" i="14" s="1"/>
  <c r="M269" i="14"/>
  <c r="M137" i="14"/>
  <c r="M136" i="14" s="1"/>
  <c r="M36" i="14"/>
  <c r="M8" i="14" s="1"/>
  <c r="M130" i="13"/>
  <c r="G260" i="13"/>
  <c r="M238" i="13"/>
  <c r="M237" i="13" s="1"/>
  <c r="M9" i="13"/>
  <c r="M8" i="13" s="1"/>
  <c r="M29" i="12"/>
  <c r="M27" i="12" s="1"/>
  <c r="M16" i="12"/>
  <c r="M8" i="12" s="1"/>
  <c r="J46" i="1"/>
  <c r="J44" i="1"/>
  <c r="J41" i="1"/>
  <c r="J39" i="1"/>
  <c r="J47" i="1" s="1"/>
  <c r="J45" i="1"/>
  <c r="J43" i="1"/>
  <c r="J40" i="1"/>
  <c r="H47" i="1"/>
  <c r="J63" i="1" l="1"/>
  <c r="J66" i="1"/>
  <c r="J64" i="1"/>
  <c r="J68" i="1"/>
  <c r="J65" i="1"/>
  <c r="J61" i="1"/>
  <c r="J62" i="1"/>
  <c r="J67" i="1"/>
  <c r="J71" i="1"/>
  <c r="A26" i="1"/>
  <c r="G26" i="1"/>
  <c r="G24" i="1"/>
  <c r="A24" i="1"/>
  <c r="J72" i="1" l="1"/>
  <c r="A27" i="1"/>
  <c r="G29" i="1" s="1"/>
  <c r="G27" i="1" s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390D95FF-248E-43AB-8886-68938C3916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065301-382D-420B-A445-00CA9EB1E2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EC0D622-D9EB-4DBC-9AE9-8A469F3801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60CF4E-2D24-4B76-A2A9-04D881EEBA6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7D99E99-E04D-4361-B149-B91F11B90A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F6F6FC-8D51-458A-A763-C0B4E58659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<sst xmlns="http://schemas.openxmlformats.org/spreadsheetml/2006/main" count="2274" uniqueCount="486">
  <si>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</si>
  <si>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</si>
  <si>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</si>
  <si>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</si>
  <si>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</si>
  <si>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</si>
  <si>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</si>
  <si>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</si>
  <si>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</si>
  <si>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</si>
  <si>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</si>
  <si>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</si>
  <si>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</si>
  <si>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</si>
  <si>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</si>
  <si>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</si>
  <si>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</si>
  <si>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</si>
  <si>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</si>
  <si>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</si>
  <si>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</si>
  <si>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</si>
  <si>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</si>
  <si>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</si>
  <si>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</si>
  <si>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</si>
  <si>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</si>
  <si>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</si>
  <si>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</si>
  <si>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</si>
  <si>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</si>
  <si>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</si>
  <si>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</si>
  <si>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</si>
  <si>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</si>
  <si>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</si>
  <si>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</si>
  <si>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</si>
  <si>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</si>
  <si>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</si>
  <si>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</si>
  <si>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</si>
  <si>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</si>
  <si>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3097</t>
  </si>
  <si>
    <t>Přechody pro chodce, Žďár nad Sázavou</t>
  </si>
  <si>
    <t>Město Žďár nad Sázavou</t>
  </si>
  <si>
    <t>Žižkova 227/1</t>
  </si>
  <si>
    <t>Žďár nad Sázavou-Žďár nad Sázavou 1</t>
  </si>
  <si>
    <t>59101</t>
  </si>
  <si>
    <t>00295841</t>
  </si>
  <si>
    <t>CZ00295841</t>
  </si>
  <si>
    <t>Stavba</t>
  </si>
  <si>
    <t>Ostatní a vedlejší náklady</t>
  </si>
  <si>
    <t>00</t>
  </si>
  <si>
    <t>Vedlejší a ostatní náklady</t>
  </si>
  <si>
    <t>Stavební objekt</t>
  </si>
  <si>
    <t>SO 101</t>
  </si>
  <si>
    <t>Posun přechodu pro chodce_kříž. Hrnčířská - Sázavská</t>
  </si>
  <si>
    <t>SO 102</t>
  </si>
  <si>
    <t>Přechody u kříž. ulic Sázavská - Drátenická</t>
  </si>
  <si>
    <t>Celkem za stavbu</t>
  </si>
  <si>
    <t>CZK</t>
  </si>
  <si>
    <t>#POPS</t>
  </si>
  <si>
    <t>Popis stavby: 3097 - Přechody pro chodce, Žďár nad Sázavou</t>
  </si>
  <si>
    <t>#POPO</t>
  </si>
  <si>
    <t>Popis objektu: 00 - Vedlejší a ostatní náklady</t>
  </si>
  <si>
    <t>#POPR</t>
  </si>
  <si>
    <t>Popis rozpočtu: 00 - Vedlejší a ostatní náklady</t>
  </si>
  <si>
    <t>Popis objektu: SO 101 - Posun přechodu pro chodce_kříž. Hrnčířská - Sázavská</t>
  </si>
  <si>
    <t>Popis rozpočtu: SO 101 - Posun přechodu pro chodce_kříž. Hrnčířská - Sázavská</t>
  </si>
  <si>
    <t>Popis objektu: SO 102 - Přechody u kříž. ulic Sázavská - Drátenická</t>
  </si>
  <si>
    <t>Popis rozpočtu: SO 102 - Přechody u kříž. ulic Sázavská - Drátenická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</si>
  <si>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</si>
  <si>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</si>
  <si>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</si>
  <si>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</si>
  <si>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</si>
  <si>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</si>
  <si>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</si>
  <si>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</si>
  <si>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</si>
  <si>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</si>
  <si>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</si>
  <si>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</si>
  <si>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91.2</t>
  </si>
  <si>
    <t>Dopravní značení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</si>
  <si>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</si>
  <si>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</si>
  <si>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</si>
  <si>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</si>
  <si>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</si>
  <si>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</si>
  <si>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</si>
  <si>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</si>
  <si>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</si>
  <si>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</si>
  <si>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</si>
  <si>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</si>
  <si>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</si>
  <si>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</si>
  <si>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</si>
  <si>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</si>
  <si>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</si>
  <si>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</si>
  <si>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</si>
  <si>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</si>
  <si>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</si>
  <si>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</si>
  <si>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</si>
  <si>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</si>
  <si>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</si>
  <si>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</si>
  <si>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</si>
  <si>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</si>
  <si>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</si>
  <si>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</si>
  <si>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</si>
  <si>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</si>
  <si>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</si>
  <si>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</si>
  <si>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</si>
  <si>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</si>
  <si>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</si>
  <si>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</si>
  <si>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</si>
  <si>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00924T</t>
  </si>
  <si>
    <t>Soubor</t>
  </si>
  <si>
    <t>Vlastní</t>
  </si>
  <si>
    <t>Indiv</t>
  </si>
  <si>
    <t>VRN</t>
  </si>
  <si>
    <t>Běžná</t>
  </si>
  <si>
    <t>POL99_0</t>
  </si>
  <si>
    <t>- Koordinační činnost dodavatele v rámci stavby, včetně koordinační činnosti se subdodavateli</t>
  </si>
  <si>
    <t>POP</t>
  </si>
  <si>
    <t>- Inženýrská činnost pro uvedení celého díla do užívání, zajištění dokladů pro uvedení díla do provozu</t>
  </si>
  <si>
    <t>- Předání a převzetí staveniště, stavby, účast na kontrolních dnech, na kolaudačních řízeních</t>
  </si>
  <si>
    <t>- Zajištění projednání, povolení a provedení různých uzavírek, zvláštního užívání veřejných ploch, případné změny dopravního značení</t>
  </si>
  <si>
    <t>- Fotodokumentace postupu prací v průběhu stavby (min. 2x týdně)</t>
  </si>
  <si>
    <t>- Vyhotovení a předání zaměření skutečného provedení stavby do digitální mapy města, dle platné vyhlášky města</t>
  </si>
  <si>
    <t>00511 R</t>
  </si>
  <si>
    <t xml:space="preserve">Geodetické práce </t>
  </si>
  <si>
    <t>RTS 24/ I</t>
  </si>
  <si>
    <t>POL99_2</t>
  </si>
  <si>
    <t xml:space="preserve">kompletní geotedické práce dle potřeby dodavatele stavby : </t>
  </si>
  <si>
    <t>VV</t>
  </si>
  <si>
    <t>1,00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</si>
  <si>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</si>
  <si>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</si>
  <si>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</si>
  <si>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</si>
  <si>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</si>
  <si>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</si>
  <si>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</si>
  <si>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</si>
  <si>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</si>
  <si>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</si>
  <si>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</si>
  <si>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</si>
  <si>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00896T</t>
  </si>
  <si>
    <t>Oplocení staveniště po celou dobu výstavby</t>
  </si>
  <si>
    <t>005211030R</t>
  </si>
  <si>
    <t xml:space="preserve">Dočasná dopravní opatření </t>
  </si>
  <si>
    <t>Zajistění bezpečného a nepřerušovaného provozu v prostoru dotčeném stavbou, průchod pěších i průjezd vozidel</t>
  </si>
  <si>
    <t>005241010R</t>
  </si>
  <si>
    <t xml:space="preserve">Dokumentace skutečného provedení </t>
  </si>
  <si>
    <t>SUM</t>
  </si>
  <si>
    <t>Geodetické zaměření rohů stavby, stabilizace bodů a sestavení laviček.</t>
  </si>
  <si>
    <t>END</t>
  </si>
  <si>
    <t>Položkový soupis prací a dodávek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</si>
  <si>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</si>
  <si>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</si>
  <si>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</si>
  <si>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</si>
  <si>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Práce</t>
  </si>
  <si>
    <t>Červená</t>
  </si>
  <si>
    <t>POL1_</t>
  </si>
  <si>
    <t>s přemístěním hmot na skládku na vzdálenost do 3 m nebo s naložením na dopravní prostředek</t>
  </si>
  <si>
    <t>SPI</t>
  </si>
  <si>
    <t xml:space="preserve">CHODNÍK PŘEDLÁŽDĚNÍ : </t>
  </si>
  <si>
    <t xml:space="preserve">rozebrání stávající dlažby : </t>
  </si>
  <si>
    <t>11,00</t>
  </si>
  <si>
    <t xml:space="preserve">NOVÝ CHODNÍK - BEZBAR. ÚPRAVY ZE SLEP. (RELIÉF.) DL : </t>
  </si>
  <si>
    <t xml:space="preserve">betonová zámková dlažba (červená reliéfní s výstupky), tl. 60 mm - POUZE ROZEBRÁNÍ A ZPĚTNÉ POUŽITÍ : </t>
  </si>
  <si>
    <t>4,20</t>
  </si>
  <si>
    <t xml:space="preserve">rozebrání + vydláždění vedle zámková dlažba (červená reliéfní s výstupky), tl. 60 mm : </t>
  </si>
  <si>
    <t>5,00</t>
  </si>
  <si>
    <t>113107515R00</t>
  </si>
  <si>
    <t>Odstranění podkladů nebo krytů z kameniva hrubého drceného, v ploše jednotlivě do 50 m2, tloušťka vrstvy 150 mm</t>
  </si>
  <si>
    <t xml:space="preserve">ODKOP štěrkodrti (chodníky) TL. 0,15 M - zpětné použití : </t>
  </si>
  <si>
    <t>16,67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</si>
  <si>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</si>
  <si>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</si>
  <si>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</si>
  <si>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</si>
  <si>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 xml:space="preserve">vybourání chodníkový obrubník vč. lože : </t>
  </si>
  <si>
    <t>4,00</t>
  </si>
  <si>
    <t>113202111R00</t>
  </si>
  <si>
    <t>Vytrhání obrub z krajníků nebo obrubníků stojatých</t>
  </si>
  <si>
    <t>Obrubníky - likvidace na skládku</t>
  </si>
  <si>
    <t xml:space="preserve">vybourání silničních obrubníků s přídlažbou tl. 80 mm včetně lože : </t>
  </si>
  <si>
    <t xml:space="preserve">obrubníky : </t>
  </si>
  <si>
    <t>22,00</t>
  </si>
  <si>
    <t xml:space="preserve">přídlažba : 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</si>
  <si>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</si>
  <si>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</si>
  <si>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</si>
  <si>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</si>
  <si>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</si>
  <si>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 xml:space="preserve">ODHUMUSOVÁNÍ TL. 100MM + ZPĚTNÉ VYUŽITÍ NA STAVBĚ : </t>
  </si>
  <si>
    <t>1,20</t>
  </si>
  <si>
    <t>122201101R00</t>
  </si>
  <si>
    <t>Odkopávky a  prokopávky nezapažené v hornině 3 do 100 m3</t>
  </si>
  <si>
    <t>s přehozením výkopku na vzdálenost do 3 m nebo s naložením na dopravní prostředek,</t>
  </si>
  <si>
    <t>předpoklad využití do násypu</t>
  </si>
  <si>
    <t xml:space="preserve">ZEMNÍ PRÁCE - ODKOP ZEMINY PRŮM (chodníky) TL. 0,24 M    : </t>
  </si>
  <si>
    <t xml:space="preserve">- v případě vhodnosti materiálu  - zpětné využití : </t>
  </si>
  <si>
    <t>3,45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</si>
  <si>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</si>
  <si>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</si>
  <si>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</si>
  <si>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 xml:space="preserve">ZELENÉ PLOCHY A PÁSY : </t>
  </si>
  <si>
    <t xml:space="preserve">dovoz zeminy na ohumusování : </t>
  </si>
  <si>
    <t>2,20-1,20</t>
  </si>
  <si>
    <t xml:space="preserve">odvoz přebytečné zeminy na skládku : </t>
  </si>
  <si>
    <t>167101101R00</t>
  </si>
  <si>
    <t>Nakládání, skládání, překládání neulehlého výkopku nakládání výkopku do 100 m3, z horniny 1 až 4</t>
  </si>
  <si>
    <t>171201201R00</t>
  </si>
  <si>
    <t>Uložení sypaniny na dočasnou skládku tak, že na 1 m2 plochy připadá přes 2 m3 výkopku nebo ornice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</si>
  <si>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</si>
  <si>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</si>
  <si>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</si>
  <si>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</si>
  <si>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 xml:space="preserve">zatravnění : 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</si>
  <si>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</si>
  <si>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</si>
  <si>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</si>
  <si>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zhutněná zemní pláň; min. 30 MPa, min 100 % PS (v případě nesplnění nutná úprava pláně) : </t>
  </si>
  <si>
    <t xml:space="preserve">NOVÝ CHODNÍK : </t>
  </si>
  <si>
    <t>18,00</t>
  </si>
  <si>
    <t>182001112R00</t>
  </si>
  <si>
    <t>Plošná úprava terénu při nerovnostech terénu přes 50 do 100 mm, na svahu přes 1:5 do 1:2</t>
  </si>
  <si>
    <t>s urovnáním povrchu, bez doplnění ornice, v hornině 1 až 4,</t>
  </si>
  <si>
    <t xml:space="preserve">urovnání plochy : 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</si>
  <si>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</si>
  <si>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</si>
  <si>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</si>
  <si>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 xml:space="preserve">ohumusování tl. 100 mm : </t>
  </si>
  <si>
    <t>199000005R00</t>
  </si>
  <si>
    <t>Poplatky za skládku zeminy 1- 4, skupina 17 05 04 z Katalogu odpadů</t>
  </si>
  <si>
    <t>t</t>
  </si>
  <si>
    <t>Začátek provozního součtu</t>
  </si>
  <si>
    <t xml:space="preserve">  3,45</t>
  </si>
  <si>
    <t>Konec provozního součtu</t>
  </si>
  <si>
    <t>3,45*1,90*1,10</t>
  </si>
  <si>
    <t>190-001</t>
  </si>
  <si>
    <t>D+M výměna podloží vozovky_aktivní zóny za vhodný materiál tl.300-400 mm, ověří se zkušebním úsekem</t>
  </si>
  <si>
    <t xml:space="preserve">m2    </t>
  </si>
  <si>
    <t xml:space="preserve">zhutněná zemní pláň min 30 MPa nebo 45 MPa, min.100% PS : </t>
  </si>
  <si>
    <t xml:space="preserve">úprava podloží vozovky v případě nesplnění únosnosti pláně dle PD : </t>
  </si>
  <si>
    <t xml:space="preserve">položka bude čerpána pouze v případě nevyhovující statické zatěžovací zkoušky na zemní pláni,  : </t>
  </si>
  <si>
    <t xml:space="preserve">a se souhlasem investora případně TDI   !!!!!!!!! : </t>
  </si>
  <si>
    <t xml:space="preserve">(v případě nutnosti úprava podloží vozovky - aktivní zóny v tl.400 mm, ověří se zkušebním úsekem) : </t>
  </si>
  <si>
    <t/>
  </si>
  <si>
    <t xml:space="preserve">položka obsahuje : </t>
  </si>
  <si>
    <t xml:space="preserve">- odkopávku zeminy tl.400 mm vč.naložení, odvozu a likvidace zeminy na skládce : </t>
  </si>
  <si>
    <t xml:space="preserve">- násyp štěrkodrti tl.400 mm (2x 200 mm) frakce 0-120 mm : </t>
  </si>
  <si>
    <t>00572410R</t>
  </si>
  <si>
    <t>směs travní parková, pro mírnou zátěž</t>
  </si>
  <si>
    <t>kg</t>
  </si>
  <si>
    <t>SPCM</t>
  </si>
  <si>
    <t>Specifikace</t>
  </si>
  <si>
    <t>POL3_</t>
  </si>
  <si>
    <t xml:space="preserve">  22,00</t>
  </si>
  <si>
    <t>22,00*0,09*1,10</t>
  </si>
  <si>
    <t>5832012R</t>
  </si>
  <si>
    <t>zemina zahradní; tříděná; frakce 0,0 až 8,0 mm</t>
  </si>
  <si>
    <t xml:space="preserve">  2,20-1,20</t>
  </si>
  <si>
    <t>1,00*1,80</t>
  </si>
  <si>
    <t>457621412R00</t>
  </si>
  <si>
    <t xml:space="preserve">Plášťové těsnění z vodostavebního asfaltobetonu všechny sklony, úprava spár zálivkou, přes 1 do 2 kg zálivky na 1 m spáry,  </t>
  </si>
  <si>
    <t>832-1</t>
  </si>
  <si>
    <t xml:space="preserve">zaříznutí stávajícího asfaltového povrchu do hloubky cca 100 mm + zalití asf.zálivkou : </t>
  </si>
  <si>
    <t>564811111RT2</t>
  </si>
  <si>
    <t>Podklad ze štěrkodrti s rozprostřením a zhutněním frakce 0-32 mm, tloušťka po zhutnění 50 mm</t>
  </si>
  <si>
    <t>564851111RT2</t>
  </si>
  <si>
    <t>Podklad ze štěrkodrti s rozprostřením a zhutněním frakce 0-32 mm, tloušťka po zhutnění 150 mm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</si>
  <si>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</si>
  <si>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</si>
  <si>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</si>
  <si>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</si>
  <si>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</si>
  <si>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6,00</t>
  </si>
  <si>
    <t>59245267R</t>
  </si>
  <si>
    <t>dlažba betonová dvouvrstvá; obdélník; dlaždice pro nevidomé; červená; l = 200 mm; š = 100 mm; tl. 60,0 mm</t>
  </si>
  <si>
    <t xml:space="preserve">dokoupení dlažby : </t>
  </si>
  <si>
    <t xml:space="preserve">  0,72</t>
  </si>
  <si>
    <t>0,72*1,05</t>
  </si>
  <si>
    <t>59245308R</t>
  </si>
  <si>
    <t>dlažba betonová dvouvrstvá; obdélník; šedá; l = 200 mm; š = 100 mm; tl. 60,0 mm</t>
  </si>
  <si>
    <t xml:space="preserve">  18,00</t>
  </si>
  <si>
    <t>18,00*1,05</t>
  </si>
  <si>
    <t>917862114R00</t>
  </si>
  <si>
    <t>Osazení silničního nebo chodníkového betonového obrubníku stojatého, s boční opěrou z betonu prostého, do lože z betonu prostého C 25/30</t>
  </si>
  <si>
    <t>S dodáním hmot pro lože tl. 80-100 mm.</t>
  </si>
  <si>
    <t>Betonové lože C16/20-XF1, tl.min.100 mm</t>
  </si>
  <si>
    <t xml:space="preserve">silniční obrubník (š. 150 mm, v. 250 mm, dl. 1000 mm) : </t>
  </si>
  <si>
    <t>10,00</t>
  </si>
  <si>
    <t xml:space="preserve">nájezdový obrubník (š. 150 mm, v. 150 mm, dl. 1000 mm) : </t>
  </si>
  <si>
    <t>8,00</t>
  </si>
  <si>
    <t xml:space="preserve">přechodový obrubník levý (š. 150 mm, v. 150/250 mm, dl. 1000 mm) : </t>
  </si>
  <si>
    <t>2,00</t>
  </si>
  <si>
    <t xml:space="preserve">přechodový obrubník pravý (š. 150 mm, v. 150/250 mm, dl. 1000 mm) : </t>
  </si>
  <si>
    <t xml:space="preserve">chodníkový obrubník (š. 100 mm, v. 250 mm, dl. 1000 mm) : </t>
  </si>
  <si>
    <t>7,00</t>
  </si>
  <si>
    <t>917932121R00</t>
  </si>
  <si>
    <t>Osazení silniční přídlažby  z betonových dlaždic o rozměru 500x250 mm,  , lože z betonu C16/20, bez dodávky přídlažby</t>
  </si>
  <si>
    <t xml:space="preserve">betonová přídlažba tl.80 mm : </t>
  </si>
  <si>
    <t>10,00+8,00+2,00+2,00</t>
  </si>
  <si>
    <t>919735112R00</t>
  </si>
  <si>
    <t>Řezání stávajících krytů nebo podkladů živičných, hloubky přes 50 do 100 mm</t>
  </si>
  <si>
    <t>včetně spotřeby vody</t>
  </si>
  <si>
    <t>592162116R</t>
  </si>
  <si>
    <t>Dlažba betonová tl = 80,00 mm; dl = 500,0 mm; š = 250,0 mm; povrch: hladký; zátěž: pojízdné nad 3,5 t</t>
  </si>
  <si>
    <t>kus</t>
  </si>
  <si>
    <t xml:space="preserve">  10,00+8,00+2,00+2,00</t>
  </si>
  <si>
    <t>22,00*2*1,02</t>
  </si>
  <si>
    <t>59217010R</t>
  </si>
  <si>
    <t>obrubník silniční materiál beton; l = 1000,0 mm; š = 150,0 mm; h = 250,0 mm; barva přírodní</t>
  </si>
  <si>
    <t xml:space="preserve">  10,00</t>
  </si>
  <si>
    <t>10,00*1,02</t>
  </si>
  <si>
    <t>59217020R</t>
  </si>
  <si>
    <t>obrubník silniční nájezdový; materiál beton; l = 1000,0 mm; š = 148,5 mm; h = 145,0 mm; barva přírodní</t>
  </si>
  <si>
    <t xml:space="preserve">  8,00</t>
  </si>
  <si>
    <t>8,00*1,02</t>
  </si>
  <si>
    <t>59217021R</t>
  </si>
  <si>
    <t>obrubník silniční přechodový pravý; materiál beton; l = 975,0 mm; š = 150,0 mm; výškový rozsah h = 145 až 250 mm; barva přírodní</t>
  </si>
  <si>
    <t xml:space="preserve">  2,00</t>
  </si>
  <si>
    <t>2,00*1,02</t>
  </si>
  <si>
    <t>59217022R</t>
  </si>
  <si>
    <t>obrubník silniční přechodový levý; materiál beton; l = 975,0 mm; š = 150,0 mm; výškový rozsah h = 145 až 250 mm; barva přírodní</t>
  </si>
  <si>
    <t>59217421R</t>
  </si>
  <si>
    <t>obrubník chodníkový materiál beton; l = 1000,0 mm; š = 100,0 mm; h = 250,0 mm; barva šedá</t>
  </si>
  <si>
    <t xml:space="preserve">  7,00</t>
  </si>
  <si>
    <t>7,00*1,02</t>
  </si>
  <si>
    <t>915721111RT1</t>
  </si>
  <si>
    <t>Vodorovné značení krytů stříkané barvou, bílou, stopčar, zeber, stínů, šipek, nápisů, přechodů apod.</t>
  </si>
  <si>
    <t xml:space="preserve">VODOROVNÉ DOPRAVNÍ ZNAČENÍ – barvou : </t>
  </si>
  <si>
    <t xml:space="preserve">značení V 7a : </t>
  </si>
  <si>
    <t>14,00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</si>
  <si>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</si>
  <si>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</si>
  <si>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</si>
  <si>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912-001</t>
  </si>
  <si>
    <t>D+M svislé dopravní značení IP6, kompletní provedení, vč.patky, sloupky, uchycení</t>
  </si>
  <si>
    <t>ks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</si>
  <si>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</si>
  <si>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</si>
  <si>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</si>
  <si>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 xml:space="preserve">rozebrání stávající dlažby - očištění : </t>
  </si>
  <si>
    <t xml:space="preserve">betonová zámková dlažba (červená reliéfní s výstupky), tl. 60 mm - POUZE ROZEBRÁNÍ A ZPĚTNÉ POUŽITÍ - očištění : </t>
  </si>
  <si>
    <t xml:space="preserve">rozebrání + vydláždění vedle zámková dlažba (červená reliéfní s výstupky), tl. 60 mm - očištění : 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</si>
  <si>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</si>
  <si>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</si>
  <si>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</si>
  <si>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</si>
  <si>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</si>
  <si>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</si>
  <si>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16,17,18,19,20,21,22,23,24,25,26,28,29,30,31,32,33,34, : </t>
  </si>
  <si>
    <t>Součet: : 25,64658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</si>
  <si>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</si>
  <si>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</si>
  <si>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</si>
  <si>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</si>
  <si>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</si>
  <si>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</si>
  <si>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</si>
  <si>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1,3,4, : </t>
  </si>
  <si>
    <t>Součet: : 17,30500</t>
  </si>
  <si>
    <t>979081121R00</t>
  </si>
  <si>
    <t>Odvoz suti a vybouraných hmot na skládku příplatek za každý další 1 km</t>
  </si>
  <si>
    <t>Součet: : 328,79500</t>
  </si>
  <si>
    <t>979999981R00</t>
  </si>
  <si>
    <t>Poplatek za skládku za recyklaci, betonu, kusovost do 1600 cm2, skupina 17 01 01 z Katalogu odpadů</t>
  </si>
  <si>
    <t>979088212R00</t>
  </si>
  <si>
    <t>Nakládání suti a vybouraných hmot nakládání suti a vybouraných hmot na dopravní prostředky pro vodorovné přemístění</t>
  </si>
  <si>
    <t>800-2</t>
  </si>
  <si>
    <t>na dopravní prostředky pro vodorovné přemístění,</t>
  </si>
  <si>
    <t>19,40</t>
  </si>
  <si>
    <t xml:space="preserve">Rozebrání stávající betonové zámkové dlažby, v případě dobrého stavu zpětné využití : </t>
  </si>
  <si>
    <t>56,00</t>
  </si>
  <si>
    <t xml:space="preserve">Rozebrání stávající betonové zámkové dlažby ČERVENÉ S VÝSTUPKY, v případě dobrého stavu zpětné využití : </t>
  </si>
  <si>
    <t>4,80</t>
  </si>
  <si>
    <t>24,00</t>
  </si>
  <si>
    <t>113108310R00</t>
  </si>
  <si>
    <t>Odstranění podkladů nebo krytů živičných, v ploše jednotlivě do 50 m2, tloušťka vrstvy 100 mm</t>
  </si>
  <si>
    <t xml:space="preserve">odstranění asfaltového krytu tl. 100 mm : </t>
  </si>
  <si>
    <t>1,85</t>
  </si>
  <si>
    <t>19,00</t>
  </si>
  <si>
    <t>76,00</t>
  </si>
  <si>
    <t xml:space="preserve">ZEMNÍ PRÁCE - ODKOP ZEMINY PRŮM (chodníky) TL. 0,24 a 0,35 m : </t>
  </si>
  <si>
    <t>23,35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</si>
  <si>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</si>
  <si>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</si>
  <si>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</si>
  <si>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zásyp po vybourání uliční vpusti vykopanou zeminou : </t>
  </si>
  <si>
    <t>2*1,00</t>
  </si>
  <si>
    <t>69,00</t>
  </si>
  <si>
    <t xml:space="preserve">CYKLOSTEZKA -  ASFALTOVÝ KRYT : </t>
  </si>
  <si>
    <t>55,00</t>
  </si>
  <si>
    <t>50,50</t>
  </si>
  <si>
    <t>18,85</t>
  </si>
  <si>
    <t xml:space="preserve">  23,35</t>
  </si>
  <si>
    <t>23,35*1,90*1,10</t>
  </si>
  <si>
    <t>190-002</t>
  </si>
  <si>
    <t>Odstranění stromu s pařezem do pr.150 mm vč.odvozu a likvidace</t>
  </si>
  <si>
    <t xml:space="preserve">  69,00</t>
  </si>
  <si>
    <t>69,00*0,09*1,10</t>
  </si>
  <si>
    <t>2,00*1,80</t>
  </si>
  <si>
    <t>23,50</t>
  </si>
  <si>
    <t>564113505R00</t>
  </si>
  <si>
    <t>Podklad nebo podsyp z asfaltového recyklátu frakce 0-32 mm, tloušťka po zhutnění 5 cm</t>
  </si>
  <si>
    <t>s rozprostřením, vlhčením a zhutněním</t>
  </si>
  <si>
    <t>recyklovaný asfaltový materiál Rmat, tl.50 mm</t>
  </si>
  <si>
    <t xml:space="preserve">DOPLNĚNÍ štěrkodrť; ŠDa; 150 mm : </t>
  </si>
  <si>
    <t xml:space="preserve">ASFALTOVÝ KRYT - úprava u uličních vpustí : </t>
  </si>
  <si>
    <t>564871111RT2</t>
  </si>
  <si>
    <t>Podklad ze štěrkodrti s rozprostřením a zhutněním frakce 0-32 mm, tloušťka po zhutnění 250 mm</t>
  </si>
  <si>
    <t>565131111RT3</t>
  </si>
  <si>
    <t>Podklad z kameniva obaleného asfaltem ACP 16+, v pruhu šířky do 3 m, třídy 1, tloušťka po zhutnění 50 mm</t>
  </si>
  <si>
    <t>s rozprostřením a zhutněním</t>
  </si>
  <si>
    <t>573231125R00</t>
  </si>
  <si>
    <t>Postřik spojovací kationaktivní emulzí KAE , množství zbytkového asfaltu 0,50 kg/m2</t>
  </si>
  <si>
    <t>bez posypu kamenivem</t>
  </si>
  <si>
    <t>577141212RT3</t>
  </si>
  <si>
    <t>Beton asfaltový s rozprostřením a zhutněním v pruhu šířky do 3 m, ACO 8 nebo ACO 11 nebo ACO 16, tloušťky 50 mm, plochy do 200 m2</t>
  </si>
  <si>
    <t>15,00</t>
  </si>
  <si>
    <t xml:space="preserve">  14,05</t>
  </si>
  <si>
    <t>14,05*1,05</t>
  </si>
  <si>
    <t xml:space="preserve">  50,50</t>
  </si>
  <si>
    <t>50,50*1,05</t>
  </si>
  <si>
    <t>831350113RAB</t>
  </si>
  <si>
    <t>Kanalizační přípojka D 160 mm, rýha 800x1200 mm, Koleno plastové pro venkovní kanalizaci typ: jednoznačné; spoj: hrdlový; potrubí: jednovrstvé; materiál: PVC-U; povrch: hladký; úhel = 45,0 °; DN =...</t>
  </si>
  <si>
    <t>AP-HSV</t>
  </si>
  <si>
    <t>Agregovaná položka</t>
  </si>
  <si>
    <t>POL2_</t>
  </si>
  <si>
    <t>přípojky PVC DN 150 sn 12 délka 5,0 m</t>
  </si>
  <si>
    <t>2*5,00</t>
  </si>
  <si>
    <t>894411010RAF</t>
  </si>
  <si>
    <t>Šachty z betonových dílců vpusť uliční z dílců DN 450  s odkalištěm, hloubka 1,67 m, napojení DN 150, litinová mříž 500 x 500 mm 40 t, Mříž vtoková materiál: litina; pro uliční vpusť; zatížení: D 400; l = 500 mm; b = 500 mm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</si>
  <si>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</si>
  <si>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nová uliční vpust třída zatížení mříže D 400 včetně napojení a přípojky</t>
  </si>
  <si>
    <t>46,00</t>
  </si>
  <si>
    <t>50,00</t>
  </si>
  <si>
    <t>46,00+14,00+4,00+4,00</t>
  </si>
  <si>
    <t xml:space="preserve">  46,00+14,00+4,00+4,00</t>
  </si>
  <si>
    <t>68,00*2*1,02</t>
  </si>
  <si>
    <t xml:space="preserve">  46,00</t>
  </si>
  <si>
    <t>46,00*1,02</t>
  </si>
  <si>
    <t xml:space="preserve">  14,00</t>
  </si>
  <si>
    <t>14,00*1,02</t>
  </si>
  <si>
    <t xml:space="preserve">  4,00</t>
  </si>
  <si>
    <t>4,00*1,02</t>
  </si>
  <si>
    <t xml:space="preserve">  50,00</t>
  </si>
  <si>
    <t>50,00*1,02</t>
  </si>
  <si>
    <t>21,00</t>
  </si>
  <si>
    <t>912-002</t>
  </si>
  <si>
    <t>D+M svislé dopravní značení C9a + C10b, kompletní provedení, vč.patky, sloupky, uchycení</t>
  </si>
  <si>
    <t>912-003</t>
  </si>
  <si>
    <t>D+M svislé dopravní značení C9b + C10a, kompletní provedení, vč.patky, sloupky, uchycení</t>
  </si>
  <si>
    <t>912-004</t>
  </si>
  <si>
    <t>D+M svislé dopravní značení, přesun do nové polohy, vč.patky, sloupky, uchycení</t>
  </si>
  <si>
    <t xml:space="preserve">značení IP6 : </t>
  </si>
  <si>
    <t xml:space="preserve">značení C9a : </t>
  </si>
  <si>
    <t xml:space="preserve">značení C9b : </t>
  </si>
  <si>
    <t>963-001</t>
  </si>
  <si>
    <t>Vybourání uliční vpusti</t>
  </si>
  <si>
    <t xml:space="preserve">19,20,21,22,23,24,25,26,27,28,29,30,31,32,35,36,38,39,40,41,42,43,44, : </t>
  </si>
  <si>
    <t>Součet: : 126,52749</t>
  </si>
  <si>
    <t xml:space="preserve">1,3,4,5,51, : </t>
  </si>
  <si>
    <t>Součet: : 64,87200</t>
  </si>
  <si>
    <t>Součet: : 1232,56800</t>
  </si>
  <si>
    <t>Součet: : 64,41790</t>
  </si>
  <si>
    <t>979999995R00</t>
  </si>
  <si>
    <t>Poplatek za skládku za recyklaci, obalovaného kameniva a asfaltu, kusovost do 1600 cm2, skupina 17 03 02 z Katalogu odpadů</t>
  </si>
  <si>
    <t>170 302</t>
  </si>
  <si>
    <t>Součet: : 0,45410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</si>
</sst>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o9bGQAQg7+i4lKXPUmvGG2xXOuuaxJSNXMD5zOmtGK384wFnV9Ih8TT6W+Lo+8IuTk316Vj7qElBM3vZfCQUg==" saltValue="PD6/eP6PcxufKjK9eLrMN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SUMIF(F61:F71,A16,I61:I71)+SUMIF(F61:F71,"PSU",I61:I71)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SUMIF(F61:F71,A17,I61:I71)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SUMIF(F61:F71,A18,I61:I71)</f>
        <v>0</v>
      </c>
      <c r="J18" s="85"/>
    </row>
    <row r="19" spans="1:10" ht="23.25" customHeight="1" x14ac:dyDescent="0.2">
      <c r="A19" s="196" t="s">
        <v>93</v>
      </c>
      <c r="B19" s="38" t="s">
        <v>27</v>
      </c>
      <c r="C19" s="62"/>
      <c r="D19" s="63"/>
      <c r="E19" s="83"/>
      <c r="F19" s="84"/>
      <c r="G19" s="83"/>
      <c r="H19" s="84"/>
      <c r="I19" s="83">
        <f>SUMIF(F61:F71,A19,I61:I71)</f>
        <v>0</v>
      </c>
      <c r="J19" s="85"/>
    </row>
    <row r="20" spans="1:10" ht="23.25" customHeight="1" x14ac:dyDescent="0.2">
      <c r="A20" s="196" t="s">
        <v>94</v>
      </c>
      <c r="B20" s="38" t="s">
        <v>28</v>
      </c>
      <c r="C20" s="62"/>
      <c r="D20" s="63"/>
      <c r="E20" s="83"/>
      <c r="F20" s="84"/>
      <c r="G20" s="83"/>
      <c r="H20" s="84"/>
      <c r="I20" s="83">
        <f>SUMIF(F61:F71,A20,I61:I71)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Naklady'!AE33+'SO 101 SO 101 Pol'!AE286+'SO 102 SO 102 Pol'!AE322</f>
        <v>0</v>
      </c>
      <c r="G39" s="149">
        <f>'00 00 Naklady'!AF33+'SO 101 SO 101 Pol'!AF286+'SO 102 SO 102 Pol'!AF322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Naklady'!AE33</f>
        <v>0</v>
      </c>
      <c r="G40" s="155">
        <f>'00 00 Naklady'!AF33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Naklady'!AE33</f>
        <v>0</v>
      </c>
      <c r="G41" s="150">
        <f>'00 00 Naklady'!AF33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'SO 101 SO 101 Pol'!AE286</f>
        <v>0</v>
      </c>
      <c r="G43" s="155">
        <f>'SO 101 SO 101 Pol'!AF286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57</v>
      </c>
      <c r="D44" s="147"/>
      <c r="E44" s="147"/>
      <c r="F44" s="158">
        <f>'SO 101 SO 101 Pol'!AE286</f>
        <v>0</v>
      </c>
      <c r="G44" s="150">
        <f>'SO 101 SO 101 Pol'!AF286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2</v>
      </c>
      <c r="B45" s="152" t="s">
        <v>58</v>
      </c>
      <c r="C45" s="153" t="s">
        <v>59</v>
      </c>
      <c r="D45" s="153"/>
      <c r="E45" s="153"/>
      <c r="F45" s="154">
        <f>'SO 102 SO 102 Pol'!AE322</f>
        <v>0</v>
      </c>
      <c r="G45" s="155">
        <f>'SO 102 SO 102 Pol'!AF322</f>
        <v>0</v>
      </c>
      <c r="H45" s="155">
        <f>(F45*SazbaDPH1/100)+(G45*SazbaDPH2/100)</f>
        <v>0</v>
      </c>
      <c r="I45" s="155">
        <f>F45+G45+H45</f>
        <v>0</v>
      </c>
      <c r="J45" s="156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58</v>
      </c>
      <c r="C46" s="147" t="s">
        <v>59</v>
      </c>
      <c r="D46" s="147"/>
      <c r="E46" s="147"/>
      <c r="F46" s="158">
        <f>'SO 102 SO 102 Pol'!AE322</f>
        <v>0</v>
      </c>
      <c r="G46" s="150">
        <f>'SO 102 SO 102 Pol'!AF322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/>
      <c r="B47" s="159" t="s">
        <v>60</v>
      </c>
      <c r="C47" s="160"/>
      <c r="D47" s="160"/>
      <c r="E47" s="161"/>
      <c r="F47" s="162">
        <f>SUMIF(A39:A46,"=1",F39:F46)</f>
        <v>0</v>
      </c>
      <c r="G47" s="163">
        <f>SUMIF(A39:A46,"=1",G39:G46)</f>
        <v>0</v>
      </c>
      <c r="H47" s="163">
        <f>SUMIF(A39:A46,"=1",H39:H46)</f>
        <v>0</v>
      </c>
      <c r="I47" s="163">
        <f>SUMIF(A39:A46,"=1",I39:I46)</f>
        <v>0</v>
      </c>
      <c r="J47" s="164">
        <f>SUMIF(A39:A46,"=1",J39:J46)</f>
        <v>0</v>
      </c>
    </row>
    <row r="49" spans="1:10" x14ac:dyDescent="0.2">
      <c r="A49" t="s">
        <v>62</v>
      </c>
      <c r="B49" t="s">
        <v>63</v>
      </c>
    </row>
    <row r="50" spans="1:10" x14ac:dyDescent="0.2">
      <c r="A50" t="s">
        <v>64</v>
      </c>
      <c r="B50" t="s">
        <v>65</v>
      </c>
    </row>
    <row r="51" spans="1:10" x14ac:dyDescent="0.2">
      <c r="A51" t="s">
        <v>66</v>
      </c>
      <c r="B51" t="s">
        <v>67</v>
      </c>
    </row>
    <row r="52" spans="1:10" x14ac:dyDescent="0.2">
      <c r="A52" t="s">
        <v>64</v>
      </c>
      <c r="B52" t="s">
        <v>68</v>
      </c>
    </row>
    <row r="53" spans="1:10" x14ac:dyDescent="0.2">
      <c r="A53" t="s">
        <v>66</v>
      </c>
      <c r="B53" t="s">
        <v>69</v>
      </c>
    </row>
    <row r="54" spans="1:10" x14ac:dyDescent="0.2">
      <c r="A54" t="s">
        <v>64</v>
      </c>
      <c r="B54" t="s">
        <v>70</v>
      </c>
    </row>
    <row r="55" spans="1:10" x14ac:dyDescent="0.2">
      <c r="A55" t="s">
        <v>66</v>
      </c>
      <c r="B55" t="s">
        <v>71</v>
      </c>
    </row>
    <row r="58" spans="1:10" ht="15.75" x14ac:dyDescent="0.25">
      <c r="B58" s="175" t="s">
        <v>72</v>
      </c>
    </row>
    <row r="60" spans="1:10" ht="25.5" customHeight="1" x14ac:dyDescent="0.2">
      <c r="A60" s="177"/>
      <c r="B60" s="180" t="s">
        <v>17</v>
      </c>
      <c r="C60" s="180" t="s">
        <v>5</v>
      </c>
      <c r="D60" s="181"/>
      <c r="E60" s="181"/>
      <c r="F60" s="182" t="s">
        <v>73</v>
      </c>
      <c r="G60" s="182"/>
      <c r="H60" s="182"/>
      <c r="I60" s="182" t="s">
        <v>29</v>
      </c>
      <c r="J60" s="182" t="s">
        <v>0</v>
      </c>
    </row>
    <row r="61" spans="1:10" ht="36.75" customHeight="1" x14ac:dyDescent="0.2">
      <c r="A61" s="178"/>
      <c r="B61" s="183" t="s">
        <v>74</v>
      </c>
      <c r="C61" s="184" t="s">
        <v>75</v>
      </c>
      <c r="D61" s="185"/>
      <c r="E61" s="185"/>
      <c r="F61" s="192" t="s">
        <v>24</v>
      </c>
      <c r="G61" s="193"/>
      <c r="H61" s="193"/>
      <c r="I61" s="193">
        <f>'SO 101 SO 101 Pol'!G8+'SO 102 SO 102 Pol'!G8</f>
        <v>0</v>
      </c>
      <c r="J61" s="189" t="str">
        <f>IF(I72=0,"",I61/I72*100)</f>
        <v/>
      </c>
    </row>
    <row r="62" spans="1:10" ht="36.75" customHeight="1" x14ac:dyDescent="0.2">
      <c r="A62" s="178"/>
      <c r="B62" s="183" t="s">
        <v>76</v>
      </c>
      <c r="C62" s="184" t="s">
        <v>77</v>
      </c>
      <c r="D62" s="185"/>
      <c r="E62" s="185"/>
      <c r="F62" s="192" t="s">
        <v>24</v>
      </c>
      <c r="G62" s="193"/>
      <c r="H62" s="193"/>
      <c r="I62" s="193">
        <f>'SO 101 SO 101 Pol'!G126+'SO 102 SO 102 Pol'!G132</f>
        <v>0</v>
      </c>
      <c r="J62" s="189" t="str">
        <f>IF(I72=0,"",I62/I72*100)</f>
        <v/>
      </c>
    </row>
    <row r="63" spans="1:10" ht="36.75" customHeight="1" x14ac:dyDescent="0.2">
      <c r="A63" s="178"/>
      <c r="B63" s="183" t="s">
        <v>78</v>
      </c>
      <c r="C63" s="184" t="s">
        <v>79</v>
      </c>
      <c r="D63" s="185"/>
      <c r="E63" s="185"/>
      <c r="F63" s="192" t="s">
        <v>24</v>
      </c>
      <c r="G63" s="193"/>
      <c r="H63" s="193"/>
      <c r="I63" s="193">
        <f>'SO 101 SO 101 Pol'!G130+'SO 102 SO 102 Pol'!G136</f>
        <v>0</v>
      </c>
      <c r="J63" s="189" t="str">
        <f>IF(I72=0,"",I63/I72*100)</f>
        <v/>
      </c>
    </row>
    <row r="64" spans="1:10" ht="36.75" customHeight="1" x14ac:dyDescent="0.2">
      <c r="A64" s="178"/>
      <c r="B64" s="183" t="s">
        <v>80</v>
      </c>
      <c r="C64" s="184" t="s">
        <v>81</v>
      </c>
      <c r="D64" s="185"/>
      <c r="E64" s="185"/>
      <c r="F64" s="192" t="s">
        <v>24</v>
      </c>
      <c r="G64" s="193"/>
      <c r="H64" s="193"/>
      <c r="I64" s="193">
        <f>'SO 102 SO 102 Pol'!G199</f>
        <v>0</v>
      </c>
      <c r="J64" s="189" t="str">
        <f>IF(I72=0,"",I64/I72*100)</f>
        <v/>
      </c>
    </row>
    <row r="65" spans="1:10" ht="36.75" customHeight="1" x14ac:dyDescent="0.2">
      <c r="A65" s="178"/>
      <c r="B65" s="183" t="s">
        <v>82</v>
      </c>
      <c r="C65" s="184" t="s">
        <v>83</v>
      </c>
      <c r="D65" s="185"/>
      <c r="E65" s="185"/>
      <c r="F65" s="192" t="s">
        <v>24</v>
      </c>
      <c r="G65" s="193"/>
      <c r="H65" s="193"/>
      <c r="I65" s="193">
        <f>'SO 101 SO 101 Pol'!G180+'SO 102 SO 102 Pol'!G207</f>
        <v>0</v>
      </c>
      <c r="J65" s="189" t="str">
        <f>IF(I72=0,"",I65/I72*100)</f>
        <v/>
      </c>
    </row>
    <row r="66" spans="1:10" ht="36.75" customHeight="1" x14ac:dyDescent="0.2">
      <c r="A66" s="178"/>
      <c r="B66" s="183" t="s">
        <v>84</v>
      </c>
      <c r="C66" s="184" t="s">
        <v>85</v>
      </c>
      <c r="D66" s="185"/>
      <c r="E66" s="185"/>
      <c r="F66" s="192" t="s">
        <v>24</v>
      </c>
      <c r="G66" s="193"/>
      <c r="H66" s="193"/>
      <c r="I66" s="193">
        <f>'SO 101 SO 101 Pol'!G237+'SO 102 SO 102 Pol'!G264</f>
        <v>0</v>
      </c>
      <c r="J66" s="189" t="str">
        <f>IF(I72=0,"",I66/I72*100)</f>
        <v/>
      </c>
    </row>
    <row r="67" spans="1:10" ht="36.75" customHeight="1" x14ac:dyDescent="0.2">
      <c r="A67" s="178"/>
      <c r="B67" s="183" t="s">
        <v>86</v>
      </c>
      <c r="C67" s="184" t="s">
        <v>87</v>
      </c>
      <c r="D67" s="185"/>
      <c r="E67" s="185"/>
      <c r="F67" s="192" t="s">
        <v>24</v>
      </c>
      <c r="G67" s="193"/>
      <c r="H67" s="193"/>
      <c r="I67" s="193">
        <f>'SO 101 SO 101 Pol'!G248+'SO 102 SO 102 Pol'!G284</f>
        <v>0</v>
      </c>
      <c r="J67" s="189" t="str">
        <f>IF(I72=0,"",I67/I72*100)</f>
        <v/>
      </c>
    </row>
    <row r="68" spans="1:10" ht="36.75" customHeight="1" x14ac:dyDescent="0.2">
      <c r="A68" s="178"/>
      <c r="B68" s="183" t="s">
        <v>88</v>
      </c>
      <c r="C68" s="184" t="s">
        <v>89</v>
      </c>
      <c r="D68" s="185"/>
      <c r="E68" s="185"/>
      <c r="F68" s="192" t="s">
        <v>24</v>
      </c>
      <c r="G68" s="193"/>
      <c r="H68" s="193"/>
      <c r="I68" s="193">
        <f>'SO 101 SO 101 Pol'!G260+'SO 102 SO 102 Pol'!G291</f>
        <v>0</v>
      </c>
      <c r="J68" s="189" t="str">
        <f>IF(I72=0,"",I68/I72*100)</f>
        <v/>
      </c>
    </row>
    <row r="69" spans="1:10" ht="36.75" customHeight="1" x14ac:dyDescent="0.2">
      <c r="A69" s="178"/>
      <c r="B69" s="183" t="s">
        <v>90</v>
      </c>
      <c r="C69" s="184" t="s">
        <v>91</v>
      </c>
      <c r="D69" s="185"/>
      <c r="E69" s="185"/>
      <c r="F69" s="192" t="s">
        <v>92</v>
      </c>
      <c r="G69" s="193"/>
      <c r="H69" s="193"/>
      <c r="I69" s="193">
        <f>'SO 101 SO 101 Pol'!G266+'SO 102 SO 102 Pol'!G297</f>
        <v>0</v>
      </c>
      <c r="J69" s="189" t="str">
        <f>IF(I72=0,"",I69/I72*100)</f>
        <v/>
      </c>
    </row>
    <row r="70" spans="1:10" ht="36.75" customHeight="1" x14ac:dyDescent="0.2">
      <c r="A70" s="178"/>
      <c r="B70" s="183" t="s">
        <v>93</v>
      </c>
      <c r="C70" s="184" t="s">
        <v>27</v>
      </c>
      <c r="D70" s="185"/>
      <c r="E70" s="185"/>
      <c r="F70" s="192" t="s">
        <v>93</v>
      </c>
      <c r="G70" s="193"/>
      <c r="H70" s="193"/>
      <c r="I70" s="193">
        <f>'00 00 Naklady'!G8</f>
        <v>0</v>
      </c>
      <c r="J70" s="189" t="str">
        <f>IF(I72=0,"",I70/I72*100)</f>
        <v/>
      </c>
    </row>
    <row r="71" spans="1:10" ht="36.75" customHeight="1" x14ac:dyDescent="0.2">
      <c r="A71" s="178"/>
      <c r="B71" s="183" t="s">
        <v>94</v>
      </c>
      <c r="C71" s="184" t="s">
        <v>28</v>
      </c>
      <c r="D71" s="185"/>
      <c r="E71" s="185"/>
      <c r="F71" s="192" t="s">
        <v>94</v>
      </c>
      <c r="G71" s="193"/>
      <c r="H71" s="193"/>
      <c r="I71" s="193">
        <f>'00 00 Naklady'!G27</f>
        <v>0</v>
      </c>
      <c r="J71" s="189" t="str">
        <f>IF(I72=0,"",I71/I72*100)</f>
        <v/>
      </c>
    </row>
    <row r="72" spans="1:10" ht="25.5" customHeight="1" x14ac:dyDescent="0.2">
      <c r="A72" s="179"/>
      <c r="B72" s="186" t="s">
        <v>1</v>
      </c>
      <c r="C72" s="187"/>
      <c r="D72" s="188"/>
      <c r="E72" s="188"/>
      <c r="F72" s="194"/>
      <c r="G72" s="195"/>
      <c r="H72" s="195"/>
      <c r="I72" s="195">
        <f>SUM(I61:I71)</f>
        <v>0</v>
      </c>
      <c r="J72" s="190">
        <f>SUM(J61:J71)</f>
        <v>0</v>
      </c>
    </row>
    <row r="73" spans="1:10" x14ac:dyDescent="0.2">
      <c r="F73" s="135"/>
      <c r="G73" s="135"/>
      <c r="H73" s="135"/>
      <c r="I73" s="135"/>
      <c r="J73" s="191"/>
    </row>
    <row r="74" spans="1:10" x14ac:dyDescent="0.2">
      <c r="F74" s="135"/>
      <c r="G74" s="135"/>
      <c r="H74" s="135"/>
      <c r="I74" s="135"/>
      <c r="J74" s="191"/>
    </row>
    <row r="75" spans="1:10" x14ac:dyDescent="0.2">
      <c r="F75" s="135"/>
      <c r="G75" s="135"/>
      <c r="H75" s="135"/>
      <c r="I75" s="135"/>
      <c r="J75" s="191"/>
    </row>
  </sheetData>
  <sheetProtection algorithmName="SHA-512" hashValue="zsi7D6LjKew01tuJlaf10rQnq3v+ByfJehDOp+oSIRk6mj+jnB9Lijg3efHykYUA6xiBCxwPAW+AQbfQZJxUqA==" saltValue="qIRGY+SOsY65vUQLbCAFt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tlcpxd45Ngtb31M4reHW1kWRtDgwGGjtbKCOvhGJWKq6U2ho+xs/ShNySDariqNIPTW5nQ+KMq+dnM1uDkSDlA==" saltValue="vDyihRCs4uSLqVtfuKacQ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D842-2393-4409-B42D-27A3645EE6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95</v>
      </c>
      <c r="B1" s="197"/>
      <c r="C1" s="197"/>
      <c r="D1" s="197"/>
      <c r="E1" s="197"/>
      <c r="F1" s="197"/>
      <c r="G1" s="197"/>
      <c r="AG1" t="s">
        <v>96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97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98</v>
      </c>
      <c r="AG3" t="s">
        <v>99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100</v>
      </c>
    </row>
    <row r="5" spans="1:60" x14ac:dyDescent="0.2">
      <c r="D5" s="10"/>
    </row>
    <row r="6" spans="1:60" ht="38.25" x14ac:dyDescent="0.2">
      <c r="A6" s="208" t="s">
        <v>101</v>
      </c>
      <c r="B6" s="210" t="s">
        <v>102</v>
      </c>
      <c r="C6" s="210" t="s">
        <v>103</v>
      </c>
      <c r="D6" s="209" t="s">
        <v>104</v>
      </c>
      <c r="E6" s="208" t="s">
        <v>105</v>
      </c>
      <c r="F6" s="207" t="s">
        <v>106</v>
      </c>
      <c r="G6" s="208" t="s">
        <v>29</v>
      </c>
      <c r="H6" s="211" t="s">
        <v>30</v>
      </c>
      <c r="I6" s="211" t="s">
        <v>107</v>
      </c>
      <c r="J6" s="211" t="s">
        <v>31</v>
      </c>
      <c r="K6" s="211" t="s">
        <v>108</v>
      </c>
      <c r="L6" s="211" t="s">
        <v>109</v>
      </c>
      <c r="M6" s="211" t="s">
        <v>110</v>
      </c>
      <c r="N6" s="211" t="s">
        <v>111</v>
      </c>
      <c r="O6" s="211" t="s">
        <v>112</v>
      </c>
      <c r="P6" s="211" t="s">
        <v>113</v>
      </c>
      <c r="Q6" s="211" t="s">
        <v>114</v>
      </c>
      <c r="R6" s="211" t="s">
        <v>115</v>
      </c>
      <c r="S6" s="211" t="s">
        <v>116</v>
      </c>
      <c r="T6" s="211" t="s">
        <v>117</v>
      </c>
      <c r="U6" s="211" t="s">
        <v>118</v>
      </c>
      <c r="V6" s="211" t="s">
        <v>119</v>
      </c>
      <c r="W6" s="211" t="s">
        <v>120</v>
      </c>
      <c r="X6" s="211" t="s">
        <v>121</v>
      </c>
      <c r="Y6" s="211" t="s">
        <v>122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123</v>
      </c>
      <c r="B8" s="227" t="s">
        <v>93</v>
      </c>
      <c r="C8" s="250" t="s">
        <v>27</v>
      </c>
      <c r="D8" s="228"/>
      <c r="E8" s="229"/>
      <c r="F8" s="230"/>
      <c r="G8" s="230">
        <f>SUMIF(AG9:AG26,"&lt;&gt;NOR",G9:G26)</f>
        <v>0</v>
      </c>
      <c r="H8" s="230"/>
      <c r="I8" s="230">
        <f>SUM(I9:I26)</f>
        <v>0</v>
      </c>
      <c r="J8" s="230"/>
      <c r="K8" s="230">
        <f>SUM(K9:K26)</f>
        <v>0</v>
      </c>
      <c r="L8" s="230"/>
      <c r="M8" s="230">
        <f>SUM(M9:M26)</f>
        <v>0</v>
      </c>
      <c r="N8" s="229"/>
      <c r="O8" s="229">
        <f>SUM(O9:O26)</f>
        <v>0</v>
      </c>
      <c r="P8" s="229"/>
      <c r="Q8" s="229">
        <f>SUM(Q9:Q26)</f>
        <v>0</v>
      </c>
      <c r="R8" s="230"/>
      <c r="S8" s="230"/>
      <c r="T8" s="231"/>
      <c r="U8" s="225"/>
      <c r="V8" s="225">
        <f>SUM(V9:V26)</f>
        <v>0</v>
      </c>
      <c r="W8" s="225"/>
      <c r="X8" s="225"/>
      <c r="Y8" s="225"/>
      <c r="AG8" t="s">
        <v>124</v>
      </c>
    </row>
    <row r="9" spans="1:60" outlineLevel="1" x14ac:dyDescent="0.2">
      <c r="A9" s="233">
        <v>1</v>
      </c>
      <c r="B9" s="234" t="s">
        <v>125</v>
      </c>
      <c r="C9" s="251" t="s">
        <v>28</v>
      </c>
      <c r="D9" s="235" t="s">
        <v>126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127</v>
      </c>
      <c r="T9" s="239" t="s">
        <v>128</v>
      </c>
      <c r="U9" s="222">
        <v>0</v>
      </c>
      <c r="V9" s="222">
        <f>ROUND(E9*U9,2)</f>
        <v>0</v>
      </c>
      <c r="W9" s="222"/>
      <c r="X9" s="222" t="s">
        <v>129</v>
      </c>
      <c r="Y9" s="222" t="s">
        <v>130</v>
      </c>
      <c r="Z9" s="212"/>
      <c r="AA9" s="212"/>
      <c r="AB9" s="212"/>
      <c r="AC9" s="212"/>
      <c r="AD9" s="212"/>
      <c r="AE9" s="212"/>
      <c r="AF9" s="212"/>
      <c r="AG9" s="212" t="s">
        <v>131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2" t="s">
        <v>132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133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53" t="s">
        <v>134</v>
      </c>
      <c r="D11" s="242"/>
      <c r="E11" s="242"/>
      <c r="F11" s="242"/>
      <c r="G11" s="24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133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41" t="str">
        <f>C11</f>
        <v>- Inženýrská činnost pro uvedení celého díla do užívání, zajištění dokladů pro uvedení díla do provozu</v>
      </c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3" t="s">
        <v>135</v>
      </c>
      <c r="D12" s="242"/>
      <c r="E12" s="242"/>
      <c r="F12" s="242"/>
      <c r="G12" s="24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53" t="s">
        <v>136</v>
      </c>
      <c r="D13" s="242"/>
      <c r="E13" s="242"/>
      <c r="F13" s="242"/>
      <c r="G13" s="24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133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1" t="str">
        <f>C13</f>
        <v>- Zajištění projednání, povolení a provedení různých uzavírek, zvláštního užívání veřejných ploch, případné změny dopravního značení</v>
      </c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53" t="s">
        <v>137</v>
      </c>
      <c r="D14" s="242"/>
      <c r="E14" s="242"/>
      <c r="F14" s="242"/>
      <c r="G14" s="24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133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53" t="s">
        <v>138</v>
      </c>
      <c r="D15" s="242"/>
      <c r="E15" s="242"/>
      <c r="F15" s="242"/>
      <c r="G15" s="24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1" t="str">
        <f>C15</f>
        <v>- Vyhotovení a předání zaměření skutečného provedení stavby do digitální mapy města, dle platné vyhlášky města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3">
        <v>2</v>
      </c>
      <c r="B16" s="234" t="s">
        <v>139</v>
      </c>
      <c r="C16" s="251" t="s">
        <v>140</v>
      </c>
      <c r="D16" s="235" t="s">
        <v>126</v>
      </c>
      <c r="E16" s="236">
        <v>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141</v>
      </c>
      <c r="T16" s="239" t="s">
        <v>128</v>
      </c>
      <c r="U16" s="222">
        <v>0</v>
      </c>
      <c r="V16" s="222">
        <f>ROUND(E16*U16,2)</f>
        <v>0</v>
      </c>
      <c r="W16" s="222"/>
      <c r="X16" s="222" t="s">
        <v>129</v>
      </c>
      <c r="Y16" s="222" t="s">
        <v>130</v>
      </c>
      <c r="Z16" s="212"/>
      <c r="AA16" s="212"/>
      <c r="AB16" s="212"/>
      <c r="AC16" s="212"/>
      <c r="AD16" s="212"/>
      <c r="AE16" s="212"/>
      <c r="AF16" s="212"/>
      <c r="AG16" s="212" t="s">
        <v>142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54" t="s">
        <v>143</v>
      </c>
      <c r="D17" s="223"/>
      <c r="E17" s="224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144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54" t="s">
        <v>145</v>
      </c>
      <c r="D18" s="223"/>
      <c r="E18" s="224">
        <v>1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144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3">
        <v>3</v>
      </c>
      <c r="B19" s="234" t="s">
        <v>146</v>
      </c>
      <c r="C19" s="251" t="s">
        <v>147</v>
      </c>
      <c r="D19" s="235" t="s">
        <v>126</v>
      </c>
      <c r="E19" s="236">
        <v>1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8"/>
      <c r="S19" s="238" t="s">
        <v>141</v>
      </c>
      <c r="T19" s="239" t="s">
        <v>128</v>
      </c>
      <c r="U19" s="222">
        <v>0</v>
      </c>
      <c r="V19" s="222">
        <f>ROUND(E19*U19,2)</f>
        <v>0</v>
      </c>
      <c r="W19" s="222"/>
      <c r="X19" s="222" t="s">
        <v>129</v>
      </c>
      <c r="Y19" s="222" t="s">
        <v>130</v>
      </c>
      <c r="Z19" s="212"/>
      <c r="AA19" s="212"/>
      <c r="AB19" s="212"/>
      <c r="AC19" s="212"/>
      <c r="AD19" s="212"/>
      <c r="AE19" s="212"/>
      <c r="AF19" s="212"/>
      <c r="AG19" s="212" t="s">
        <v>142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52" t="s">
        <v>166</v>
      </c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133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3" x14ac:dyDescent="0.2">
      <c r="A21" s="219"/>
      <c r="B21" s="220"/>
      <c r="C21" s="253" t="s">
        <v>148</v>
      </c>
      <c r="D21" s="242"/>
      <c r="E21" s="242"/>
      <c r="F21" s="242"/>
      <c r="G21" s="24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133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1" t="str">
        <f>C21</f>
        <v>Vyhotovení protokolu o vytyčení stavby se seznamem souřadnic vytyčených bodů a jejich polohopisnými (S-JTSK) a výškopisnými (Bpv) hodnotami.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3">
        <v>4</v>
      </c>
      <c r="B22" s="234" t="s">
        <v>149</v>
      </c>
      <c r="C22" s="251" t="s">
        <v>150</v>
      </c>
      <c r="D22" s="235" t="s">
        <v>126</v>
      </c>
      <c r="E22" s="236">
        <v>1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/>
      <c r="S22" s="238" t="s">
        <v>141</v>
      </c>
      <c r="T22" s="239" t="s">
        <v>128</v>
      </c>
      <c r="U22" s="222">
        <v>0</v>
      </c>
      <c r="V22" s="222">
        <f>ROUND(E22*U22,2)</f>
        <v>0</v>
      </c>
      <c r="W22" s="222"/>
      <c r="X22" s="222" t="s">
        <v>129</v>
      </c>
      <c r="Y22" s="222" t="s">
        <v>130</v>
      </c>
      <c r="Z22" s="212"/>
      <c r="AA22" s="212"/>
      <c r="AB22" s="212"/>
      <c r="AC22" s="212"/>
      <c r="AD22" s="212"/>
      <c r="AE22" s="212"/>
      <c r="AF22" s="212"/>
      <c r="AG22" s="212" t="s">
        <v>142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52" t="s">
        <v>151</v>
      </c>
      <c r="D23" s="240"/>
      <c r="E23" s="240"/>
      <c r="F23" s="240"/>
      <c r="G23" s="240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133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41" t="str">
        <f>C23</f>
        <v>Zaměření a vytýčení stávajících inženýrských sítí v místě stavby z hlediska jejich ochrany při provádění stavby.</v>
      </c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3">
        <v>5</v>
      </c>
      <c r="B24" s="244" t="s">
        <v>152</v>
      </c>
      <c r="C24" s="255" t="s">
        <v>153</v>
      </c>
      <c r="D24" s="245" t="s">
        <v>126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141</v>
      </c>
      <c r="T24" s="249" t="s">
        <v>128</v>
      </c>
      <c r="U24" s="222">
        <v>0</v>
      </c>
      <c r="V24" s="222">
        <f>ROUND(E24*U24,2)</f>
        <v>0</v>
      </c>
      <c r="W24" s="222"/>
      <c r="X24" s="222" t="s">
        <v>129</v>
      </c>
      <c r="Y24" s="222" t="s">
        <v>130</v>
      </c>
      <c r="Z24" s="212"/>
      <c r="AA24" s="212"/>
      <c r="AB24" s="212"/>
      <c r="AC24" s="212"/>
      <c r="AD24" s="212"/>
      <c r="AE24" s="212"/>
      <c r="AF24" s="212"/>
      <c r="AG24" s="212" t="s">
        <v>142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3">
        <v>6</v>
      </c>
      <c r="B25" s="244" t="s">
        <v>154</v>
      </c>
      <c r="C25" s="255" t="s">
        <v>155</v>
      </c>
      <c r="D25" s="245" t="s">
        <v>126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141</v>
      </c>
      <c r="T25" s="249" t="s">
        <v>128</v>
      </c>
      <c r="U25" s="222">
        <v>0</v>
      </c>
      <c r="V25" s="222">
        <f>ROUND(E25*U25,2)</f>
        <v>0</v>
      </c>
      <c r="W25" s="222"/>
      <c r="X25" s="222" t="s">
        <v>129</v>
      </c>
      <c r="Y25" s="222" t="s">
        <v>130</v>
      </c>
      <c r="Z25" s="212"/>
      <c r="AA25" s="212"/>
      <c r="AB25" s="212"/>
      <c r="AC25" s="212"/>
      <c r="AD25" s="212"/>
      <c r="AE25" s="212"/>
      <c r="AF25" s="212"/>
      <c r="AG25" s="212" t="s">
        <v>142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3">
        <v>7</v>
      </c>
      <c r="B26" s="244" t="s">
        <v>156</v>
      </c>
      <c r="C26" s="255" t="s">
        <v>157</v>
      </c>
      <c r="D26" s="245" t="s">
        <v>126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141</v>
      </c>
      <c r="T26" s="249" t="s">
        <v>128</v>
      </c>
      <c r="U26" s="222">
        <v>0</v>
      </c>
      <c r="V26" s="222">
        <f>ROUND(E26*U26,2)</f>
        <v>0</v>
      </c>
      <c r="W26" s="222"/>
      <c r="X26" s="222" t="s">
        <v>129</v>
      </c>
      <c r="Y26" s="222" t="s">
        <v>130</v>
      </c>
      <c r="Z26" s="212"/>
      <c r="AA26" s="212"/>
      <c r="AB26" s="212"/>
      <c r="AC26" s="212"/>
      <c r="AD26" s="212"/>
      <c r="AE26" s="212"/>
      <c r="AF26" s="212"/>
      <c r="AG26" s="212" t="s">
        <v>142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26" t="s">
        <v>123</v>
      </c>
      <c r="B27" s="227" t="s">
        <v>94</v>
      </c>
      <c r="C27" s="250" t="s">
        <v>28</v>
      </c>
      <c r="D27" s="228"/>
      <c r="E27" s="229"/>
      <c r="F27" s="230"/>
      <c r="G27" s="230">
        <f>SUMIF(AG28:AG31,"&lt;&gt;NOR",G28:G31)</f>
        <v>0</v>
      </c>
      <c r="H27" s="230"/>
      <c r="I27" s="230">
        <f>SUM(I28:I31)</f>
        <v>0</v>
      </c>
      <c r="J27" s="230"/>
      <c r="K27" s="230">
        <f>SUM(K28:K31)</f>
        <v>0</v>
      </c>
      <c r="L27" s="230"/>
      <c r="M27" s="230">
        <f>SUM(M28:M31)</f>
        <v>0</v>
      </c>
      <c r="N27" s="229"/>
      <c r="O27" s="229">
        <f>SUM(O28:O31)</f>
        <v>0</v>
      </c>
      <c r="P27" s="229"/>
      <c r="Q27" s="229">
        <f>SUM(Q28:Q31)</f>
        <v>0</v>
      </c>
      <c r="R27" s="230"/>
      <c r="S27" s="230"/>
      <c r="T27" s="231"/>
      <c r="U27" s="225"/>
      <c r="V27" s="225">
        <f>SUM(V28:V31)</f>
        <v>0</v>
      </c>
      <c r="W27" s="225"/>
      <c r="X27" s="225"/>
      <c r="Y27" s="225"/>
      <c r="AG27" t="s">
        <v>124</v>
      </c>
    </row>
    <row r="28" spans="1:60" outlineLevel="1" x14ac:dyDescent="0.2">
      <c r="A28" s="243">
        <v>8</v>
      </c>
      <c r="B28" s="244" t="s">
        <v>158</v>
      </c>
      <c r="C28" s="255" t="s">
        <v>159</v>
      </c>
      <c r="D28" s="245" t="s">
        <v>126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127</v>
      </c>
      <c r="T28" s="249" t="s">
        <v>128</v>
      </c>
      <c r="U28" s="222">
        <v>0</v>
      </c>
      <c r="V28" s="222">
        <f>ROUND(E28*U28,2)</f>
        <v>0</v>
      </c>
      <c r="W28" s="222"/>
      <c r="X28" s="222" t="s">
        <v>129</v>
      </c>
      <c r="Y28" s="222" t="s">
        <v>130</v>
      </c>
      <c r="Z28" s="212"/>
      <c r="AA28" s="212"/>
      <c r="AB28" s="212"/>
      <c r="AC28" s="212"/>
      <c r="AD28" s="212"/>
      <c r="AE28" s="212"/>
      <c r="AF28" s="212"/>
      <c r="AG28" s="212" t="s">
        <v>131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3">
        <v>9</v>
      </c>
      <c r="B29" s="234" t="s">
        <v>160</v>
      </c>
      <c r="C29" s="251" t="s">
        <v>161</v>
      </c>
      <c r="D29" s="235" t="s">
        <v>126</v>
      </c>
      <c r="E29" s="236">
        <v>1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8"/>
      <c r="S29" s="238" t="s">
        <v>141</v>
      </c>
      <c r="T29" s="239" t="s">
        <v>128</v>
      </c>
      <c r="U29" s="222">
        <v>0</v>
      </c>
      <c r="V29" s="222">
        <f>ROUND(E29*U29,2)</f>
        <v>0</v>
      </c>
      <c r="W29" s="222"/>
      <c r="X29" s="222" t="s">
        <v>129</v>
      </c>
      <c r="Y29" s="222" t="s">
        <v>130</v>
      </c>
      <c r="Z29" s="212"/>
      <c r="AA29" s="212"/>
      <c r="AB29" s="212"/>
      <c r="AC29" s="212"/>
      <c r="AD29" s="212"/>
      <c r="AE29" s="212"/>
      <c r="AF29" s="212"/>
      <c r="AG29" s="212" t="s">
        <v>142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52" t="s">
        <v>162</v>
      </c>
      <c r="D30" s="240"/>
      <c r="E30" s="240"/>
      <c r="F30" s="240"/>
      <c r="G30" s="240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133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41" t="str">
        <f>C30</f>
        <v>Zajistění bezpečného a nepřerušovaného provozu v prostoru dotčeném stavbou, průchod pěších i průjezd vozidel</v>
      </c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3">
        <v>10</v>
      </c>
      <c r="B31" s="234" t="s">
        <v>163</v>
      </c>
      <c r="C31" s="251" t="s">
        <v>164</v>
      </c>
      <c r="D31" s="235" t="s">
        <v>126</v>
      </c>
      <c r="E31" s="236">
        <v>1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8"/>
      <c r="S31" s="238" t="s">
        <v>141</v>
      </c>
      <c r="T31" s="239" t="s">
        <v>128</v>
      </c>
      <c r="U31" s="222">
        <v>0</v>
      </c>
      <c r="V31" s="222">
        <f>ROUND(E31*U31,2)</f>
        <v>0</v>
      </c>
      <c r="W31" s="222"/>
      <c r="X31" s="222" t="s">
        <v>129</v>
      </c>
      <c r="Y31" s="222" t="s">
        <v>130</v>
      </c>
      <c r="Z31" s="212"/>
      <c r="AA31" s="212"/>
      <c r="AB31" s="212"/>
      <c r="AC31" s="212"/>
      <c r="AD31" s="212"/>
      <c r="AE31" s="212"/>
      <c r="AF31" s="212"/>
      <c r="AG31" s="212" t="s">
        <v>142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3"/>
      <c r="B32" s="4"/>
      <c r="C32" s="25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109</v>
      </c>
    </row>
    <row r="33" spans="1:33" x14ac:dyDescent="0.2">
      <c r="A33" s="215"/>
      <c r="B33" s="216" t="s">
        <v>29</v>
      </c>
      <c r="C33" s="257"/>
      <c r="D33" s="217"/>
      <c r="E33" s="218"/>
      <c r="F33" s="218"/>
      <c r="G33" s="232">
        <f>G8+G27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165</v>
      </c>
    </row>
    <row r="34" spans="1:33" x14ac:dyDescent="0.2">
      <c r="C34" s="258"/>
      <c r="D34" s="10"/>
      <c r="AG34" t="s">
        <v>167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ZU6twtiYx2c/6/EZesw3+28RzLd3o4Y41Z/UX1L+HwiLbFElyWoZs0AVRKBVPiC7QfAq1ioFPEzY6wEeO1YBQ==" saltValue="eakn0eWnh9YWpO5/U60RLw==" spinCount="100000" sheet="1" formatRows="0"/>
  <mergeCells count="14">
    <mergeCell ref="C23:G23"/>
    <mergeCell ref="C30:G30"/>
    <mergeCell ref="C12:G12"/>
    <mergeCell ref="C13:G13"/>
    <mergeCell ref="C14:G14"/>
    <mergeCell ref="C15:G15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9B1C-D3CD-4C7F-9DF7-468D5623210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168</v>
      </c>
      <c r="B1" s="197"/>
      <c r="C1" s="197"/>
      <c r="D1" s="197"/>
      <c r="E1" s="197"/>
      <c r="F1" s="197"/>
      <c r="G1" s="197"/>
      <c r="AG1" t="s">
        <v>96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97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97</v>
      </c>
      <c r="AG3" t="s">
        <v>99</v>
      </c>
    </row>
    <row r="4" spans="1:60" ht="24.95" customHeight="1" x14ac:dyDescent="0.2">
      <c r="A4" s="202" t="s">
        <v>9</v>
      </c>
      <c r="B4" s="203" t="s">
        <v>56</v>
      </c>
      <c r="C4" s="204" t="s">
        <v>57</v>
      </c>
      <c r="D4" s="205"/>
      <c r="E4" s="205"/>
      <c r="F4" s="205"/>
      <c r="G4" s="206"/>
      <c r="AG4" t="s">
        <v>100</v>
      </c>
    </row>
    <row r="5" spans="1:60" x14ac:dyDescent="0.2">
      <c r="D5" s="10"/>
    </row>
    <row r="6" spans="1:60" ht="38.25" x14ac:dyDescent="0.2">
      <c r="A6" s="208" t="s">
        <v>101</v>
      </c>
      <c r="B6" s="210" t="s">
        <v>102</v>
      </c>
      <c r="C6" s="210" t="s">
        <v>103</v>
      </c>
      <c r="D6" s="209" t="s">
        <v>104</v>
      </c>
      <c r="E6" s="208" t="s">
        <v>105</v>
      </c>
      <c r="F6" s="207" t="s">
        <v>106</v>
      </c>
      <c r="G6" s="208" t="s">
        <v>29</v>
      </c>
      <c r="H6" s="211" t="s">
        <v>30</v>
      </c>
      <c r="I6" s="211" t="s">
        <v>107</v>
      </c>
      <c r="J6" s="211" t="s">
        <v>31</v>
      </c>
      <c r="K6" s="211" t="s">
        <v>108</v>
      </c>
      <c r="L6" s="211" t="s">
        <v>109</v>
      </c>
      <c r="M6" s="211" t="s">
        <v>110</v>
      </c>
      <c r="N6" s="211" t="s">
        <v>111</v>
      </c>
      <c r="O6" s="211" t="s">
        <v>112</v>
      </c>
      <c r="P6" s="211" t="s">
        <v>113</v>
      </c>
      <c r="Q6" s="211" t="s">
        <v>114</v>
      </c>
      <c r="R6" s="211" t="s">
        <v>115</v>
      </c>
      <c r="S6" s="211" t="s">
        <v>116</v>
      </c>
      <c r="T6" s="211" t="s">
        <v>117</v>
      </c>
      <c r="U6" s="211" t="s">
        <v>118</v>
      </c>
      <c r="V6" s="211" t="s">
        <v>119</v>
      </c>
      <c r="W6" s="211" t="s">
        <v>120</v>
      </c>
      <c r="X6" s="211" t="s">
        <v>121</v>
      </c>
      <c r="Y6" s="211" t="s">
        <v>122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123</v>
      </c>
      <c r="B8" s="227" t="s">
        <v>74</v>
      </c>
      <c r="C8" s="250" t="s">
        <v>75</v>
      </c>
      <c r="D8" s="228"/>
      <c r="E8" s="229"/>
      <c r="F8" s="230"/>
      <c r="G8" s="230">
        <f>SUMIF(AG9:AG125,"&lt;&gt;NOR",G9:G125)</f>
        <v>0</v>
      </c>
      <c r="H8" s="230"/>
      <c r="I8" s="230">
        <f>SUM(I9:I125)</f>
        <v>0</v>
      </c>
      <c r="J8" s="230"/>
      <c r="K8" s="230">
        <f>SUM(K9:K125)</f>
        <v>0</v>
      </c>
      <c r="L8" s="230"/>
      <c r="M8" s="230">
        <f>SUM(M9:M125)</f>
        <v>0</v>
      </c>
      <c r="N8" s="229"/>
      <c r="O8" s="229">
        <f>SUM(O9:O125)</f>
        <v>1.8</v>
      </c>
      <c r="P8" s="229"/>
      <c r="Q8" s="229">
        <f>SUM(Q9:Q125)</f>
        <v>17.310000000000002</v>
      </c>
      <c r="R8" s="230"/>
      <c r="S8" s="230"/>
      <c r="T8" s="231"/>
      <c r="U8" s="225"/>
      <c r="V8" s="225">
        <f>SUM(V9:V125)</f>
        <v>32.659999999999997</v>
      </c>
      <c r="W8" s="225"/>
      <c r="X8" s="225"/>
      <c r="Y8" s="225"/>
      <c r="AG8" t="s">
        <v>124</v>
      </c>
    </row>
    <row r="9" spans="1:60" ht="22.5" outlineLevel="1" x14ac:dyDescent="0.2">
      <c r="A9" s="233">
        <v>1</v>
      </c>
      <c r="B9" s="234" t="s">
        <v>169</v>
      </c>
      <c r="C9" s="251" t="s">
        <v>170</v>
      </c>
      <c r="D9" s="235" t="s">
        <v>171</v>
      </c>
      <c r="E9" s="236">
        <v>20.2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0.22500000000000001</v>
      </c>
      <c r="Q9" s="236">
        <f>ROUND(E9*P9,2)</f>
        <v>4.55</v>
      </c>
      <c r="R9" s="238" t="s">
        <v>172</v>
      </c>
      <c r="S9" s="238" t="s">
        <v>141</v>
      </c>
      <c r="T9" s="239" t="s">
        <v>141</v>
      </c>
      <c r="U9" s="222">
        <v>0.14199999999999999</v>
      </c>
      <c r="V9" s="222">
        <f>ROUND(E9*U9,2)</f>
        <v>2.87</v>
      </c>
      <c r="W9" s="222"/>
      <c r="X9" s="222" t="s">
        <v>173</v>
      </c>
      <c r="Y9" s="222" t="s">
        <v>174</v>
      </c>
      <c r="Z9" s="212"/>
      <c r="AA9" s="212"/>
      <c r="AB9" s="212"/>
      <c r="AC9" s="212"/>
      <c r="AD9" s="212"/>
      <c r="AE9" s="212"/>
      <c r="AF9" s="212"/>
      <c r="AG9" s="212" t="s">
        <v>175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2" t="s">
        <v>176</v>
      </c>
      <c r="D10" s="261"/>
      <c r="E10" s="261"/>
      <c r="F10" s="261"/>
      <c r="G10" s="26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4" t="s">
        <v>178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144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4" t="s">
        <v>179</v>
      </c>
      <c r="D12" s="223"/>
      <c r="E12" s="224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144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54" t="s">
        <v>180</v>
      </c>
      <c r="D13" s="223"/>
      <c r="E13" s="224">
        <v>11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144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54" t="s">
        <v>181</v>
      </c>
      <c r="D14" s="223"/>
      <c r="E14" s="224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144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3" x14ac:dyDescent="0.2">
      <c r="A15" s="219"/>
      <c r="B15" s="220"/>
      <c r="C15" s="254" t="s">
        <v>182</v>
      </c>
      <c r="D15" s="223"/>
      <c r="E15" s="224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144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54" t="s">
        <v>183</v>
      </c>
      <c r="D16" s="223"/>
      <c r="E16" s="224">
        <v>4.2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144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54" t="s">
        <v>181</v>
      </c>
      <c r="D17" s="223"/>
      <c r="E17" s="224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144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54" t="s">
        <v>184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144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54" t="s">
        <v>185</v>
      </c>
      <c r="D19" s="223"/>
      <c r="E19" s="224">
        <v>5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144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3">
        <v>2</v>
      </c>
      <c r="B20" s="234" t="s">
        <v>186</v>
      </c>
      <c r="C20" s="251" t="s">
        <v>187</v>
      </c>
      <c r="D20" s="235" t="s">
        <v>171</v>
      </c>
      <c r="E20" s="236">
        <v>16.670000000000002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8" t="s">
        <v>172</v>
      </c>
      <c r="S20" s="238" t="s">
        <v>141</v>
      </c>
      <c r="T20" s="239" t="s">
        <v>141</v>
      </c>
      <c r="U20" s="222">
        <v>0.52649999999999997</v>
      </c>
      <c r="V20" s="222">
        <f>ROUND(E20*U20,2)</f>
        <v>8.7799999999999994</v>
      </c>
      <c r="W20" s="222"/>
      <c r="X20" s="222" t="s">
        <v>173</v>
      </c>
      <c r="Y20" s="222" t="s">
        <v>174</v>
      </c>
      <c r="Z20" s="212"/>
      <c r="AA20" s="212"/>
      <c r="AB20" s="212"/>
      <c r="AC20" s="212"/>
      <c r="AD20" s="212"/>
      <c r="AE20" s="212"/>
      <c r="AF20" s="212"/>
      <c r="AG20" s="212" t="s">
        <v>175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54" t="s">
        <v>188</v>
      </c>
      <c r="D21" s="223"/>
      <c r="E21" s="224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144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54" t="s">
        <v>189</v>
      </c>
      <c r="D22" s="223"/>
      <c r="E22" s="224">
        <v>16.670000000000002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144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3">
        <v>3</v>
      </c>
      <c r="B23" s="234" t="s">
        <v>190</v>
      </c>
      <c r="C23" s="251" t="s">
        <v>191</v>
      </c>
      <c r="D23" s="235" t="s">
        <v>192</v>
      </c>
      <c r="E23" s="236">
        <v>4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</v>
      </c>
      <c r="O23" s="236">
        <f>ROUND(E23*N23,2)</f>
        <v>0</v>
      </c>
      <c r="P23" s="236">
        <v>0.22</v>
      </c>
      <c r="Q23" s="236">
        <f>ROUND(E23*P23,2)</f>
        <v>0.88</v>
      </c>
      <c r="R23" s="238" t="s">
        <v>172</v>
      </c>
      <c r="S23" s="238" t="s">
        <v>141</v>
      </c>
      <c r="T23" s="239" t="s">
        <v>141</v>
      </c>
      <c r="U23" s="222">
        <v>0.14299999999999999</v>
      </c>
      <c r="V23" s="222">
        <f>ROUND(E23*U23,2)</f>
        <v>0.56999999999999995</v>
      </c>
      <c r="W23" s="222"/>
      <c r="X23" s="222" t="s">
        <v>173</v>
      </c>
      <c r="Y23" s="222" t="s">
        <v>174</v>
      </c>
      <c r="Z23" s="212"/>
      <c r="AA23" s="212"/>
      <c r="AB23" s="212"/>
      <c r="AC23" s="212"/>
      <c r="AD23" s="212"/>
      <c r="AE23" s="212"/>
      <c r="AF23" s="212"/>
      <c r="AG23" s="212" t="s">
        <v>175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62" t="s">
        <v>193</v>
      </c>
      <c r="D24" s="261"/>
      <c r="E24" s="261"/>
      <c r="F24" s="261"/>
      <c r="G24" s="261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1" t="str">
        <f>C24</f>
        <v>s vybouráním lože, s přemístěním hmot na skládku na vzdálenost do 3 m nebo naložením na dopravní prostředek</v>
      </c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54" t="s">
        <v>194</v>
      </c>
      <c r="D25" s="223"/>
      <c r="E25" s="224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144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54" t="s">
        <v>195</v>
      </c>
      <c r="D26" s="223"/>
      <c r="E26" s="224">
        <v>4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144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3">
        <v>4</v>
      </c>
      <c r="B27" s="234" t="s">
        <v>196</v>
      </c>
      <c r="C27" s="251" t="s">
        <v>197</v>
      </c>
      <c r="D27" s="235" t="s">
        <v>192</v>
      </c>
      <c r="E27" s="236">
        <v>44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0</v>
      </c>
      <c r="O27" s="236">
        <f>ROUND(E27*N27,2)</f>
        <v>0</v>
      </c>
      <c r="P27" s="236">
        <v>0.27</v>
      </c>
      <c r="Q27" s="236">
        <f>ROUND(E27*P27,2)</f>
        <v>11.88</v>
      </c>
      <c r="R27" s="238" t="s">
        <v>172</v>
      </c>
      <c r="S27" s="238" t="s">
        <v>141</v>
      </c>
      <c r="T27" s="239" t="s">
        <v>141</v>
      </c>
      <c r="U27" s="222">
        <v>0.123</v>
      </c>
      <c r="V27" s="222">
        <f>ROUND(E27*U27,2)</f>
        <v>5.41</v>
      </c>
      <c r="W27" s="222"/>
      <c r="X27" s="222" t="s">
        <v>173</v>
      </c>
      <c r="Y27" s="222" t="s">
        <v>174</v>
      </c>
      <c r="Z27" s="212"/>
      <c r="AA27" s="212"/>
      <c r="AB27" s="212"/>
      <c r="AC27" s="212"/>
      <c r="AD27" s="212"/>
      <c r="AE27" s="212"/>
      <c r="AF27" s="212"/>
      <c r="AG27" s="212" t="s">
        <v>175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62" t="s">
        <v>193</v>
      </c>
      <c r="D28" s="261"/>
      <c r="E28" s="261"/>
      <c r="F28" s="261"/>
      <c r="G28" s="261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177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1" t="str">
        <f>C28</f>
        <v>s vybouráním lože, s přemístěním hmot na skládku na vzdálenost do 3 m nebo naložením na dopravní prostředek</v>
      </c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3" t="s">
        <v>198</v>
      </c>
      <c r="D29" s="242"/>
      <c r="E29" s="242"/>
      <c r="F29" s="242"/>
      <c r="G29" s="24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133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54" t="s">
        <v>199</v>
      </c>
      <c r="D30" s="223"/>
      <c r="E30" s="224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144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54" t="s">
        <v>200</v>
      </c>
      <c r="D31" s="223"/>
      <c r="E31" s="224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144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54" t="s">
        <v>201</v>
      </c>
      <c r="D32" s="223"/>
      <c r="E32" s="224">
        <v>22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144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54" t="s">
        <v>202</v>
      </c>
      <c r="D33" s="223"/>
      <c r="E33" s="224"/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144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54" t="s">
        <v>201</v>
      </c>
      <c r="D34" s="223"/>
      <c r="E34" s="224">
        <v>22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144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3">
        <v>5</v>
      </c>
      <c r="B35" s="234" t="s">
        <v>203</v>
      </c>
      <c r="C35" s="251" t="s">
        <v>204</v>
      </c>
      <c r="D35" s="235" t="s">
        <v>205</v>
      </c>
      <c r="E35" s="236">
        <v>1.2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8" t="s">
        <v>206</v>
      </c>
      <c r="S35" s="238" t="s">
        <v>141</v>
      </c>
      <c r="T35" s="239" t="s">
        <v>141</v>
      </c>
      <c r="U35" s="222">
        <v>1.34E-2</v>
      </c>
      <c r="V35" s="222">
        <f>ROUND(E35*U35,2)</f>
        <v>0.02</v>
      </c>
      <c r="W35" s="222"/>
      <c r="X35" s="222" t="s">
        <v>173</v>
      </c>
      <c r="Y35" s="222" t="s">
        <v>174</v>
      </c>
      <c r="Z35" s="212"/>
      <c r="AA35" s="212"/>
      <c r="AB35" s="212"/>
      <c r="AC35" s="212"/>
      <c r="AD35" s="212"/>
      <c r="AE35" s="212"/>
      <c r="AF35" s="212"/>
      <c r="AG35" s="212" t="s">
        <v>175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62" t="s">
        <v>207</v>
      </c>
      <c r="D36" s="261"/>
      <c r="E36" s="261"/>
      <c r="F36" s="261"/>
      <c r="G36" s="261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41" t="str">
        <f>C36</f>
        <v>nebo lesní půdy, s vodorovným přemístěním na hromady v místě upotřebení nebo na dočasné či trvalé skládky se složením</v>
      </c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54" t="s">
        <v>208</v>
      </c>
      <c r="D37" s="223"/>
      <c r="E37" s="224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144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54" t="s">
        <v>209</v>
      </c>
      <c r="D38" s="223"/>
      <c r="E38" s="224">
        <v>1.2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144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3">
        <v>6</v>
      </c>
      <c r="B39" s="234" t="s">
        <v>210</v>
      </c>
      <c r="C39" s="251" t="s">
        <v>211</v>
      </c>
      <c r="D39" s="235" t="s">
        <v>205</v>
      </c>
      <c r="E39" s="236">
        <v>3.45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8" t="s">
        <v>206</v>
      </c>
      <c r="S39" s="238" t="s">
        <v>141</v>
      </c>
      <c r="T39" s="239" t="s">
        <v>141</v>
      </c>
      <c r="U39" s="222">
        <v>0.36799999999999999</v>
      </c>
      <c r="V39" s="222">
        <f>ROUND(E39*U39,2)</f>
        <v>1.27</v>
      </c>
      <c r="W39" s="222"/>
      <c r="X39" s="222" t="s">
        <v>173</v>
      </c>
      <c r="Y39" s="222" t="s">
        <v>174</v>
      </c>
      <c r="Z39" s="212"/>
      <c r="AA39" s="212"/>
      <c r="AB39" s="212"/>
      <c r="AC39" s="212"/>
      <c r="AD39" s="212"/>
      <c r="AE39" s="212"/>
      <c r="AF39" s="212"/>
      <c r="AG39" s="212" t="s">
        <v>175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62" t="s">
        <v>212</v>
      </c>
      <c r="D40" s="261"/>
      <c r="E40" s="261"/>
      <c r="F40" s="261"/>
      <c r="G40" s="261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177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53" t="s">
        <v>213</v>
      </c>
      <c r="D41" s="242"/>
      <c r="E41" s="242"/>
      <c r="F41" s="242"/>
      <c r="G41" s="24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133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54" t="s">
        <v>214</v>
      </c>
      <c r="D42" s="223"/>
      <c r="E42" s="224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144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54" t="s">
        <v>215</v>
      </c>
      <c r="D43" s="223"/>
      <c r="E43" s="224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144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54" t="s">
        <v>216</v>
      </c>
      <c r="D44" s="223"/>
      <c r="E44" s="224">
        <v>3.45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144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3">
        <v>7</v>
      </c>
      <c r="B45" s="234" t="s">
        <v>217</v>
      </c>
      <c r="C45" s="251" t="s">
        <v>218</v>
      </c>
      <c r="D45" s="235" t="s">
        <v>205</v>
      </c>
      <c r="E45" s="236">
        <v>4.45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 t="s">
        <v>206</v>
      </c>
      <c r="S45" s="238" t="s">
        <v>141</v>
      </c>
      <c r="T45" s="239" t="s">
        <v>141</v>
      </c>
      <c r="U45" s="222">
        <v>1.0999999999999999E-2</v>
      </c>
      <c r="V45" s="222">
        <f>ROUND(E45*U45,2)</f>
        <v>0.05</v>
      </c>
      <c r="W45" s="222"/>
      <c r="X45" s="222" t="s">
        <v>173</v>
      </c>
      <c r="Y45" s="222" t="s">
        <v>174</v>
      </c>
      <c r="Z45" s="212"/>
      <c r="AA45" s="212"/>
      <c r="AB45" s="212"/>
      <c r="AC45" s="212"/>
      <c r="AD45" s="212"/>
      <c r="AE45" s="212"/>
      <c r="AF45" s="212"/>
      <c r="AG45" s="212" t="s">
        <v>175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62" t="s">
        <v>219</v>
      </c>
      <c r="D46" s="261"/>
      <c r="E46" s="261"/>
      <c r="F46" s="261"/>
      <c r="G46" s="261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177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54" t="s">
        <v>220</v>
      </c>
      <c r="D47" s="223"/>
      <c r="E47" s="224"/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144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54" t="s">
        <v>221</v>
      </c>
      <c r="D48" s="223"/>
      <c r="E48" s="224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144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54" t="s">
        <v>222</v>
      </c>
      <c r="D49" s="223"/>
      <c r="E49" s="224">
        <v>1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144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54" t="s">
        <v>223</v>
      </c>
      <c r="D50" s="223"/>
      <c r="E50" s="224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144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4" t="s">
        <v>216</v>
      </c>
      <c r="D51" s="223"/>
      <c r="E51" s="224">
        <v>3.45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144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3">
        <v>8</v>
      </c>
      <c r="B52" s="234" t="s">
        <v>224</v>
      </c>
      <c r="C52" s="251" t="s">
        <v>225</v>
      </c>
      <c r="D52" s="235" t="s">
        <v>205</v>
      </c>
      <c r="E52" s="236">
        <v>4.45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 t="s">
        <v>206</v>
      </c>
      <c r="S52" s="238" t="s">
        <v>141</v>
      </c>
      <c r="T52" s="239" t="s">
        <v>141</v>
      </c>
      <c r="U52" s="222">
        <v>0.65200000000000002</v>
      </c>
      <c r="V52" s="222">
        <f>ROUND(E52*U52,2)</f>
        <v>2.9</v>
      </c>
      <c r="W52" s="222"/>
      <c r="X52" s="222" t="s">
        <v>173</v>
      </c>
      <c r="Y52" s="222" t="s">
        <v>174</v>
      </c>
      <c r="Z52" s="212"/>
      <c r="AA52" s="212"/>
      <c r="AB52" s="212"/>
      <c r="AC52" s="212"/>
      <c r="AD52" s="212"/>
      <c r="AE52" s="212"/>
      <c r="AF52" s="212"/>
      <c r="AG52" s="212" t="s">
        <v>175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4" t="s">
        <v>220</v>
      </c>
      <c r="D53" s="223"/>
      <c r="E53" s="224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144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54" t="s">
        <v>221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144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54" t="s">
        <v>222</v>
      </c>
      <c r="D55" s="223"/>
      <c r="E55" s="224">
        <v>1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144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54" t="s">
        <v>223</v>
      </c>
      <c r="D56" s="223"/>
      <c r="E56" s="224"/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144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54" t="s">
        <v>216</v>
      </c>
      <c r="D57" s="223"/>
      <c r="E57" s="224">
        <v>3.45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144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3">
        <v>9</v>
      </c>
      <c r="B58" s="234" t="s">
        <v>226</v>
      </c>
      <c r="C58" s="251" t="s">
        <v>227</v>
      </c>
      <c r="D58" s="235" t="s">
        <v>205</v>
      </c>
      <c r="E58" s="236">
        <v>3.45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 t="s">
        <v>206</v>
      </c>
      <c r="S58" s="238" t="s">
        <v>141</v>
      </c>
      <c r="T58" s="239" t="s">
        <v>141</v>
      </c>
      <c r="U58" s="222">
        <v>8.9999999999999993E-3</v>
      </c>
      <c r="V58" s="222">
        <f>ROUND(E58*U58,2)</f>
        <v>0.03</v>
      </c>
      <c r="W58" s="222"/>
      <c r="X58" s="222" t="s">
        <v>173</v>
      </c>
      <c r="Y58" s="222" t="s">
        <v>174</v>
      </c>
      <c r="Z58" s="212"/>
      <c r="AA58" s="212"/>
      <c r="AB58" s="212"/>
      <c r="AC58" s="212"/>
      <c r="AD58" s="212"/>
      <c r="AE58" s="212"/>
      <c r="AF58" s="212"/>
      <c r="AG58" s="212" t="s">
        <v>175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54" t="s">
        <v>223</v>
      </c>
      <c r="D59" s="223"/>
      <c r="E59" s="224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144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54" t="s">
        <v>216</v>
      </c>
      <c r="D60" s="223"/>
      <c r="E60" s="224">
        <v>3.45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144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3">
        <v>10</v>
      </c>
      <c r="B61" s="234" t="s">
        <v>228</v>
      </c>
      <c r="C61" s="251" t="s">
        <v>229</v>
      </c>
      <c r="D61" s="235" t="s">
        <v>171</v>
      </c>
      <c r="E61" s="236">
        <v>22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8" t="s">
        <v>230</v>
      </c>
      <c r="S61" s="238" t="s">
        <v>141</v>
      </c>
      <c r="T61" s="239" t="s">
        <v>141</v>
      </c>
      <c r="U61" s="222">
        <v>9.7000000000000003E-2</v>
      </c>
      <c r="V61" s="222">
        <f>ROUND(E61*U61,2)</f>
        <v>2.13</v>
      </c>
      <c r="W61" s="222"/>
      <c r="X61" s="222" t="s">
        <v>173</v>
      </c>
      <c r="Y61" s="222" t="s">
        <v>174</v>
      </c>
      <c r="Z61" s="212"/>
      <c r="AA61" s="212"/>
      <c r="AB61" s="212"/>
      <c r="AC61" s="212"/>
      <c r="AD61" s="212"/>
      <c r="AE61" s="212"/>
      <c r="AF61" s="212"/>
      <c r="AG61" s="212" t="s">
        <v>175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62" t="s">
        <v>231</v>
      </c>
      <c r="D62" s="261"/>
      <c r="E62" s="261"/>
      <c r="F62" s="261"/>
      <c r="G62" s="261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177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54" t="s">
        <v>220</v>
      </c>
      <c r="D63" s="223"/>
      <c r="E63" s="224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144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54" t="s">
        <v>232</v>
      </c>
      <c r="D64" s="223"/>
      <c r="E64" s="224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144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54" t="s">
        <v>201</v>
      </c>
      <c r="D65" s="223"/>
      <c r="E65" s="224">
        <v>22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144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3">
        <v>11</v>
      </c>
      <c r="B66" s="234" t="s">
        <v>233</v>
      </c>
      <c r="C66" s="251" t="s">
        <v>234</v>
      </c>
      <c r="D66" s="235" t="s">
        <v>171</v>
      </c>
      <c r="E66" s="236">
        <v>38.200000000000003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8" t="s">
        <v>206</v>
      </c>
      <c r="S66" s="238" t="s">
        <v>141</v>
      </c>
      <c r="T66" s="239" t="s">
        <v>141</v>
      </c>
      <c r="U66" s="222">
        <v>1.7999999999999999E-2</v>
      </c>
      <c r="V66" s="222">
        <f>ROUND(E66*U66,2)</f>
        <v>0.69</v>
      </c>
      <c r="W66" s="222"/>
      <c r="X66" s="222" t="s">
        <v>173</v>
      </c>
      <c r="Y66" s="222" t="s">
        <v>174</v>
      </c>
      <c r="Z66" s="212"/>
      <c r="AA66" s="212"/>
      <c r="AB66" s="212"/>
      <c r="AC66" s="212"/>
      <c r="AD66" s="212"/>
      <c r="AE66" s="212"/>
      <c r="AF66" s="212"/>
      <c r="AG66" s="212" t="s">
        <v>175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62" t="s">
        <v>235</v>
      </c>
      <c r="D67" s="261"/>
      <c r="E67" s="261"/>
      <c r="F67" s="261"/>
      <c r="G67" s="261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177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2" x14ac:dyDescent="0.2">
      <c r="A68" s="219"/>
      <c r="B68" s="220"/>
      <c r="C68" s="254" t="s">
        <v>236</v>
      </c>
      <c r="D68" s="223"/>
      <c r="E68" s="224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144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54" t="s">
        <v>237</v>
      </c>
      <c r="D69" s="223"/>
      <c r="E69" s="224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144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54" t="s">
        <v>238</v>
      </c>
      <c r="D70" s="223"/>
      <c r="E70" s="224">
        <v>18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144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54" t="s">
        <v>178</v>
      </c>
      <c r="D71" s="223"/>
      <c r="E71" s="224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144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54" t="s">
        <v>180</v>
      </c>
      <c r="D72" s="223"/>
      <c r="E72" s="224">
        <v>11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144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54" t="s">
        <v>181</v>
      </c>
      <c r="D73" s="223"/>
      <c r="E73" s="224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144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54" t="s">
        <v>183</v>
      </c>
      <c r="D74" s="223"/>
      <c r="E74" s="224">
        <v>4.2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144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54" t="s">
        <v>181</v>
      </c>
      <c r="D75" s="223"/>
      <c r="E75" s="224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144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54" t="s">
        <v>185</v>
      </c>
      <c r="D76" s="223"/>
      <c r="E76" s="224">
        <v>5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144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33">
        <v>12</v>
      </c>
      <c r="B77" s="234" t="s">
        <v>239</v>
      </c>
      <c r="C77" s="251" t="s">
        <v>240</v>
      </c>
      <c r="D77" s="235" t="s">
        <v>171</v>
      </c>
      <c r="E77" s="236">
        <v>22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8" t="s">
        <v>230</v>
      </c>
      <c r="S77" s="238" t="s">
        <v>141</v>
      </c>
      <c r="T77" s="239" t="s">
        <v>141</v>
      </c>
      <c r="U77" s="222">
        <v>0.17100000000000001</v>
      </c>
      <c r="V77" s="222">
        <f>ROUND(E77*U77,2)</f>
        <v>3.76</v>
      </c>
      <c r="W77" s="222"/>
      <c r="X77" s="222" t="s">
        <v>173</v>
      </c>
      <c r="Y77" s="222" t="s">
        <v>174</v>
      </c>
      <c r="Z77" s="212"/>
      <c r="AA77" s="212"/>
      <c r="AB77" s="212"/>
      <c r="AC77" s="212"/>
      <c r="AD77" s="212"/>
      <c r="AE77" s="212"/>
      <c r="AF77" s="212"/>
      <c r="AG77" s="212" t="s">
        <v>175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62" t="s">
        <v>241</v>
      </c>
      <c r="D78" s="261"/>
      <c r="E78" s="261"/>
      <c r="F78" s="261"/>
      <c r="G78" s="261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177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19"/>
      <c r="B79" s="220"/>
      <c r="C79" s="254" t="s">
        <v>220</v>
      </c>
      <c r="D79" s="223"/>
      <c r="E79" s="224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144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54" t="s">
        <v>242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144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54" t="s">
        <v>201</v>
      </c>
      <c r="D81" s="223"/>
      <c r="E81" s="224">
        <v>22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144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33">
        <v>13</v>
      </c>
      <c r="B82" s="234" t="s">
        <v>243</v>
      </c>
      <c r="C82" s="251" t="s">
        <v>244</v>
      </c>
      <c r="D82" s="235" t="s">
        <v>171</v>
      </c>
      <c r="E82" s="236">
        <v>22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8" t="s">
        <v>206</v>
      </c>
      <c r="S82" s="238" t="s">
        <v>141</v>
      </c>
      <c r="T82" s="239" t="s">
        <v>141</v>
      </c>
      <c r="U82" s="222">
        <v>0.19</v>
      </c>
      <c r="V82" s="222">
        <f>ROUND(E82*U82,2)</f>
        <v>4.18</v>
      </c>
      <c r="W82" s="222"/>
      <c r="X82" s="222" t="s">
        <v>173</v>
      </c>
      <c r="Y82" s="222" t="s">
        <v>174</v>
      </c>
      <c r="Z82" s="212"/>
      <c r="AA82" s="212"/>
      <c r="AB82" s="212"/>
      <c r="AC82" s="212"/>
      <c r="AD82" s="212"/>
      <c r="AE82" s="212"/>
      <c r="AF82" s="212"/>
      <c r="AG82" s="212" t="s">
        <v>175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62" t="s">
        <v>245</v>
      </c>
      <c r="D83" s="261"/>
      <c r="E83" s="261"/>
      <c r="F83" s="261"/>
      <c r="G83" s="261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177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41" t="str">
        <f>C83</f>
        <v>s případným nutným přemístěním hromad nebo dočasných skládek na místo potřeby ze vzdálenosti do 30 m, ve svahu sklonu přes 1 : 5,</v>
      </c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19"/>
      <c r="B84" s="220"/>
      <c r="C84" s="254" t="s">
        <v>220</v>
      </c>
      <c r="D84" s="223"/>
      <c r="E84" s="224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144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54" t="s">
        <v>246</v>
      </c>
      <c r="D85" s="223"/>
      <c r="E85" s="224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144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54" t="s">
        <v>201</v>
      </c>
      <c r="D86" s="223"/>
      <c r="E86" s="224">
        <v>22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144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33">
        <v>14</v>
      </c>
      <c r="B87" s="234" t="s">
        <v>247</v>
      </c>
      <c r="C87" s="251" t="s">
        <v>248</v>
      </c>
      <c r="D87" s="235" t="s">
        <v>249</v>
      </c>
      <c r="E87" s="236">
        <v>7.2104999999999997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8" t="s">
        <v>206</v>
      </c>
      <c r="S87" s="238" t="s">
        <v>141</v>
      </c>
      <c r="T87" s="239" t="s">
        <v>141</v>
      </c>
      <c r="U87" s="222">
        <v>0</v>
      </c>
      <c r="V87" s="222">
        <f>ROUND(E87*U87,2)</f>
        <v>0</v>
      </c>
      <c r="W87" s="222"/>
      <c r="X87" s="222" t="s">
        <v>173</v>
      </c>
      <c r="Y87" s="222" t="s">
        <v>174</v>
      </c>
      <c r="Z87" s="212"/>
      <c r="AA87" s="212"/>
      <c r="AB87" s="212"/>
      <c r="AC87" s="212"/>
      <c r="AD87" s="212"/>
      <c r="AE87" s="212"/>
      <c r="AF87" s="212"/>
      <c r="AG87" s="212" t="s">
        <v>175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19"/>
      <c r="B88" s="220"/>
      <c r="C88" s="254" t="s">
        <v>223</v>
      </c>
      <c r="D88" s="223"/>
      <c r="E88" s="224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144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63" t="s">
        <v>250</v>
      </c>
      <c r="D89" s="259"/>
      <c r="E89" s="260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144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4" t="s">
        <v>251</v>
      </c>
      <c r="D90" s="259"/>
      <c r="E90" s="260">
        <v>3.45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144</v>
      </c>
      <c r="AH90" s="212">
        <v>2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63" t="s">
        <v>252</v>
      </c>
      <c r="D91" s="259"/>
      <c r="E91" s="260"/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144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54" t="s">
        <v>253</v>
      </c>
      <c r="D92" s="223"/>
      <c r="E92" s="224">
        <v>7.2104999999999997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144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33">
        <v>15</v>
      </c>
      <c r="B93" s="234" t="s">
        <v>254</v>
      </c>
      <c r="C93" s="251" t="s">
        <v>255</v>
      </c>
      <c r="D93" s="235" t="s">
        <v>256</v>
      </c>
      <c r="E93" s="236">
        <v>38.200000000000003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8"/>
      <c r="S93" s="238" t="s">
        <v>127</v>
      </c>
      <c r="T93" s="239" t="s">
        <v>128</v>
      </c>
      <c r="U93" s="222">
        <v>0</v>
      </c>
      <c r="V93" s="222">
        <f>ROUND(E93*U93,2)</f>
        <v>0</v>
      </c>
      <c r="W93" s="222"/>
      <c r="X93" s="222" t="s">
        <v>173</v>
      </c>
      <c r="Y93" s="222" t="s">
        <v>174</v>
      </c>
      <c r="Z93" s="212"/>
      <c r="AA93" s="212"/>
      <c r="AB93" s="212"/>
      <c r="AC93" s="212"/>
      <c r="AD93" s="212"/>
      <c r="AE93" s="212"/>
      <c r="AF93" s="212"/>
      <c r="AG93" s="212" t="s">
        <v>175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54" t="s">
        <v>257</v>
      </c>
      <c r="D94" s="223"/>
      <c r="E94" s="224"/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144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54" t="s">
        <v>258</v>
      </c>
      <c r="D95" s="223"/>
      <c r="E95" s="224"/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144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3" x14ac:dyDescent="0.2">
      <c r="A96" s="219"/>
      <c r="B96" s="220"/>
      <c r="C96" s="254" t="s">
        <v>259</v>
      </c>
      <c r="D96" s="223"/>
      <c r="E96" s="224"/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144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54" t="s">
        <v>260</v>
      </c>
      <c r="D97" s="223"/>
      <c r="E97" s="224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144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3" x14ac:dyDescent="0.2">
      <c r="A98" s="219"/>
      <c r="B98" s="220"/>
      <c r="C98" s="254" t="s">
        <v>261</v>
      </c>
      <c r="D98" s="223"/>
      <c r="E98" s="224"/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144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54" t="s">
        <v>262</v>
      </c>
      <c r="D99" s="223"/>
      <c r="E99" s="224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144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54" t="s">
        <v>263</v>
      </c>
      <c r="D100" s="223"/>
      <c r="E100" s="224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144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54" t="s">
        <v>264</v>
      </c>
      <c r="D101" s="223"/>
      <c r="E101" s="224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144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54" t="s">
        <v>265</v>
      </c>
      <c r="D102" s="223"/>
      <c r="E102" s="224"/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144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54" t="s">
        <v>262</v>
      </c>
      <c r="D103" s="223"/>
      <c r="E103" s="224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144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54" t="s">
        <v>237</v>
      </c>
      <c r="D104" s="223"/>
      <c r="E104" s="224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144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54" t="s">
        <v>238</v>
      </c>
      <c r="D105" s="223"/>
      <c r="E105" s="224">
        <v>18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144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54" t="s">
        <v>178</v>
      </c>
      <c r="D106" s="223"/>
      <c r="E106" s="224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144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54" t="s">
        <v>180</v>
      </c>
      <c r="D107" s="223"/>
      <c r="E107" s="224">
        <v>11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144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54" t="s">
        <v>181</v>
      </c>
      <c r="D108" s="223"/>
      <c r="E108" s="224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144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54" t="s">
        <v>183</v>
      </c>
      <c r="D109" s="223"/>
      <c r="E109" s="224">
        <v>4.2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144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54" t="s">
        <v>181</v>
      </c>
      <c r="D110" s="223"/>
      <c r="E110" s="224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144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54" t="s">
        <v>185</v>
      </c>
      <c r="D111" s="223"/>
      <c r="E111" s="224">
        <v>5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144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3">
        <v>16</v>
      </c>
      <c r="B112" s="234" t="s">
        <v>266</v>
      </c>
      <c r="C112" s="251" t="s">
        <v>267</v>
      </c>
      <c r="D112" s="235" t="s">
        <v>268</v>
      </c>
      <c r="E112" s="236">
        <v>2.1779999999999999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1E-3</v>
      </c>
      <c r="O112" s="236">
        <f>ROUND(E112*N112,2)</f>
        <v>0</v>
      </c>
      <c r="P112" s="236">
        <v>0</v>
      </c>
      <c r="Q112" s="236">
        <f>ROUND(E112*P112,2)</f>
        <v>0</v>
      </c>
      <c r="R112" s="238" t="s">
        <v>269</v>
      </c>
      <c r="S112" s="238" t="s">
        <v>141</v>
      </c>
      <c r="T112" s="239" t="s">
        <v>141</v>
      </c>
      <c r="U112" s="222">
        <v>0</v>
      </c>
      <c r="V112" s="222">
        <f>ROUND(E112*U112,2)</f>
        <v>0</v>
      </c>
      <c r="W112" s="222"/>
      <c r="X112" s="222" t="s">
        <v>270</v>
      </c>
      <c r="Y112" s="222" t="s">
        <v>174</v>
      </c>
      <c r="Z112" s="212"/>
      <c r="AA112" s="212"/>
      <c r="AB112" s="212"/>
      <c r="AC112" s="212"/>
      <c r="AD112" s="212"/>
      <c r="AE112" s="212"/>
      <c r="AF112" s="212"/>
      <c r="AG112" s="212" t="s">
        <v>271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54" t="s">
        <v>220</v>
      </c>
      <c r="D113" s="223"/>
      <c r="E113" s="224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144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54" t="s">
        <v>232</v>
      </c>
      <c r="D114" s="223"/>
      <c r="E114" s="224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144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3" t="s">
        <v>250</v>
      </c>
      <c r="D115" s="259"/>
      <c r="E115" s="260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144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4" t="s">
        <v>272</v>
      </c>
      <c r="D116" s="259"/>
      <c r="E116" s="260">
        <v>22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144</v>
      </c>
      <c r="AH116" s="212">
        <v>2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3" t="s">
        <v>252</v>
      </c>
      <c r="D117" s="259"/>
      <c r="E117" s="260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144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54" t="s">
        <v>273</v>
      </c>
      <c r="D118" s="223"/>
      <c r="E118" s="224">
        <v>2.1779999999999999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144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33">
        <v>17</v>
      </c>
      <c r="B119" s="234" t="s">
        <v>274</v>
      </c>
      <c r="C119" s="251" t="s">
        <v>275</v>
      </c>
      <c r="D119" s="235" t="s">
        <v>249</v>
      </c>
      <c r="E119" s="236">
        <v>1.8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21</v>
      </c>
      <c r="M119" s="238">
        <f>G119*(1+L119/100)</f>
        <v>0</v>
      </c>
      <c r="N119" s="236">
        <v>1</v>
      </c>
      <c r="O119" s="236">
        <f>ROUND(E119*N119,2)</f>
        <v>1.8</v>
      </c>
      <c r="P119" s="236">
        <v>0</v>
      </c>
      <c r="Q119" s="236">
        <f>ROUND(E119*P119,2)</f>
        <v>0</v>
      </c>
      <c r="R119" s="238" t="s">
        <v>269</v>
      </c>
      <c r="S119" s="238" t="s">
        <v>141</v>
      </c>
      <c r="T119" s="239" t="s">
        <v>141</v>
      </c>
      <c r="U119" s="222">
        <v>0</v>
      </c>
      <c r="V119" s="222">
        <f>ROUND(E119*U119,2)</f>
        <v>0</v>
      </c>
      <c r="W119" s="222"/>
      <c r="X119" s="222" t="s">
        <v>270</v>
      </c>
      <c r="Y119" s="222" t="s">
        <v>174</v>
      </c>
      <c r="Z119" s="212"/>
      <c r="AA119" s="212"/>
      <c r="AB119" s="212"/>
      <c r="AC119" s="212"/>
      <c r="AD119" s="212"/>
      <c r="AE119" s="212"/>
      <c r="AF119" s="212"/>
      <c r="AG119" s="212" t="s">
        <v>271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19"/>
      <c r="B120" s="220"/>
      <c r="C120" s="254" t="s">
        <v>220</v>
      </c>
      <c r="D120" s="223"/>
      <c r="E120" s="224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144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54" t="s">
        <v>246</v>
      </c>
      <c r="D121" s="223"/>
      <c r="E121" s="224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144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63" t="s">
        <v>250</v>
      </c>
      <c r="D122" s="259"/>
      <c r="E122" s="260"/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144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64" t="s">
        <v>276</v>
      </c>
      <c r="D123" s="259"/>
      <c r="E123" s="260">
        <v>1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144</v>
      </c>
      <c r="AH123" s="212">
        <v>2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63" t="s">
        <v>252</v>
      </c>
      <c r="D124" s="259"/>
      <c r="E124" s="260"/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144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54" t="s">
        <v>277</v>
      </c>
      <c r="D125" s="223"/>
      <c r="E125" s="224">
        <v>1.8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144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26" t="s">
        <v>123</v>
      </c>
      <c r="B126" s="227" t="s">
        <v>76</v>
      </c>
      <c r="C126" s="250" t="s">
        <v>77</v>
      </c>
      <c r="D126" s="228"/>
      <c r="E126" s="229"/>
      <c r="F126" s="230"/>
      <c r="G126" s="230">
        <f>SUMIF(AG127:AG129,"&lt;&gt;NOR",G127:G129)</f>
        <v>0</v>
      </c>
      <c r="H126" s="230"/>
      <c r="I126" s="230">
        <f>SUM(I127:I129)</f>
        <v>0</v>
      </c>
      <c r="J126" s="230"/>
      <c r="K126" s="230">
        <f>SUM(K127:K129)</f>
        <v>0</v>
      </c>
      <c r="L126" s="230"/>
      <c r="M126" s="230">
        <f>SUM(M127:M129)</f>
        <v>0</v>
      </c>
      <c r="N126" s="229"/>
      <c r="O126" s="229">
        <f>SUM(O127:O129)</f>
        <v>0.03</v>
      </c>
      <c r="P126" s="229"/>
      <c r="Q126" s="229">
        <f>SUM(Q127:Q129)</f>
        <v>0</v>
      </c>
      <c r="R126" s="230"/>
      <c r="S126" s="230"/>
      <c r="T126" s="231"/>
      <c r="U126" s="225"/>
      <c r="V126" s="225">
        <f>SUM(V127:V129)</f>
        <v>1.94</v>
      </c>
      <c r="W126" s="225"/>
      <c r="X126" s="225"/>
      <c r="Y126" s="225"/>
      <c r="AG126" t="s">
        <v>124</v>
      </c>
    </row>
    <row r="127" spans="1:60" ht="22.5" outlineLevel="1" x14ac:dyDescent="0.2">
      <c r="A127" s="233">
        <v>18</v>
      </c>
      <c r="B127" s="234" t="s">
        <v>278</v>
      </c>
      <c r="C127" s="251" t="s">
        <v>279</v>
      </c>
      <c r="D127" s="235" t="s">
        <v>192</v>
      </c>
      <c r="E127" s="236">
        <v>22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1.5E-3</v>
      </c>
      <c r="O127" s="236">
        <f>ROUND(E127*N127,2)</f>
        <v>0.03</v>
      </c>
      <c r="P127" s="236">
        <v>0</v>
      </c>
      <c r="Q127" s="236">
        <f>ROUND(E127*P127,2)</f>
        <v>0</v>
      </c>
      <c r="R127" s="238" t="s">
        <v>280</v>
      </c>
      <c r="S127" s="238" t="s">
        <v>141</v>
      </c>
      <c r="T127" s="239" t="s">
        <v>141</v>
      </c>
      <c r="U127" s="222">
        <v>8.7999999999999995E-2</v>
      </c>
      <c r="V127" s="222">
        <f>ROUND(E127*U127,2)</f>
        <v>1.94</v>
      </c>
      <c r="W127" s="222"/>
      <c r="X127" s="222" t="s">
        <v>173</v>
      </c>
      <c r="Y127" s="222" t="s">
        <v>174</v>
      </c>
      <c r="Z127" s="212"/>
      <c r="AA127" s="212"/>
      <c r="AB127" s="212"/>
      <c r="AC127" s="212"/>
      <c r="AD127" s="212"/>
      <c r="AE127" s="212"/>
      <c r="AF127" s="212"/>
      <c r="AG127" s="212" t="s">
        <v>175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54" t="s">
        <v>281</v>
      </c>
      <c r="D128" s="223"/>
      <c r="E128" s="224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144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54" t="s">
        <v>201</v>
      </c>
      <c r="D129" s="223"/>
      <c r="E129" s="224">
        <v>22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144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">
      <c r="A130" s="226" t="s">
        <v>123</v>
      </c>
      <c r="B130" s="227" t="s">
        <v>78</v>
      </c>
      <c r="C130" s="250" t="s">
        <v>79</v>
      </c>
      <c r="D130" s="228"/>
      <c r="E130" s="229"/>
      <c r="F130" s="230"/>
      <c r="G130" s="230">
        <f>SUMIF(AG131:AG179,"&lt;&gt;NOR",G131:G179)</f>
        <v>0</v>
      </c>
      <c r="H130" s="230"/>
      <c r="I130" s="230">
        <f>SUM(I131:I179)</f>
        <v>0</v>
      </c>
      <c r="J130" s="230"/>
      <c r="K130" s="230">
        <f>SUM(K131:K179)</f>
        <v>0</v>
      </c>
      <c r="L130" s="230"/>
      <c r="M130" s="230">
        <f>SUM(M131:M179)</f>
        <v>0</v>
      </c>
      <c r="N130" s="229"/>
      <c r="O130" s="229">
        <f>SUM(O131:O179)</f>
        <v>14.200000000000001</v>
      </c>
      <c r="P130" s="229"/>
      <c r="Q130" s="229">
        <f>SUM(Q131:Q179)</f>
        <v>0</v>
      </c>
      <c r="R130" s="230"/>
      <c r="S130" s="230"/>
      <c r="T130" s="231"/>
      <c r="U130" s="225"/>
      <c r="V130" s="225">
        <f>SUM(V131:V179)</f>
        <v>21.49</v>
      </c>
      <c r="W130" s="225"/>
      <c r="X130" s="225"/>
      <c r="Y130" s="225"/>
      <c r="AG130" t="s">
        <v>124</v>
      </c>
    </row>
    <row r="131" spans="1:60" ht="22.5" outlineLevel="1" x14ac:dyDescent="0.2">
      <c r="A131" s="233">
        <v>19</v>
      </c>
      <c r="B131" s="234" t="s">
        <v>282</v>
      </c>
      <c r="C131" s="251" t="s">
        <v>283</v>
      </c>
      <c r="D131" s="235" t="s">
        <v>171</v>
      </c>
      <c r="E131" s="236">
        <v>16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0.115</v>
      </c>
      <c r="O131" s="236">
        <f>ROUND(E131*N131,2)</f>
        <v>1.84</v>
      </c>
      <c r="P131" s="236">
        <v>0</v>
      </c>
      <c r="Q131" s="236">
        <f>ROUND(E131*P131,2)</f>
        <v>0</v>
      </c>
      <c r="R131" s="238" t="s">
        <v>172</v>
      </c>
      <c r="S131" s="238" t="s">
        <v>141</v>
      </c>
      <c r="T131" s="239" t="s">
        <v>141</v>
      </c>
      <c r="U131" s="222">
        <v>2.1000000000000001E-2</v>
      </c>
      <c r="V131" s="222">
        <f>ROUND(E131*U131,2)</f>
        <v>0.34</v>
      </c>
      <c r="W131" s="222"/>
      <c r="X131" s="222" t="s">
        <v>173</v>
      </c>
      <c r="Y131" s="222" t="s">
        <v>174</v>
      </c>
      <c r="Z131" s="212"/>
      <c r="AA131" s="212"/>
      <c r="AB131" s="212"/>
      <c r="AC131" s="212"/>
      <c r="AD131" s="212"/>
      <c r="AE131" s="212"/>
      <c r="AF131" s="212"/>
      <c r="AG131" s="212" t="s">
        <v>175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54" t="s">
        <v>178</v>
      </c>
      <c r="D132" s="223"/>
      <c r="E132" s="224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144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54" t="s">
        <v>180</v>
      </c>
      <c r="D133" s="223"/>
      <c r="E133" s="224">
        <v>11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144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54" t="s">
        <v>181</v>
      </c>
      <c r="D134" s="223"/>
      <c r="E134" s="224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144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54" t="s">
        <v>184</v>
      </c>
      <c r="D135" s="223"/>
      <c r="E135" s="224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144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54" t="s">
        <v>185</v>
      </c>
      <c r="D136" s="223"/>
      <c r="E136" s="224">
        <v>5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144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33">
        <v>20</v>
      </c>
      <c r="B137" s="234" t="s">
        <v>284</v>
      </c>
      <c r="C137" s="251" t="s">
        <v>285</v>
      </c>
      <c r="D137" s="235" t="s">
        <v>171</v>
      </c>
      <c r="E137" s="236">
        <v>22.2</v>
      </c>
      <c r="F137" s="237"/>
      <c r="G137" s="238">
        <f>ROUND(E137*F137,2)</f>
        <v>0</v>
      </c>
      <c r="H137" s="237"/>
      <c r="I137" s="238">
        <f>ROUND(E137*H137,2)</f>
        <v>0</v>
      </c>
      <c r="J137" s="237"/>
      <c r="K137" s="238">
        <f>ROUND(E137*J137,2)</f>
        <v>0</v>
      </c>
      <c r="L137" s="238">
        <v>21</v>
      </c>
      <c r="M137" s="238">
        <f>G137*(1+L137/100)</f>
        <v>0</v>
      </c>
      <c r="N137" s="236">
        <v>0.34499999999999997</v>
      </c>
      <c r="O137" s="236">
        <f>ROUND(E137*N137,2)</f>
        <v>7.66</v>
      </c>
      <c r="P137" s="236">
        <v>0</v>
      </c>
      <c r="Q137" s="236">
        <f>ROUND(E137*P137,2)</f>
        <v>0</v>
      </c>
      <c r="R137" s="238" t="s">
        <v>172</v>
      </c>
      <c r="S137" s="238" t="s">
        <v>141</v>
      </c>
      <c r="T137" s="239" t="s">
        <v>141</v>
      </c>
      <c r="U137" s="222">
        <v>2.5999999999999999E-2</v>
      </c>
      <c r="V137" s="222">
        <f>ROUND(E137*U137,2)</f>
        <v>0.57999999999999996</v>
      </c>
      <c r="W137" s="222"/>
      <c r="X137" s="222" t="s">
        <v>173</v>
      </c>
      <c r="Y137" s="222" t="s">
        <v>174</v>
      </c>
      <c r="Z137" s="212"/>
      <c r="AA137" s="212"/>
      <c r="AB137" s="212"/>
      <c r="AC137" s="212"/>
      <c r="AD137" s="212"/>
      <c r="AE137" s="212"/>
      <c r="AF137" s="212"/>
      <c r="AG137" s="212" t="s">
        <v>175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54" t="s">
        <v>237</v>
      </c>
      <c r="D138" s="223"/>
      <c r="E138" s="224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144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54" t="s">
        <v>238</v>
      </c>
      <c r="D139" s="223"/>
      <c r="E139" s="224">
        <v>18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144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19"/>
      <c r="B140" s="220"/>
      <c r="C140" s="254" t="s">
        <v>181</v>
      </c>
      <c r="D140" s="223"/>
      <c r="E140" s="224"/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144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3" x14ac:dyDescent="0.2">
      <c r="A141" s="219"/>
      <c r="B141" s="220"/>
      <c r="C141" s="254" t="s">
        <v>182</v>
      </c>
      <c r="D141" s="223"/>
      <c r="E141" s="224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144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54" t="s">
        <v>183</v>
      </c>
      <c r="D142" s="223"/>
      <c r="E142" s="224">
        <v>4.2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144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3">
        <v>21</v>
      </c>
      <c r="B143" s="234" t="s">
        <v>286</v>
      </c>
      <c r="C143" s="251" t="s">
        <v>287</v>
      </c>
      <c r="D143" s="235" t="s">
        <v>171</v>
      </c>
      <c r="E143" s="236">
        <v>38.200000000000003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5.5449999999999999E-2</v>
      </c>
      <c r="O143" s="236">
        <f>ROUND(E143*N143,2)</f>
        <v>2.12</v>
      </c>
      <c r="P143" s="236">
        <v>0</v>
      </c>
      <c r="Q143" s="236">
        <f>ROUND(E143*P143,2)</f>
        <v>0</v>
      </c>
      <c r="R143" s="238" t="s">
        <v>172</v>
      </c>
      <c r="S143" s="238" t="s">
        <v>141</v>
      </c>
      <c r="T143" s="239" t="s">
        <v>141</v>
      </c>
      <c r="U143" s="222">
        <v>0.442</v>
      </c>
      <c r="V143" s="222">
        <f>ROUND(E143*U143,2)</f>
        <v>16.88</v>
      </c>
      <c r="W143" s="222"/>
      <c r="X143" s="222" t="s">
        <v>173</v>
      </c>
      <c r="Y143" s="222" t="s">
        <v>174</v>
      </c>
      <c r="Z143" s="212"/>
      <c r="AA143" s="212"/>
      <c r="AB143" s="212"/>
      <c r="AC143" s="212"/>
      <c r="AD143" s="212"/>
      <c r="AE143" s="212"/>
      <c r="AF143" s="212"/>
      <c r="AG143" s="212" t="s">
        <v>175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2" x14ac:dyDescent="0.2">
      <c r="A144" s="219"/>
      <c r="B144" s="220"/>
      <c r="C144" s="262" t="s">
        <v>288</v>
      </c>
      <c r="D144" s="261"/>
      <c r="E144" s="261"/>
      <c r="F144" s="261"/>
      <c r="G144" s="261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177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41" t="str">
        <f>C144</f>
        <v>s provedením lože z kameniva drceného, s vyplněním spár, s dvojitým hutněním a se smetením přebytečného materiálu na krajnici. S dodáním hmot pro lože a výplň spár.</v>
      </c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54" t="s">
        <v>237</v>
      </c>
      <c r="D145" s="223"/>
      <c r="E145" s="224"/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144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54" t="s">
        <v>238</v>
      </c>
      <c r="D146" s="223"/>
      <c r="E146" s="224">
        <v>18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144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54" t="s">
        <v>178</v>
      </c>
      <c r="D147" s="223"/>
      <c r="E147" s="224"/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144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54" t="s">
        <v>180</v>
      </c>
      <c r="D148" s="223"/>
      <c r="E148" s="224">
        <v>11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144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54" t="s">
        <v>181</v>
      </c>
      <c r="D149" s="223"/>
      <c r="E149" s="224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144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3" x14ac:dyDescent="0.2">
      <c r="A150" s="219"/>
      <c r="B150" s="220"/>
      <c r="C150" s="254" t="s">
        <v>182</v>
      </c>
      <c r="D150" s="223"/>
      <c r="E150" s="224"/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144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54" t="s">
        <v>183</v>
      </c>
      <c r="D151" s="223"/>
      <c r="E151" s="224">
        <v>4.2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144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54" t="s">
        <v>181</v>
      </c>
      <c r="D152" s="223"/>
      <c r="E152" s="224"/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144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54" t="s">
        <v>184</v>
      </c>
      <c r="D153" s="223"/>
      <c r="E153" s="224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144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54" t="s">
        <v>185</v>
      </c>
      <c r="D154" s="223"/>
      <c r="E154" s="224">
        <v>5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144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33">
        <v>22</v>
      </c>
      <c r="B155" s="234" t="s">
        <v>289</v>
      </c>
      <c r="C155" s="251" t="s">
        <v>290</v>
      </c>
      <c r="D155" s="235" t="s">
        <v>192</v>
      </c>
      <c r="E155" s="236">
        <v>9</v>
      </c>
      <c r="F155" s="237"/>
      <c r="G155" s="238">
        <f>ROUND(E155*F155,2)</f>
        <v>0</v>
      </c>
      <c r="H155" s="237"/>
      <c r="I155" s="238">
        <f>ROUND(E155*H155,2)</f>
        <v>0</v>
      </c>
      <c r="J155" s="237"/>
      <c r="K155" s="238">
        <f>ROUND(E155*J155,2)</f>
        <v>0</v>
      </c>
      <c r="L155" s="238">
        <v>21</v>
      </c>
      <c r="M155" s="238">
        <f>G155*(1+L155/100)</f>
        <v>0</v>
      </c>
      <c r="N155" s="236">
        <v>3.3E-4</v>
      </c>
      <c r="O155" s="236">
        <f>ROUND(E155*N155,2)</f>
        <v>0</v>
      </c>
      <c r="P155" s="236">
        <v>0</v>
      </c>
      <c r="Q155" s="236">
        <f>ROUND(E155*P155,2)</f>
        <v>0</v>
      </c>
      <c r="R155" s="238" t="s">
        <v>172</v>
      </c>
      <c r="S155" s="238" t="s">
        <v>141</v>
      </c>
      <c r="T155" s="239" t="s">
        <v>141</v>
      </c>
      <c r="U155" s="222">
        <v>0.41</v>
      </c>
      <c r="V155" s="222">
        <f>ROUND(E155*U155,2)</f>
        <v>3.69</v>
      </c>
      <c r="W155" s="222"/>
      <c r="X155" s="222" t="s">
        <v>173</v>
      </c>
      <c r="Y155" s="222" t="s">
        <v>174</v>
      </c>
      <c r="Z155" s="212"/>
      <c r="AA155" s="212"/>
      <c r="AB155" s="212"/>
      <c r="AC155" s="212"/>
      <c r="AD155" s="212"/>
      <c r="AE155" s="212"/>
      <c r="AF155" s="212"/>
      <c r="AG155" s="212" t="s">
        <v>175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19"/>
      <c r="B156" s="220"/>
      <c r="C156" s="254" t="s">
        <v>237</v>
      </c>
      <c r="D156" s="223"/>
      <c r="E156" s="224"/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144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19"/>
      <c r="B157" s="220"/>
      <c r="C157" s="254" t="s">
        <v>291</v>
      </c>
      <c r="D157" s="223"/>
      <c r="E157" s="224">
        <v>6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144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54" t="s">
        <v>178</v>
      </c>
      <c r="D158" s="223"/>
      <c r="E158" s="224"/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144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54" t="s">
        <v>145</v>
      </c>
      <c r="D159" s="223"/>
      <c r="E159" s="224">
        <v>1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144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54" t="s">
        <v>181</v>
      </c>
      <c r="D160" s="223"/>
      <c r="E160" s="224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144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2.5" outlineLevel="3" x14ac:dyDescent="0.2">
      <c r="A161" s="219"/>
      <c r="B161" s="220"/>
      <c r="C161" s="254" t="s">
        <v>182</v>
      </c>
      <c r="D161" s="223"/>
      <c r="E161" s="224"/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144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54" t="s">
        <v>145</v>
      </c>
      <c r="D162" s="223"/>
      <c r="E162" s="224">
        <v>1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144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54" t="s">
        <v>181</v>
      </c>
      <c r="D163" s="223"/>
      <c r="E163" s="224"/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144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54" t="s">
        <v>184</v>
      </c>
      <c r="D164" s="223"/>
      <c r="E164" s="224"/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144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54" t="s">
        <v>145</v>
      </c>
      <c r="D165" s="223"/>
      <c r="E165" s="224">
        <v>1</v>
      </c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144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33">
        <v>23</v>
      </c>
      <c r="B166" s="234" t="s">
        <v>292</v>
      </c>
      <c r="C166" s="251" t="s">
        <v>293</v>
      </c>
      <c r="D166" s="235" t="s">
        <v>171</v>
      </c>
      <c r="E166" s="236">
        <v>0.75600000000000001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6">
        <v>0.13100000000000001</v>
      </c>
      <c r="O166" s="236">
        <f>ROUND(E166*N166,2)</f>
        <v>0.1</v>
      </c>
      <c r="P166" s="236">
        <v>0</v>
      </c>
      <c r="Q166" s="236">
        <f>ROUND(E166*P166,2)</f>
        <v>0</v>
      </c>
      <c r="R166" s="238" t="s">
        <v>269</v>
      </c>
      <c r="S166" s="238" t="s">
        <v>141</v>
      </c>
      <c r="T166" s="239" t="s">
        <v>141</v>
      </c>
      <c r="U166" s="222">
        <v>0</v>
      </c>
      <c r="V166" s="222">
        <f>ROUND(E166*U166,2)</f>
        <v>0</v>
      </c>
      <c r="W166" s="222"/>
      <c r="X166" s="222" t="s">
        <v>270</v>
      </c>
      <c r="Y166" s="222" t="s">
        <v>174</v>
      </c>
      <c r="Z166" s="212"/>
      <c r="AA166" s="212"/>
      <c r="AB166" s="212"/>
      <c r="AC166" s="212"/>
      <c r="AD166" s="212"/>
      <c r="AE166" s="212"/>
      <c r="AF166" s="212"/>
      <c r="AG166" s="212" t="s">
        <v>271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19"/>
      <c r="B167" s="220"/>
      <c r="C167" s="254" t="s">
        <v>181</v>
      </c>
      <c r="D167" s="223"/>
      <c r="E167" s="224"/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144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3" x14ac:dyDescent="0.2">
      <c r="A168" s="219"/>
      <c r="B168" s="220"/>
      <c r="C168" s="254" t="s">
        <v>182</v>
      </c>
      <c r="D168" s="223"/>
      <c r="E168" s="224"/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144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54" t="s">
        <v>294</v>
      </c>
      <c r="D169" s="223"/>
      <c r="E169" s="224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144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3" t="s">
        <v>250</v>
      </c>
      <c r="D170" s="259"/>
      <c r="E170" s="260"/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144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64" t="s">
        <v>295</v>
      </c>
      <c r="D171" s="259"/>
      <c r="E171" s="260">
        <v>0.72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144</v>
      </c>
      <c r="AH171" s="212">
        <v>2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63" t="s">
        <v>252</v>
      </c>
      <c r="D172" s="259"/>
      <c r="E172" s="260"/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144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54" t="s">
        <v>296</v>
      </c>
      <c r="D173" s="223"/>
      <c r="E173" s="224">
        <v>0.75600000000000001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144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33">
        <v>24</v>
      </c>
      <c r="B174" s="234" t="s">
        <v>297</v>
      </c>
      <c r="C174" s="251" t="s">
        <v>298</v>
      </c>
      <c r="D174" s="235" t="s">
        <v>171</v>
      </c>
      <c r="E174" s="236">
        <v>18.899999999999999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6">
        <v>0.13100000000000001</v>
      </c>
      <c r="O174" s="236">
        <f>ROUND(E174*N174,2)</f>
        <v>2.48</v>
      </c>
      <c r="P174" s="236">
        <v>0</v>
      </c>
      <c r="Q174" s="236">
        <f>ROUND(E174*P174,2)</f>
        <v>0</v>
      </c>
      <c r="R174" s="238" t="s">
        <v>269</v>
      </c>
      <c r="S174" s="238" t="s">
        <v>141</v>
      </c>
      <c r="T174" s="239" t="s">
        <v>141</v>
      </c>
      <c r="U174" s="222">
        <v>0</v>
      </c>
      <c r="V174" s="222">
        <f>ROUND(E174*U174,2)</f>
        <v>0</v>
      </c>
      <c r="W174" s="222"/>
      <c r="X174" s="222" t="s">
        <v>270</v>
      </c>
      <c r="Y174" s="222" t="s">
        <v>174</v>
      </c>
      <c r="Z174" s="212"/>
      <c r="AA174" s="212"/>
      <c r="AB174" s="212"/>
      <c r="AC174" s="212"/>
      <c r="AD174" s="212"/>
      <c r="AE174" s="212"/>
      <c r="AF174" s="212"/>
      <c r="AG174" s="212" t="s">
        <v>271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">
      <c r="A175" s="219"/>
      <c r="B175" s="220"/>
      <c r="C175" s="254" t="s">
        <v>237</v>
      </c>
      <c r="D175" s="223"/>
      <c r="E175" s="224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144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63" t="s">
        <v>250</v>
      </c>
      <c r="D176" s="259"/>
      <c r="E176" s="260"/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144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64" t="s">
        <v>299</v>
      </c>
      <c r="D177" s="259"/>
      <c r="E177" s="260">
        <v>18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144</v>
      </c>
      <c r="AH177" s="212">
        <v>2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63" t="s">
        <v>252</v>
      </c>
      <c r="D178" s="259"/>
      <c r="E178" s="260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144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54" t="s">
        <v>300</v>
      </c>
      <c r="D179" s="223"/>
      <c r="E179" s="224">
        <v>18.899999999999999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144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">
      <c r="A180" s="226" t="s">
        <v>123</v>
      </c>
      <c r="B180" s="227" t="s">
        <v>82</v>
      </c>
      <c r="C180" s="250" t="s">
        <v>83</v>
      </c>
      <c r="D180" s="228"/>
      <c r="E180" s="229"/>
      <c r="F180" s="230"/>
      <c r="G180" s="230">
        <f>SUMIF(AG181:AG236,"&lt;&gt;NOR",G181:G236)</f>
        <v>0</v>
      </c>
      <c r="H180" s="230"/>
      <c r="I180" s="230">
        <f>SUM(I181:I236)</f>
        <v>0</v>
      </c>
      <c r="J180" s="230"/>
      <c r="K180" s="230">
        <f>SUM(K181:K236)</f>
        <v>0</v>
      </c>
      <c r="L180" s="230"/>
      <c r="M180" s="230">
        <f>SUM(M181:M236)</f>
        <v>0</v>
      </c>
      <c r="N180" s="229"/>
      <c r="O180" s="229">
        <f>SUM(O181:O236)</f>
        <v>9.5899999999999981</v>
      </c>
      <c r="P180" s="229"/>
      <c r="Q180" s="229">
        <f>SUM(Q181:Q236)</f>
        <v>0</v>
      </c>
      <c r="R180" s="230"/>
      <c r="S180" s="230"/>
      <c r="T180" s="231"/>
      <c r="U180" s="225"/>
      <c r="V180" s="225">
        <f>SUM(V181:V236)</f>
        <v>14.42</v>
      </c>
      <c r="W180" s="225"/>
      <c r="X180" s="225"/>
      <c r="Y180" s="225"/>
      <c r="AG180" t="s">
        <v>124</v>
      </c>
    </row>
    <row r="181" spans="1:60" ht="22.5" outlineLevel="1" x14ac:dyDescent="0.2">
      <c r="A181" s="233">
        <v>25</v>
      </c>
      <c r="B181" s="234" t="s">
        <v>301</v>
      </c>
      <c r="C181" s="251" t="s">
        <v>302</v>
      </c>
      <c r="D181" s="235" t="s">
        <v>192</v>
      </c>
      <c r="E181" s="236">
        <v>29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21</v>
      </c>
      <c r="M181" s="238">
        <f>G181*(1+L181/100)</f>
        <v>0</v>
      </c>
      <c r="N181" s="236">
        <v>0.188</v>
      </c>
      <c r="O181" s="236">
        <f>ROUND(E181*N181,2)</f>
        <v>5.45</v>
      </c>
      <c r="P181" s="236">
        <v>0</v>
      </c>
      <c r="Q181" s="236">
        <f>ROUND(E181*P181,2)</f>
        <v>0</v>
      </c>
      <c r="R181" s="238" t="s">
        <v>172</v>
      </c>
      <c r="S181" s="238" t="s">
        <v>141</v>
      </c>
      <c r="T181" s="239" t="s">
        <v>141</v>
      </c>
      <c r="U181" s="222">
        <v>0.27200000000000002</v>
      </c>
      <c r="V181" s="222">
        <f>ROUND(E181*U181,2)</f>
        <v>7.89</v>
      </c>
      <c r="W181" s="222"/>
      <c r="X181" s="222" t="s">
        <v>173</v>
      </c>
      <c r="Y181" s="222" t="s">
        <v>174</v>
      </c>
      <c r="Z181" s="212"/>
      <c r="AA181" s="212"/>
      <c r="AB181" s="212"/>
      <c r="AC181" s="212"/>
      <c r="AD181" s="212"/>
      <c r="AE181" s="212"/>
      <c r="AF181" s="212"/>
      <c r="AG181" s="212" t="s">
        <v>175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">
      <c r="A182" s="219"/>
      <c r="B182" s="220"/>
      <c r="C182" s="262" t="s">
        <v>303</v>
      </c>
      <c r="D182" s="261"/>
      <c r="E182" s="261"/>
      <c r="F182" s="261"/>
      <c r="G182" s="261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177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">
      <c r="A183" s="219"/>
      <c r="B183" s="220"/>
      <c r="C183" s="253" t="s">
        <v>304</v>
      </c>
      <c r="D183" s="242"/>
      <c r="E183" s="242"/>
      <c r="F183" s="242"/>
      <c r="G183" s="24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133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">
      <c r="A184" s="219"/>
      <c r="B184" s="220"/>
      <c r="C184" s="254" t="s">
        <v>305</v>
      </c>
      <c r="D184" s="223"/>
      <c r="E184" s="224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144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19"/>
      <c r="B185" s="220"/>
      <c r="C185" s="254" t="s">
        <v>306</v>
      </c>
      <c r="D185" s="223"/>
      <c r="E185" s="224">
        <v>10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144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54" t="s">
        <v>307</v>
      </c>
      <c r="D186" s="223"/>
      <c r="E186" s="224"/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144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54" t="s">
        <v>308</v>
      </c>
      <c r="D187" s="223"/>
      <c r="E187" s="224">
        <v>8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144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54" t="s">
        <v>309</v>
      </c>
      <c r="D188" s="223"/>
      <c r="E188" s="224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144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54" t="s">
        <v>310</v>
      </c>
      <c r="D189" s="223"/>
      <c r="E189" s="224">
        <v>2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144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54" t="s">
        <v>311</v>
      </c>
      <c r="D190" s="223"/>
      <c r="E190" s="224"/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144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54" t="s">
        <v>310</v>
      </c>
      <c r="D191" s="223"/>
      <c r="E191" s="224">
        <v>2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144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54" t="s">
        <v>312</v>
      </c>
      <c r="D192" s="223"/>
      <c r="E192" s="224"/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144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54" t="s">
        <v>313</v>
      </c>
      <c r="D193" s="223"/>
      <c r="E193" s="224">
        <v>7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144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33">
        <v>26</v>
      </c>
      <c r="B194" s="234" t="s">
        <v>314</v>
      </c>
      <c r="C194" s="251" t="s">
        <v>315</v>
      </c>
      <c r="D194" s="235" t="s">
        <v>192</v>
      </c>
      <c r="E194" s="236">
        <v>22</v>
      </c>
      <c r="F194" s="237"/>
      <c r="G194" s="238">
        <f>ROUND(E194*F194,2)</f>
        <v>0</v>
      </c>
      <c r="H194" s="237"/>
      <c r="I194" s="238">
        <f>ROUND(E194*H194,2)</f>
        <v>0</v>
      </c>
      <c r="J194" s="237"/>
      <c r="K194" s="238">
        <f>ROUND(E194*J194,2)</f>
        <v>0</v>
      </c>
      <c r="L194" s="238">
        <v>21</v>
      </c>
      <c r="M194" s="238">
        <f>G194*(1+L194/100)</f>
        <v>0</v>
      </c>
      <c r="N194" s="236">
        <v>5.9049999999999998E-2</v>
      </c>
      <c r="O194" s="236">
        <f>ROUND(E194*N194,2)</f>
        <v>1.3</v>
      </c>
      <c r="P194" s="236">
        <v>0</v>
      </c>
      <c r="Q194" s="236">
        <f>ROUND(E194*P194,2)</f>
        <v>0</v>
      </c>
      <c r="R194" s="238" t="s">
        <v>172</v>
      </c>
      <c r="S194" s="238" t="s">
        <v>141</v>
      </c>
      <c r="T194" s="239" t="s">
        <v>141</v>
      </c>
      <c r="U194" s="222">
        <v>0.26</v>
      </c>
      <c r="V194" s="222">
        <f>ROUND(E194*U194,2)</f>
        <v>5.72</v>
      </c>
      <c r="W194" s="222"/>
      <c r="X194" s="222" t="s">
        <v>173</v>
      </c>
      <c r="Y194" s="222" t="s">
        <v>174</v>
      </c>
      <c r="Z194" s="212"/>
      <c r="AA194" s="212"/>
      <c r="AB194" s="212"/>
      <c r="AC194" s="212"/>
      <c r="AD194" s="212"/>
      <c r="AE194" s="212"/>
      <c r="AF194" s="212"/>
      <c r="AG194" s="212" t="s">
        <v>175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">
      <c r="A195" s="219"/>
      <c r="B195" s="220"/>
      <c r="C195" s="254" t="s">
        <v>316</v>
      </c>
      <c r="D195" s="223"/>
      <c r="E195" s="224"/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144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54" t="s">
        <v>317</v>
      </c>
      <c r="D196" s="223"/>
      <c r="E196" s="224">
        <v>22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144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3">
        <v>27</v>
      </c>
      <c r="B197" s="234" t="s">
        <v>318</v>
      </c>
      <c r="C197" s="251" t="s">
        <v>319</v>
      </c>
      <c r="D197" s="235" t="s">
        <v>192</v>
      </c>
      <c r="E197" s="236">
        <v>22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0</v>
      </c>
      <c r="O197" s="236">
        <f>ROUND(E197*N197,2)</f>
        <v>0</v>
      </c>
      <c r="P197" s="236">
        <v>0</v>
      </c>
      <c r="Q197" s="236">
        <f>ROUND(E197*P197,2)</f>
        <v>0</v>
      </c>
      <c r="R197" s="238" t="s">
        <v>172</v>
      </c>
      <c r="S197" s="238" t="s">
        <v>141</v>
      </c>
      <c r="T197" s="239" t="s">
        <v>141</v>
      </c>
      <c r="U197" s="222">
        <v>3.6999999999999998E-2</v>
      </c>
      <c r="V197" s="222">
        <f>ROUND(E197*U197,2)</f>
        <v>0.81</v>
      </c>
      <c r="W197" s="222"/>
      <c r="X197" s="222" t="s">
        <v>173</v>
      </c>
      <c r="Y197" s="222" t="s">
        <v>174</v>
      </c>
      <c r="Z197" s="212"/>
      <c r="AA197" s="212"/>
      <c r="AB197" s="212"/>
      <c r="AC197" s="212"/>
      <c r="AD197" s="212"/>
      <c r="AE197" s="212"/>
      <c r="AF197" s="212"/>
      <c r="AG197" s="212" t="s">
        <v>175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19"/>
      <c r="B198" s="220"/>
      <c r="C198" s="262" t="s">
        <v>320</v>
      </c>
      <c r="D198" s="261"/>
      <c r="E198" s="261"/>
      <c r="F198" s="261"/>
      <c r="G198" s="261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177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">
      <c r="A199" s="219"/>
      <c r="B199" s="220"/>
      <c r="C199" s="254" t="s">
        <v>281</v>
      </c>
      <c r="D199" s="223"/>
      <c r="E199" s="224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144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54" t="s">
        <v>201</v>
      </c>
      <c r="D200" s="223"/>
      <c r="E200" s="224">
        <v>22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144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2.5" outlineLevel="1" x14ac:dyDescent="0.2">
      <c r="A201" s="233">
        <v>28</v>
      </c>
      <c r="B201" s="234" t="s">
        <v>321</v>
      </c>
      <c r="C201" s="251" t="s">
        <v>322</v>
      </c>
      <c r="D201" s="235" t="s">
        <v>323</v>
      </c>
      <c r="E201" s="236">
        <v>44.88</v>
      </c>
      <c r="F201" s="237"/>
      <c r="G201" s="238">
        <f>ROUND(E201*F201,2)</f>
        <v>0</v>
      </c>
      <c r="H201" s="237"/>
      <c r="I201" s="238">
        <f>ROUND(E201*H201,2)</f>
        <v>0</v>
      </c>
      <c r="J201" s="237"/>
      <c r="K201" s="238">
        <f>ROUND(E201*J201,2)</f>
        <v>0</v>
      </c>
      <c r="L201" s="238">
        <v>21</v>
      </c>
      <c r="M201" s="238">
        <f>G201*(1+L201/100)</f>
        <v>0</v>
      </c>
      <c r="N201" s="236">
        <v>2.3E-2</v>
      </c>
      <c r="O201" s="236">
        <f>ROUND(E201*N201,2)</f>
        <v>1.03</v>
      </c>
      <c r="P201" s="236">
        <v>0</v>
      </c>
      <c r="Q201" s="236">
        <f>ROUND(E201*P201,2)</f>
        <v>0</v>
      </c>
      <c r="R201" s="238" t="s">
        <v>269</v>
      </c>
      <c r="S201" s="238" t="s">
        <v>141</v>
      </c>
      <c r="T201" s="239" t="s">
        <v>141</v>
      </c>
      <c r="U201" s="222">
        <v>0</v>
      </c>
      <c r="V201" s="222">
        <f>ROUND(E201*U201,2)</f>
        <v>0</v>
      </c>
      <c r="W201" s="222"/>
      <c r="X201" s="222" t="s">
        <v>270</v>
      </c>
      <c r="Y201" s="222" t="s">
        <v>174</v>
      </c>
      <c r="Z201" s="212"/>
      <c r="AA201" s="212"/>
      <c r="AB201" s="212"/>
      <c r="AC201" s="212"/>
      <c r="AD201" s="212"/>
      <c r="AE201" s="212"/>
      <c r="AF201" s="212"/>
      <c r="AG201" s="212" t="s">
        <v>271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">
      <c r="A202" s="219"/>
      <c r="B202" s="220"/>
      <c r="C202" s="254" t="s">
        <v>316</v>
      </c>
      <c r="D202" s="223"/>
      <c r="E202" s="224"/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144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63" t="s">
        <v>250</v>
      </c>
      <c r="D203" s="259"/>
      <c r="E203" s="260"/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144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64" t="s">
        <v>324</v>
      </c>
      <c r="D204" s="259"/>
      <c r="E204" s="260">
        <v>22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144</v>
      </c>
      <c r="AH204" s="212">
        <v>2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63" t="s">
        <v>252</v>
      </c>
      <c r="D205" s="259"/>
      <c r="E205" s="260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144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54" t="s">
        <v>325</v>
      </c>
      <c r="D206" s="223"/>
      <c r="E206" s="224">
        <v>44.88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144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2.5" outlineLevel="1" x14ac:dyDescent="0.2">
      <c r="A207" s="233">
        <v>29</v>
      </c>
      <c r="B207" s="234" t="s">
        <v>326</v>
      </c>
      <c r="C207" s="251" t="s">
        <v>327</v>
      </c>
      <c r="D207" s="235" t="s">
        <v>323</v>
      </c>
      <c r="E207" s="236">
        <v>10.199999999999999</v>
      </c>
      <c r="F207" s="237"/>
      <c r="G207" s="238">
        <f>ROUND(E207*F207,2)</f>
        <v>0</v>
      </c>
      <c r="H207" s="237"/>
      <c r="I207" s="238">
        <f>ROUND(E207*H207,2)</f>
        <v>0</v>
      </c>
      <c r="J207" s="237"/>
      <c r="K207" s="238">
        <f>ROUND(E207*J207,2)</f>
        <v>0</v>
      </c>
      <c r="L207" s="238">
        <v>21</v>
      </c>
      <c r="M207" s="238">
        <f>G207*(1+L207/100)</f>
        <v>0</v>
      </c>
      <c r="N207" s="236">
        <v>8.0100000000000005E-2</v>
      </c>
      <c r="O207" s="236">
        <f>ROUND(E207*N207,2)</f>
        <v>0.82</v>
      </c>
      <c r="P207" s="236">
        <v>0</v>
      </c>
      <c r="Q207" s="236">
        <f>ROUND(E207*P207,2)</f>
        <v>0</v>
      </c>
      <c r="R207" s="238" t="s">
        <v>269</v>
      </c>
      <c r="S207" s="238" t="s">
        <v>141</v>
      </c>
      <c r="T207" s="239" t="s">
        <v>141</v>
      </c>
      <c r="U207" s="222">
        <v>0</v>
      </c>
      <c r="V207" s="222">
        <f>ROUND(E207*U207,2)</f>
        <v>0</v>
      </c>
      <c r="W207" s="222"/>
      <c r="X207" s="222" t="s">
        <v>270</v>
      </c>
      <c r="Y207" s="222" t="s">
        <v>174</v>
      </c>
      <c r="Z207" s="212"/>
      <c r="AA207" s="212"/>
      <c r="AB207" s="212"/>
      <c r="AC207" s="212"/>
      <c r="AD207" s="212"/>
      <c r="AE207" s="212"/>
      <c r="AF207" s="212"/>
      <c r="AG207" s="212" t="s">
        <v>271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">
      <c r="A208" s="219"/>
      <c r="B208" s="220"/>
      <c r="C208" s="254" t="s">
        <v>305</v>
      </c>
      <c r="D208" s="223"/>
      <c r="E208" s="224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144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3" t="s">
        <v>250</v>
      </c>
      <c r="D209" s="259"/>
      <c r="E209" s="260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144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64" t="s">
        <v>328</v>
      </c>
      <c r="D210" s="259"/>
      <c r="E210" s="260">
        <v>10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144</v>
      </c>
      <c r="AH210" s="212">
        <v>2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63" t="s">
        <v>252</v>
      </c>
      <c r="D211" s="259"/>
      <c r="E211" s="260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144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54" t="s">
        <v>329</v>
      </c>
      <c r="D212" s="223"/>
      <c r="E212" s="224">
        <v>10.199999999999999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144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2.5" outlineLevel="1" x14ac:dyDescent="0.2">
      <c r="A213" s="233">
        <v>30</v>
      </c>
      <c r="B213" s="234" t="s">
        <v>330</v>
      </c>
      <c r="C213" s="251" t="s">
        <v>331</v>
      </c>
      <c r="D213" s="235" t="s">
        <v>323</v>
      </c>
      <c r="E213" s="236">
        <v>8.16</v>
      </c>
      <c r="F213" s="237"/>
      <c r="G213" s="238">
        <f>ROUND(E213*F213,2)</f>
        <v>0</v>
      </c>
      <c r="H213" s="237"/>
      <c r="I213" s="238">
        <f>ROUND(E213*H213,2)</f>
        <v>0</v>
      </c>
      <c r="J213" s="237"/>
      <c r="K213" s="238">
        <f>ROUND(E213*J213,2)</f>
        <v>0</v>
      </c>
      <c r="L213" s="238">
        <v>21</v>
      </c>
      <c r="M213" s="238">
        <f>G213*(1+L213/100)</f>
        <v>0</v>
      </c>
      <c r="N213" s="236">
        <v>4.2099999999999999E-2</v>
      </c>
      <c r="O213" s="236">
        <f>ROUND(E213*N213,2)</f>
        <v>0.34</v>
      </c>
      <c r="P213" s="236">
        <v>0</v>
      </c>
      <c r="Q213" s="236">
        <f>ROUND(E213*P213,2)</f>
        <v>0</v>
      </c>
      <c r="R213" s="238" t="s">
        <v>269</v>
      </c>
      <c r="S213" s="238" t="s">
        <v>141</v>
      </c>
      <c r="T213" s="239" t="s">
        <v>141</v>
      </c>
      <c r="U213" s="222">
        <v>0</v>
      </c>
      <c r="V213" s="222">
        <f>ROUND(E213*U213,2)</f>
        <v>0</v>
      </c>
      <c r="W213" s="222"/>
      <c r="X213" s="222" t="s">
        <v>270</v>
      </c>
      <c r="Y213" s="222" t="s">
        <v>174</v>
      </c>
      <c r="Z213" s="212"/>
      <c r="AA213" s="212"/>
      <c r="AB213" s="212"/>
      <c r="AC213" s="212"/>
      <c r="AD213" s="212"/>
      <c r="AE213" s="212"/>
      <c r="AF213" s="212"/>
      <c r="AG213" s="212" t="s">
        <v>271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19"/>
      <c r="B214" s="220"/>
      <c r="C214" s="254" t="s">
        <v>307</v>
      </c>
      <c r="D214" s="223"/>
      <c r="E214" s="224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144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63" t="s">
        <v>250</v>
      </c>
      <c r="D215" s="259"/>
      <c r="E215" s="260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144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64" t="s">
        <v>332</v>
      </c>
      <c r="D216" s="259"/>
      <c r="E216" s="260">
        <v>8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144</v>
      </c>
      <c r="AH216" s="212">
        <v>2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63" t="s">
        <v>252</v>
      </c>
      <c r="D217" s="259"/>
      <c r="E217" s="260"/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144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54" t="s">
        <v>333</v>
      </c>
      <c r="D218" s="223"/>
      <c r="E218" s="224">
        <v>8.16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144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 x14ac:dyDescent="0.2">
      <c r="A219" s="233">
        <v>31</v>
      </c>
      <c r="B219" s="234" t="s">
        <v>334</v>
      </c>
      <c r="C219" s="251" t="s">
        <v>335</v>
      </c>
      <c r="D219" s="235" t="s">
        <v>323</v>
      </c>
      <c r="E219" s="236">
        <v>2.04</v>
      </c>
      <c r="F219" s="237"/>
      <c r="G219" s="238">
        <f>ROUND(E219*F219,2)</f>
        <v>0</v>
      </c>
      <c r="H219" s="237"/>
      <c r="I219" s="238">
        <f>ROUND(E219*H219,2)</f>
        <v>0</v>
      </c>
      <c r="J219" s="237"/>
      <c r="K219" s="238">
        <f>ROUND(E219*J219,2)</f>
        <v>0</v>
      </c>
      <c r="L219" s="238">
        <v>21</v>
      </c>
      <c r="M219" s="238">
        <f>G219*(1+L219/100)</f>
        <v>0</v>
      </c>
      <c r="N219" s="236">
        <v>5.6099999999999997E-2</v>
      </c>
      <c r="O219" s="236">
        <f>ROUND(E219*N219,2)</f>
        <v>0.11</v>
      </c>
      <c r="P219" s="236">
        <v>0</v>
      </c>
      <c r="Q219" s="236">
        <f>ROUND(E219*P219,2)</f>
        <v>0</v>
      </c>
      <c r="R219" s="238" t="s">
        <v>269</v>
      </c>
      <c r="S219" s="238" t="s">
        <v>141</v>
      </c>
      <c r="T219" s="239" t="s">
        <v>141</v>
      </c>
      <c r="U219" s="222">
        <v>0</v>
      </c>
      <c r="V219" s="222">
        <f>ROUND(E219*U219,2)</f>
        <v>0</v>
      </c>
      <c r="W219" s="222"/>
      <c r="X219" s="222" t="s">
        <v>270</v>
      </c>
      <c r="Y219" s="222" t="s">
        <v>174</v>
      </c>
      <c r="Z219" s="212"/>
      <c r="AA219" s="212"/>
      <c r="AB219" s="212"/>
      <c r="AC219" s="212"/>
      <c r="AD219" s="212"/>
      <c r="AE219" s="212"/>
      <c r="AF219" s="212"/>
      <c r="AG219" s="212" t="s">
        <v>271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">
      <c r="A220" s="219"/>
      <c r="B220" s="220"/>
      <c r="C220" s="254" t="s">
        <v>311</v>
      </c>
      <c r="D220" s="223"/>
      <c r="E220" s="224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144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63" t="s">
        <v>250</v>
      </c>
      <c r="D221" s="259"/>
      <c r="E221" s="260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144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64" t="s">
        <v>336</v>
      </c>
      <c r="D222" s="259"/>
      <c r="E222" s="260">
        <v>2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144</v>
      </c>
      <c r="AH222" s="212">
        <v>2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3" t="s">
        <v>252</v>
      </c>
      <c r="D223" s="259"/>
      <c r="E223" s="260"/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144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54" t="s">
        <v>337</v>
      </c>
      <c r="D224" s="223"/>
      <c r="E224" s="224">
        <v>2.04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144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 x14ac:dyDescent="0.2">
      <c r="A225" s="233">
        <v>32</v>
      </c>
      <c r="B225" s="234" t="s">
        <v>338</v>
      </c>
      <c r="C225" s="251" t="s">
        <v>339</v>
      </c>
      <c r="D225" s="235" t="s">
        <v>323</v>
      </c>
      <c r="E225" s="236">
        <v>2.04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21</v>
      </c>
      <c r="M225" s="238">
        <f>G225*(1+L225/100)</f>
        <v>0</v>
      </c>
      <c r="N225" s="236">
        <v>5.6099999999999997E-2</v>
      </c>
      <c r="O225" s="236">
        <f>ROUND(E225*N225,2)</f>
        <v>0.11</v>
      </c>
      <c r="P225" s="236">
        <v>0</v>
      </c>
      <c r="Q225" s="236">
        <f>ROUND(E225*P225,2)</f>
        <v>0</v>
      </c>
      <c r="R225" s="238" t="s">
        <v>269</v>
      </c>
      <c r="S225" s="238" t="s">
        <v>141</v>
      </c>
      <c r="T225" s="239" t="s">
        <v>141</v>
      </c>
      <c r="U225" s="222">
        <v>0</v>
      </c>
      <c r="V225" s="222">
        <f>ROUND(E225*U225,2)</f>
        <v>0</v>
      </c>
      <c r="W225" s="222"/>
      <c r="X225" s="222" t="s">
        <v>270</v>
      </c>
      <c r="Y225" s="222" t="s">
        <v>174</v>
      </c>
      <c r="Z225" s="212"/>
      <c r="AA225" s="212"/>
      <c r="AB225" s="212"/>
      <c r="AC225" s="212"/>
      <c r="AD225" s="212"/>
      <c r="AE225" s="212"/>
      <c r="AF225" s="212"/>
      <c r="AG225" s="212" t="s">
        <v>271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54" t="s">
        <v>309</v>
      </c>
      <c r="D226" s="223"/>
      <c r="E226" s="224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144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63" t="s">
        <v>250</v>
      </c>
      <c r="D227" s="259"/>
      <c r="E227" s="260"/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144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64" t="s">
        <v>336</v>
      </c>
      <c r="D228" s="259"/>
      <c r="E228" s="260">
        <v>2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144</v>
      </c>
      <c r="AH228" s="212">
        <v>2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63" t="s">
        <v>252</v>
      </c>
      <c r="D229" s="259"/>
      <c r="E229" s="260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144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54" t="s">
        <v>337</v>
      </c>
      <c r="D230" s="223"/>
      <c r="E230" s="224">
        <v>2.04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144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1" x14ac:dyDescent="0.2">
      <c r="A231" s="233">
        <v>33</v>
      </c>
      <c r="B231" s="234" t="s">
        <v>340</v>
      </c>
      <c r="C231" s="251" t="s">
        <v>341</v>
      </c>
      <c r="D231" s="235" t="s">
        <v>323</v>
      </c>
      <c r="E231" s="236">
        <v>7.14</v>
      </c>
      <c r="F231" s="237"/>
      <c r="G231" s="238">
        <f>ROUND(E231*F231,2)</f>
        <v>0</v>
      </c>
      <c r="H231" s="237"/>
      <c r="I231" s="238">
        <f>ROUND(E231*H231,2)</f>
        <v>0</v>
      </c>
      <c r="J231" s="237"/>
      <c r="K231" s="238">
        <f>ROUND(E231*J231,2)</f>
        <v>0</v>
      </c>
      <c r="L231" s="238">
        <v>21</v>
      </c>
      <c r="M231" s="238">
        <f>G231*(1+L231/100)</f>
        <v>0</v>
      </c>
      <c r="N231" s="236">
        <v>0.06</v>
      </c>
      <c r="O231" s="236">
        <f>ROUND(E231*N231,2)</f>
        <v>0.43</v>
      </c>
      <c r="P231" s="236">
        <v>0</v>
      </c>
      <c r="Q231" s="236">
        <f>ROUND(E231*P231,2)</f>
        <v>0</v>
      </c>
      <c r="R231" s="238" t="s">
        <v>269</v>
      </c>
      <c r="S231" s="238" t="s">
        <v>141</v>
      </c>
      <c r="T231" s="239" t="s">
        <v>141</v>
      </c>
      <c r="U231" s="222">
        <v>0</v>
      </c>
      <c r="V231" s="222">
        <f>ROUND(E231*U231,2)</f>
        <v>0</v>
      </c>
      <c r="W231" s="222"/>
      <c r="X231" s="222" t="s">
        <v>270</v>
      </c>
      <c r="Y231" s="222" t="s">
        <v>174</v>
      </c>
      <c r="Z231" s="212"/>
      <c r="AA231" s="212"/>
      <c r="AB231" s="212"/>
      <c r="AC231" s="212"/>
      <c r="AD231" s="212"/>
      <c r="AE231" s="212"/>
      <c r="AF231" s="212"/>
      <c r="AG231" s="212" t="s">
        <v>271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">
      <c r="A232" s="219"/>
      <c r="B232" s="220"/>
      <c r="C232" s="254" t="s">
        <v>312</v>
      </c>
      <c r="D232" s="223"/>
      <c r="E232" s="224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144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63" t="s">
        <v>250</v>
      </c>
      <c r="D233" s="259"/>
      <c r="E233" s="260"/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144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64" t="s">
        <v>342</v>
      </c>
      <c r="D234" s="259"/>
      <c r="E234" s="260">
        <v>7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144</v>
      </c>
      <c r="AH234" s="212">
        <v>2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63" t="s">
        <v>252</v>
      </c>
      <c r="D235" s="259"/>
      <c r="E235" s="260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144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54" t="s">
        <v>343</v>
      </c>
      <c r="D236" s="223"/>
      <c r="E236" s="224">
        <v>7.14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144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x14ac:dyDescent="0.2">
      <c r="A237" s="226" t="s">
        <v>123</v>
      </c>
      <c r="B237" s="227" t="s">
        <v>84</v>
      </c>
      <c r="C237" s="250" t="s">
        <v>85</v>
      </c>
      <c r="D237" s="228"/>
      <c r="E237" s="229"/>
      <c r="F237" s="230"/>
      <c r="G237" s="230">
        <f>SUMIF(AG238:AG247,"&lt;&gt;NOR",G238:G247)</f>
        <v>0</v>
      </c>
      <c r="H237" s="230"/>
      <c r="I237" s="230">
        <f>SUM(I238:I247)</f>
        <v>0</v>
      </c>
      <c r="J237" s="230"/>
      <c r="K237" s="230">
        <f>SUM(K238:K247)</f>
        <v>0</v>
      </c>
      <c r="L237" s="230"/>
      <c r="M237" s="230">
        <f>SUM(M238:M247)</f>
        <v>0</v>
      </c>
      <c r="N237" s="229"/>
      <c r="O237" s="229">
        <f>SUM(O238:O247)</f>
        <v>0.02</v>
      </c>
      <c r="P237" s="229"/>
      <c r="Q237" s="229">
        <f>SUM(Q238:Q247)</f>
        <v>0</v>
      </c>
      <c r="R237" s="230"/>
      <c r="S237" s="230"/>
      <c r="T237" s="231"/>
      <c r="U237" s="225"/>
      <c r="V237" s="225">
        <f>SUM(V238:V247)</f>
        <v>6.1</v>
      </c>
      <c r="W237" s="225"/>
      <c r="X237" s="225"/>
      <c r="Y237" s="225"/>
      <c r="AG237" t="s">
        <v>124</v>
      </c>
    </row>
    <row r="238" spans="1:60" ht="22.5" outlineLevel="1" x14ac:dyDescent="0.2">
      <c r="A238" s="233">
        <v>34</v>
      </c>
      <c r="B238" s="234" t="s">
        <v>344</v>
      </c>
      <c r="C238" s="251" t="s">
        <v>345</v>
      </c>
      <c r="D238" s="235" t="s">
        <v>171</v>
      </c>
      <c r="E238" s="236">
        <v>14</v>
      </c>
      <c r="F238" s="237"/>
      <c r="G238" s="238">
        <f>ROUND(E238*F238,2)</f>
        <v>0</v>
      </c>
      <c r="H238" s="237"/>
      <c r="I238" s="238">
        <f>ROUND(E238*H238,2)</f>
        <v>0</v>
      </c>
      <c r="J238" s="237"/>
      <c r="K238" s="238">
        <f>ROUND(E238*J238,2)</f>
        <v>0</v>
      </c>
      <c r="L238" s="238">
        <v>21</v>
      </c>
      <c r="M238" s="238">
        <f>G238*(1+L238/100)</f>
        <v>0</v>
      </c>
      <c r="N238" s="236">
        <v>1.08E-3</v>
      </c>
      <c r="O238" s="236">
        <f>ROUND(E238*N238,2)</f>
        <v>0.02</v>
      </c>
      <c r="P238" s="236">
        <v>0</v>
      </c>
      <c r="Q238" s="236">
        <f>ROUND(E238*P238,2)</f>
        <v>0</v>
      </c>
      <c r="R238" s="238" t="s">
        <v>172</v>
      </c>
      <c r="S238" s="238" t="s">
        <v>141</v>
      </c>
      <c r="T238" s="239" t="s">
        <v>141</v>
      </c>
      <c r="U238" s="222">
        <v>0.311</v>
      </c>
      <c r="V238" s="222">
        <f>ROUND(E238*U238,2)</f>
        <v>4.3499999999999996</v>
      </c>
      <c r="W238" s="222"/>
      <c r="X238" s="222" t="s">
        <v>173</v>
      </c>
      <c r="Y238" s="222" t="s">
        <v>174</v>
      </c>
      <c r="Z238" s="212"/>
      <c r="AA238" s="212"/>
      <c r="AB238" s="212"/>
      <c r="AC238" s="212"/>
      <c r="AD238" s="212"/>
      <c r="AE238" s="212"/>
      <c r="AF238" s="212"/>
      <c r="AG238" s="212" t="s">
        <v>175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">
      <c r="A239" s="219"/>
      <c r="B239" s="220"/>
      <c r="C239" s="254" t="s">
        <v>346</v>
      </c>
      <c r="D239" s="223"/>
      <c r="E239" s="224"/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144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54" t="s">
        <v>347</v>
      </c>
      <c r="D240" s="223"/>
      <c r="E240" s="224"/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144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54" t="s">
        <v>348</v>
      </c>
      <c r="D241" s="223"/>
      <c r="E241" s="224">
        <v>14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144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33">
        <v>35</v>
      </c>
      <c r="B242" s="234" t="s">
        <v>349</v>
      </c>
      <c r="C242" s="251" t="s">
        <v>350</v>
      </c>
      <c r="D242" s="235" t="s">
        <v>171</v>
      </c>
      <c r="E242" s="236">
        <v>14</v>
      </c>
      <c r="F242" s="237"/>
      <c r="G242" s="238">
        <f>ROUND(E242*F242,2)</f>
        <v>0</v>
      </c>
      <c r="H242" s="237"/>
      <c r="I242" s="238">
        <f>ROUND(E242*H242,2)</f>
        <v>0</v>
      </c>
      <c r="J242" s="237"/>
      <c r="K242" s="238">
        <f>ROUND(E242*J242,2)</f>
        <v>0</v>
      </c>
      <c r="L242" s="238">
        <v>21</v>
      </c>
      <c r="M242" s="238">
        <f>G242*(1+L242/100)</f>
        <v>0</v>
      </c>
      <c r="N242" s="236">
        <v>0</v>
      </c>
      <c r="O242" s="236">
        <f>ROUND(E242*N242,2)</f>
        <v>0</v>
      </c>
      <c r="P242" s="236">
        <v>0</v>
      </c>
      <c r="Q242" s="236">
        <f>ROUND(E242*P242,2)</f>
        <v>0</v>
      </c>
      <c r="R242" s="238" t="s">
        <v>172</v>
      </c>
      <c r="S242" s="238" t="s">
        <v>141</v>
      </c>
      <c r="T242" s="239" t="s">
        <v>141</v>
      </c>
      <c r="U242" s="222">
        <v>0.125</v>
      </c>
      <c r="V242" s="222">
        <f>ROUND(E242*U242,2)</f>
        <v>1.75</v>
      </c>
      <c r="W242" s="222"/>
      <c r="X242" s="222" t="s">
        <v>173</v>
      </c>
      <c r="Y242" s="222" t="s">
        <v>174</v>
      </c>
      <c r="Z242" s="212"/>
      <c r="AA242" s="212"/>
      <c r="AB242" s="212"/>
      <c r="AC242" s="212"/>
      <c r="AD242" s="212"/>
      <c r="AE242" s="212"/>
      <c r="AF242" s="212"/>
      <c r="AG242" s="212" t="s">
        <v>175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2" x14ac:dyDescent="0.2">
      <c r="A243" s="219"/>
      <c r="B243" s="220"/>
      <c r="C243" s="262" t="s">
        <v>351</v>
      </c>
      <c r="D243" s="261"/>
      <c r="E243" s="261"/>
      <c r="F243" s="261"/>
      <c r="G243" s="261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177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">
      <c r="A244" s="219"/>
      <c r="B244" s="220"/>
      <c r="C244" s="254" t="s">
        <v>346</v>
      </c>
      <c r="D244" s="223"/>
      <c r="E244" s="224"/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144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54" t="s">
        <v>347</v>
      </c>
      <c r="D245" s="223"/>
      <c r="E245" s="224"/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144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54" t="s">
        <v>348</v>
      </c>
      <c r="D246" s="223"/>
      <c r="E246" s="224">
        <v>14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144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43">
        <v>36</v>
      </c>
      <c r="B247" s="244" t="s">
        <v>352</v>
      </c>
      <c r="C247" s="255" t="s">
        <v>353</v>
      </c>
      <c r="D247" s="245" t="s">
        <v>354</v>
      </c>
      <c r="E247" s="246">
        <v>2</v>
      </c>
      <c r="F247" s="247"/>
      <c r="G247" s="248">
        <f>ROUND(E247*F247,2)</f>
        <v>0</v>
      </c>
      <c r="H247" s="247"/>
      <c r="I247" s="248">
        <f>ROUND(E247*H247,2)</f>
        <v>0</v>
      </c>
      <c r="J247" s="247"/>
      <c r="K247" s="248">
        <f>ROUND(E247*J247,2)</f>
        <v>0</v>
      </c>
      <c r="L247" s="248">
        <v>21</v>
      </c>
      <c r="M247" s="248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8"/>
      <c r="S247" s="248" t="s">
        <v>127</v>
      </c>
      <c r="T247" s="249" t="s">
        <v>128</v>
      </c>
      <c r="U247" s="222">
        <v>0</v>
      </c>
      <c r="V247" s="222">
        <f>ROUND(E247*U247,2)</f>
        <v>0</v>
      </c>
      <c r="W247" s="222"/>
      <c r="X247" s="222" t="s">
        <v>173</v>
      </c>
      <c r="Y247" s="222" t="s">
        <v>174</v>
      </c>
      <c r="Z247" s="212"/>
      <c r="AA247" s="212"/>
      <c r="AB247" s="212"/>
      <c r="AC247" s="212"/>
      <c r="AD247" s="212"/>
      <c r="AE247" s="212"/>
      <c r="AF247" s="212"/>
      <c r="AG247" s="212" t="s">
        <v>175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x14ac:dyDescent="0.2">
      <c r="A248" s="226" t="s">
        <v>123</v>
      </c>
      <c r="B248" s="227" t="s">
        <v>86</v>
      </c>
      <c r="C248" s="250" t="s">
        <v>87</v>
      </c>
      <c r="D248" s="228"/>
      <c r="E248" s="229"/>
      <c r="F248" s="230"/>
      <c r="G248" s="230">
        <f>SUMIF(AG249:AG259,"&lt;&gt;NOR",G249:G259)</f>
        <v>0</v>
      </c>
      <c r="H248" s="230"/>
      <c r="I248" s="230">
        <f>SUM(I249:I259)</f>
        <v>0</v>
      </c>
      <c r="J248" s="230"/>
      <c r="K248" s="230">
        <f>SUM(K249:K259)</f>
        <v>0</v>
      </c>
      <c r="L248" s="230"/>
      <c r="M248" s="230">
        <f>SUM(M249:M259)</f>
        <v>0</v>
      </c>
      <c r="N248" s="229"/>
      <c r="O248" s="229">
        <f>SUM(O249:O259)</f>
        <v>0</v>
      </c>
      <c r="P248" s="229"/>
      <c r="Q248" s="229">
        <f>SUM(Q249:Q259)</f>
        <v>0</v>
      </c>
      <c r="R248" s="230"/>
      <c r="S248" s="230"/>
      <c r="T248" s="231"/>
      <c r="U248" s="225"/>
      <c r="V248" s="225">
        <f>SUM(V249:V259)</f>
        <v>2.3199999999999998</v>
      </c>
      <c r="W248" s="225"/>
      <c r="X248" s="225"/>
      <c r="Y248" s="225"/>
      <c r="AG248" t="s">
        <v>124</v>
      </c>
    </row>
    <row r="249" spans="1:60" ht="22.5" outlineLevel="1" x14ac:dyDescent="0.2">
      <c r="A249" s="233">
        <v>37</v>
      </c>
      <c r="B249" s="234" t="s">
        <v>355</v>
      </c>
      <c r="C249" s="251" t="s">
        <v>356</v>
      </c>
      <c r="D249" s="235" t="s">
        <v>171</v>
      </c>
      <c r="E249" s="236">
        <v>20.2</v>
      </c>
      <c r="F249" s="237"/>
      <c r="G249" s="238">
        <f>ROUND(E249*F249,2)</f>
        <v>0</v>
      </c>
      <c r="H249" s="237"/>
      <c r="I249" s="238">
        <f>ROUND(E249*H249,2)</f>
        <v>0</v>
      </c>
      <c r="J249" s="237"/>
      <c r="K249" s="238">
        <f>ROUND(E249*J249,2)</f>
        <v>0</v>
      </c>
      <c r="L249" s="238">
        <v>21</v>
      </c>
      <c r="M249" s="238">
        <f>G249*(1+L249/100)</f>
        <v>0</v>
      </c>
      <c r="N249" s="236">
        <v>0</v>
      </c>
      <c r="O249" s="236">
        <f>ROUND(E249*N249,2)</f>
        <v>0</v>
      </c>
      <c r="P249" s="236">
        <v>0</v>
      </c>
      <c r="Q249" s="236">
        <f>ROUND(E249*P249,2)</f>
        <v>0</v>
      </c>
      <c r="R249" s="238" t="s">
        <v>172</v>
      </c>
      <c r="S249" s="238" t="s">
        <v>141</v>
      </c>
      <c r="T249" s="239" t="s">
        <v>141</v>
      </c>
      <c r="U249" s="222">
        <v>0.115</v>
      </c>
      <c r="V249" s="222">
        <f>ROUND(E249*U249,2)</f>
        <v>2.3199999999999998</v>
      </c>
      <c r="W249" s="222"/>
      <c r="X249" s="222" t="s">
        <v>173</v>
      </c>
      <c r="Y249" s="222" t="s">
        <v>174</v>
      </c>
      <c r="Z249" s="212"/>
      <c r="AA249" s="212"/>
      <c r="AB249" s="212"/>
      <c r="AC249" s="212"/>
      <c r="AD249" s="212"/>
      <c r="AE249" s="212"/>
      <c r="AF249" s="212"/>
      <c r="AG249" s="212" t="s">
        <v>175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2" x14ac:dyDescent="0.2">
      <c r="A250" s="219"/>
      <c r="B250" s="220"/>
      <c r="C250" s="262" t="s">
        <v>357</v>
      </c>
      <c r="D250" s="261"/>
      <c r="E250" s="261"/>
      <c r="F250" s="261"/>
      <c r="G250" s="261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177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41" t="str">
        <f>C250</f>
        <v>krajníků, desek nebo panelů od spojovacího materiálu s odklizením a uložením očištěných hmot a spojovacího materiálu na skládku na vzdálenost do 10 m</v>
      </c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">
      <c r="A251" s="219"/>
      <c r="B251" s="220"/>
      <c r="C251" s="254" t="s">
        <v>178</v>
      </c>
      <c r="D251" s="223"/>
      <c r="E251" s="224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144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19"/>
      <c r="B252" s="220"/>
      <c r="C252" s="254" t="s">
        <v>358</v>
      </c>
      <c r="D252" s="223"/>
      <c r="E252" s="224"/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144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19"/>
      <c r="B253" s="220"/>
      <c r="C253" s="254" t="s">
        <v>180</v>
      </c>
      <c r="D253" s="223"/>
      <c r="E253" s="224">
        <v>11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144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54" t="s">
        <v>181</v>
      </c>
      <c r="D254" s="223"/>
      <c r="E254" s="224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144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3" x14ac:dyDescent="0.2">
      <c r="A255" s="219"/>
      <c r="B255" s="220"/>
      <c r="C255" s="254" t="s">
        <v>359</v>
      </c>
      <c r="D255" s="223"/>
      <c r="E255" s="224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144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54" t="s">
        <v>183</v>
      </c>
      <c r="D256" s="223"/>
      <c r="E256" s="224">
        <v>4.2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144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54" t="s">
        <v>181</v>
      </c>
      <c r="D257" s="223"/>
      <c r="E257" s="224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144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3" x14ac:dyDescent="0.2">
      <c r="A258" s="219"/>
      <c r="B258" s="220"/>
      <c r="C258" s="254" t="s">
        <v>360</v>
      </c>
      <c r="D258" s="223"/>
      <c r="E258" s="224"/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144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54" t="s">
        <v>185</v>
      </c>
      <c r="D259" s="223"/>
      <c r="E259" s="224">
        <v>5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144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x14ac:dyDescent="0.2">
      <c r="A260" s="226" t="s">
        <v>123</v>
      </c>
      <c r="B260" s="227" t="s">
        <v>88</v>
      </c>
      <c r="C260" s="250" t="s">
        <v>89</v>
      </c>
      <c r="D260" s="228"/>
      <c r="E260" s="229"/>
      <c r="F260" s="230"/>
      <c r="G260" s="230">
        <f>SUMIF(AG261:AG265,"&lt;&gt;NOR",G261:G265)</f>
        <v>0</v>
      </c>
      <c r="H260" s="230"/>
      <c r="I260" s="230">
        <f>SUM(I261:I265)</f>
        <v>0</v>
      </c>
      <c r="J260" s="230"/>
      <c r="K260" s="230">
        <f>SUM(K261:K265)</f>
        <v>0</v>
      </c>
      <c r="L260" s="230"/>
      <c r="M260" s="230">
        <f>SUM(M261:M265)</f>
        <v>0</v>
      </c>
      <c r="N260" s="229"/>
      <c r="O260" s="229">
        <f>SUM(O261:O265)</f>
        <v>0</v>
      </c>
      <c r="P260" s="229"/>
      <c r="Q260" s="229">
        <f>SUM(Q261:Q265)</f>
        <v>0</v>
      </c>
      <c r="R260" s="230"/>
      <c r="S260" s="230"/>
      <c r="T260" s="231"/>
      <c r="U260" s="225"/>
      <c r="V260" s="225">
        <f>SUM(V261:V265)</f>
        <v>10</v>
      </c>
      <c r="W260" s="225"/>
      <c r="X260" s="225"/>
      <c r="Y260" s="225"/>
      <c r="AG260" t="s">
        <v>124</v>
      </c>
    </row>
    <row r="261" spans="1:60" outlineLevel="1" x14ac:dyDescent="0.2">
      <c r="A261" s="233">
        <v>38</v>
      </c>
      <c r="B261" s="234" t="s">
        <v>361</v>
      </c>
      <c r="C261" s="251" t="s">
        <v>362</v>
      </c>
      <c r="D261" s="235" t="s">
        <v>249</v>
      </c>
      <c r="E261" s="236">
        <v>25.64658</v>
      </c>
      <c r="F261" s="237"/>
      <c r="G261" s="238">
        <f>ROUND(E261*F261,2)</f>
        <v>0</v>
      </c>
      <c r="H261" s="237"/>
      <c r="I261" s="238">
        <f>ROUND(E261*H261,2)</f>
        <v>0</v>
      </c>
      <c r="J261" s="237"/>
      <c r="K261" s="238">
        <f>ROUND(E261*J261,2)</f>
        <v>0</v>
      </c>
      <c r="L261" s="238">
        <v>21</v>
      </c>
      <c r="M261" s="238">
        <f>G261*(1+L261/100)</f>
        <v>0</v>
      </c>
      <c r="N261" s="236">
        <v>0</v>
      </c>
      <c r="O261" s="236">
        <f>ROUND(E261*N261,2)</f>
        <v>0</v>
      </c>
      <c r="P261" s="236">
        <v>0</v>
      </c>
      <c r="Q261" s="236">
        <f>ROUND(E261*P261,2)</f>
        <v>0</v>
      </c>
      <c r="R261" s="238" t="s">
        <v>172</v>
      </c>
      <c r="S261" s="238" t="s">
        <v>141</v>
      </c>
      <c r="T261" s="239" t="s">
        <v>141</v>
      </c>
      <c r="U261" s="222">
        <v>0.39</v>
      </c>
      <c r="V261" s="222">
        <f>ROUND(E261*U261,2)</f>
        <v>10</v>
      </c>
      <c r="W261" s="222"/>
      <c r="X261" s="222" t="s">
        <v>363</v>
      </c>
      <c r="Y261" s="222" t="s">
        <v>174</v>
      </c>
      <c r="Z261" s="212"/>
      <c r="AA261" s="212"/>
      <c r="AB261" s="212"/>
      <c r="AC261" s="212"/>
      <c r="AD261" s="212"/>
      <c r="AE261" s="212"/>
      <c r="AF261" s="212"/>
      <c r="AG261" s="212" t="s">
        <v>364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">
      <c r="A262" s="219"/>
      <c r="B262" s="220"/>
      <c r="C262" s="262" t="s">
        <v>365</v>
      </c>
      <c r="D262" s="261"/>
      <c r="E262" s="261"/>
      <c r="F262" s="261"/>
      <c r="G262" s="261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177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2" x14ac:dyDescent="0.2">
      <c r="A263" s="219"/>
      <c r="B263" s="220"/>
      <c r="C263" s="254" t="s">
        <v>366</v>
      </c>
      <c r="D263" s="223"/>
      <c r="E263" s="224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144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54" t="s">
        <v>367</v>
      </c>
      <c r="D264" s="223"/>
      <c r="E264" s="224"/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144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54" t="s">
        <v>368</v>
      </c>
      <c r="D265" s="223"/>
      <c r="E265" s="224">
        <v>25.64658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144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x14ac:dyDescent="0.2">
      <c r="A266" s="226" t="s">
        <v>123</v>
      </c>
      <c r="B266" s="227" t="s">
        <v>90</v>
      </c>
      <c r="C266" s="250" t="s">
        <v>91</v>
      </c>
      <c r="D266" s="228"/>
      <c r="E266" s="229"/>
      <c r="F266" s="230"/>
      <c r="G266" s="230">
        <f>SUMIF(AG267:AG284,"&lt;&gt;NOR",G267:G284)</f>
        <v>0</v>
      </c>
      <c r="H266" s="230"/>
      <c r="I266" s="230">
        <f>SUM(I267:I284)</f>
        <v>0</v>
      </c>
      <c r="J266" s="230"/>
      <c r="K266" s="230">
        <f>SUM(K267:K284)</f>
        <v>0</v>
      </c>
      <c r="L266" s="230"/>
      <c r="M266" s="230">
        <f>SUM(M267:M284)</f>
        <v>0</v>
      </c>
      <c r="N266" s="229"/>
      <c r="O266" s="229">
        <f>SUM(O267:O284)</f>
        <v>0</v>
      </c>
      <c r="P266" s="229"/>
      <c r="Q266" s="229">
        <f>SUM(Q267:Q284)</f>
        <v>0</v>
      </c>
      <c r="R266" s="230"/>
      <c r="S266" s="230"/>
      <c r="T266" s="231"/>
      <c r="U266" s="225"/>
      <c r="V266" s="225">
        <f>SUM(V267:V284)</f>
        <v>10.190000000000001</v>
      </c>
      <c r="W266" s="225"/>
      <c r="X266" s="225"/>
      <c r="Y266" s="225"/>
      <c r="AG266" t="s">
        <v>124</v>
      </c>
    </row>
    <row r="267" spans="1:60" outlineLevel="1" x14ac:dyDescent="0.2">
      <c r="A267" s="233">
        <v>39</v>
      </c>
      <c r="B267" s="234" t="s">
        <v>369</v>
      </c>
      <c r="C267" s="251" t="s">
        <v>370</v>
      </c>
      <c r="D267" s="235" t="s">
        <v>249</v>
      </c>
      <c r="E267" s="236">
        <v>17.305</v>
      </c>
      <c r="F267" s="237"/>
      <c r="G267" s="238">
        <f>ROUND(E267*F267,2)</f>
        <v>0</v>
      </c>
      <c r="H267" s="237"/>
      <c r="I267" s="238">
        <f>ROUND(E267*H267,2)</f>
        <v>0</v>
      </c>
      <c r="J267" s="237"/>
      <c r="K267" s="238">
        <f>ROUND(E267*J267,2)</f>
        <v>0</v>
      </c>
      <c r="L267" s="238">
        <v>21</v>
      </c>
      <c r="M267" s="238">
        <f>G267*(1+L267/100)</f>
        <v>0</v>
      </c>
      <c r="N267" s="236">
        <v>0</v>
      </c>
      <c r="O267" s="236">
        <f>ROUND(E267*N267,2)</f>
        <v>0</v>
      </c>
      <c r="P267" s="236">
        <v>0</v>
      </c>
      <c r="Q267" s="236">
        <f>ROUND(E267*P267,2)</f>
        <v>0</v>
      </c>
      <c r="R267" s="238" t="s">
        <v>371</v>
      </c>
      <c r="S267" s="238" t="s">
        <v>141</v>
      </c>
      <c r="T267" s="239" t="s">
        <v>141</v>
      </c>
      <c r="U267" s="222">
        <v>0.49</v>
      </c>
      <c r="V267" s="222">
        <f>ROUND(E267*U267,2)</f>
        <v>8.48</v>
      </c>
      <c r="W267" s="222"/>
      <c r="X267" s="222" t="s">
        <v>372</v>
      </c>
      <c r="Y267" s="222" t="s">
        <v>130</v>
      </c>
      <c r="Z267" s="212"/>
      <c r="AA267" s="212"/>
      <c r="AB267" s="212"/>
      <c r="AC267" s="212"/>
      <c r="AD267" s="212"/>
      <c r="AE267" s="212"/>
      <c r="AF267" s="212"/>
      <c r="AG267" s="212" t="s">
        <v>373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2" x14ac:dyDescent="0.2">
      <c r="A268" s="219"/>
      <c r="B268" s="220"/>
      <c r="C268" s="252" t="s">
        <v>374</v>
      </c>
      <c r="D268" s="240"/>
      <c r="E268" s="240"/>
      <c r="F268" s="240"/>
      <c r="G268" s="240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133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2" x14ac:dyDescent="0.2">
      <c r="A269" s="219"/>
      <c r="B269" s="220"/>
      <c r="C269" s="254" t="s">
        <v>375</v>
      </c>
      <c r="D269" s="223"/>
      <c r="E269" s="224"/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144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19"/>
      <c r="B270" s="220"/>
      <c r="C270" s="254" t="s">
        <v>376</v>
      </c>
      <c r="D270" s="223"/>
      <c r="E270" s="224"/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144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19"/>
      <c r="B271" s="220"/>
      <c r="C271" s="254" t="s">
        <v>377</v>
      </c>
      <c r="D271" s="223"/>
      <c r="E271" s="224">
        <v>17.305</v>
      </c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144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33">
        <v>40</v>
      </c>
      <c r="B272" s="234" t="s">
        <v>378</v>
      </c>
      <c r="C272" s="251" t="s">
        <v>379</v>
      </c>
      <c r="D272" s="235" t="s">
        <v>249</v>
      </c>
      <c r="E272" s="236">
        <v>328.79500000000002</v>
      </c>
      <c r="F272" s="237"/>
      <c r="G272" s="238">
        <f>ROUND(E272*F272,2)</f>
        <v>0</v>
      </c>
      <c r="H272" s="237"/>
      <c r="I272" s="238">
        <f>ROUND(E272*H272,2)</f>
        <v>0</v>
      </c>
      <c r="J272" s="237"/>
      <c r="K272" s="238">
        <f>ROUND(E272*J272,2)</f>
        <v>0</v>
      </c>
      <c r="L272" s="238">
        <v>21</v>
      </c>
      <c r="M272" s="238">
        <f>G272*(1+L272/100)</f>
        <v>0</v>
      </c>
      <c r="N272" s="236">
        <v>0</v>
      </c>
      <c r="O272" s="236">
        <f>ROUND(E272*N272,2)</f>
        <v>0</v>
      </c>
      <c r="P272" s="236">
        <v>0</v>
      </c>
      <c r="Q272" s="236">
        <f>ROUND(E272*P272,2)</f>
        <v>0</v>
      </c>
      <c r="R272" s="238" t="s">
        <v>371</v>
      </c>
      <c r="S272" s="238" t="s">
        <v>141</v>
      </c>
      <c r="T272" s="239" t="s">
        <v>141</v>
      </c>
      <c r="U272" s="222">
        <v>0</v>
      </c>
      <c r="V272" s="222">
        <f>ROUND(E272*U272,2)</f>
        <v>0</v>
      </c>
      <c r="W272" s="222"/>
      <c r="X272" s="222" t="s">
        <v>372</v>
      </c>
      <c r="Y272" s="222" t="s">
        <v>130</v>
      </c>
      <c r="Z272" s="212"/>
      <c r="AA272" s="212"/>
      <c r="AB272" s="212"/>
      <c r="AC272" s="212"/>
      <c r="AD272" s="212"/>
      <c r="AE272" s="212"/>
      <c r="AF272" s="212"/>
      <c r="AG272" s="212" t="s">
        <v>373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2" x14ac:dyDescent="0.2">
      <c r="A273" s="219"/>
      <c r="B273" s="220"/>
      <c r="C273" s="254" t="s">
        <v>375</v>
      </c>
      <c r="D273" s="223"/>
      <c r="E273" s="224"/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144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19"/>
      <c r="B274" s="220"/>
      <c r="C274" s="254" t="s">
        <v>376</v>
      </c>
      <c r="D274" s="223"/>
      <c r="E274" s="224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144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54" t="s">
        <v>380</v>
      </c>
      <c r="D275" s="223"/>
      <c r="E275" s="224">
        <v>328.79500000000002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144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1" x14ac:dyDescent="0.2">
      <c r="A276" s="233">
        <v>41</v>
      </c>
      <c r="B276" s="234" t="s">
        <v>381</v>
      </c>
      <c r="C276" s="251" t="s">
        <v>382</v>
      </c>
      <c r="D276" s="235" t="s">
        <v>249</v>
      </c>
      <c r="E276" s="236">
        <v>17.305</v>
      </c>
      <c r="F276" s="237"/>
      <c r="G276" s="238">
        <f>ROUND(E276*F276,2)</f>
        <v>0</v>
      </c>
      <c r="H276" s="237"/>
      <c r="I276" s="238">
        <f>ROUND(E276*H276,2)</f>
        <v>0</v>
      </c>
      <c r="J276" s="237"/>
      <c r="K276" s="238">
        <f>ROUND(E276*J276,2)</f>
        <v>0</v>
      </c>
      <c r="L276" s="238">
        <v>21</v>
      </c>
      <c r="M276" s="238">
        <f>G276*(1+L276/100)</f>
        <v>0</v>
      </c>
      <c r="N276" s="236">
        <v>0</v>
      </c>
      <c r="O276" s="236">
        <f>ROUND(E276*N276,2)</f>
        <v>0</v>
      </c>
      <c r="P276" s="236">
        <v>0</v>
      </c>
      <c r="Q276" s="236">
        <f>ROUND(E276*P276,2)</f>
        <v>0</v>
      </c>
      <c r="R276" s="238" t="s">
        <v>371</v>
      </c>
      <c r="S276" s="238" t="s">
        <v>141</v>
      </c>
      <c r="T276" s="239" t="s">
        <v>141</v>
      </c>
      <c r="U276" s="222">
        <v>0</v>
      </c>
      <c r="V276" s="222">
        <f>ROUND(E276*U276,2)</f>
        <v>0</v>
      </c>
      <c r="W276" s="222"/>
      <c r="X276" s="222" t="s">
        <v>372</v>
      </c>
      <c r="Y276" s="222" t="s">
        <v>130</v>
      </c>
      <c r="Z276" s="212"/>
      <c r="AA276" s="212"/>
      <c r="AB276" s="212"/>
      <c r="AC276" s="212"/>
      <c r="AD276" s="212"/>
      <c r="AE276" s="212"/>
      <c r="AF276" s="212"/>
      <c r="AG276" s="212" t="s">
        <v>373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2" x14ac:dyDescent="0.2">
      <c r="A277" s="219"/>
      <c r="B277" s="220"/>
      <c r="C277" s="254" t="s">
        <v>375</v>
      </c>
      <c r="D277" s="223"/>
      <c r="E277" s="224"/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144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54" t="s">
        <v>376</v>
      </c>
      <c r="D278" s="223"/>
      <c r="E278" s="224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144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54" t="s">
        <v>377</v>
      </c>
      <c r="D279" s="223"/>
      <c r="E279" s="224">
        <v>17.305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144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 x14ac:dyDescent="0.2">
      <c r="A280" s="233">
        <v>42</v>
      </c>
      <c r="B280" s="234" t="s">
        <v>383</v>
      </c>
      <c r="C280" s="251" t="s">
        <v>384</v>
      </c>
      <c r="D280" s="235" t="s">
        <v>249</v>
      </c>
      <c r="E280" s="236">
        <v>17.305</v>
      </c>
      <c r="F280" s="237"/>
      <c r="G280" s="238">
        <f>ROUND(E280*F280,2)</f>
        <v>0</v>
      </c>
      <c r="H280" s="237"/>
      <c r="I280" s="238">
        <f>ROUND(E280*H280,2)</f>
        <v>0</v>
      </c>
      <c r="J280" s="237"/>
      <c r="K280" s="238">
        <f>ROUND(E280*J280,2)</f>
        <v>0</v>
      </c>
      <c r="L280" s="238">
        <v>21</v>
      </c>
      <c r="M280" s="238">
        <f>G280*(1+L280/100)</f>
        <v>0</v>
      </c>
      <c r="N280" s="236">
        <v>0</v>
      </c>
      <c r="O280" s="236">
        <f>ROUND(E280*N280,2)</f>
        <v>0</v>
      </c>
      <c r="P280" s="236">
        <v>0</v>
      </c>
      <c r="Q280" s="236">
        <f>ROUND(E280*P280,2)</f>
        <v>0</v>
      </c>
      <c r="R280" s="238" t="s">
        <v>385</v>
      </c>
      <c r="S280" s="238" t="s">
        <v>141</v>
      </c>
      <c r="T280" s="239" t="s">
        <v>141</v>
      </c>
      <c r="U280" s="222">
        <v>9.9000000000000005E-2</v>
      </c>
      <c r="V280" s="222">
        <f>ROUND(E280*U280,2)</f>
        <v>1.71</v>
      </c>
      <c r="W280" s="222"/>
      <c r="X280" s="222" t="s">
        <v>372</v>
      </c>
      <c r="Y280" s="222" t="s">
        <v>130</v>
      </c>
      <c r="Z280" s="212"/>
      <c r="AA280" s="212"/>
      <c r="AB280" s="212"/>
      <c r="AC280" s="212"/>
      <c r="AD280" s="212"/>
      <c r="AE280" s="212"/>
      <c r="AF280" s="212"/>
      <c r="AG280" s="212" t="s">
        <v>373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2" x14ac:dyDescent="0.2">
      <c r="A281" s="219"/>
      <c r="B281" s="220"/>
      <c r="C281" s="262" t="s">
        <v>386</v>
      </c>
      <c r="D281" s="261"/>
      <c r="E281" s="261"/>
      <c r="F281" s="261"/>
      <c r="G281" s="261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177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">
      <c r="A282" s="219"/>
      <c r="B282" s="220"/>
      <c r="C282" s="254" t="s">
        <v>375</v>
      </c>
      <c r="D282" s="223"/>
      <c r="E282" s="224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144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54" t="s">
        <v>376</v>
      </c>
      <c r="D283" s="223"/>
      <c r="E283" s="224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144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54" t="s">
        <v>377</v>
      </c>
      <c r="D284" s="223"/>
      <c r="E284" s="224">
        <v>17.305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144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x14ac:dyDescent="0.2">
      <c r="A285" s="3"/>
      <c r="B285" s="4"/>
      <c r="C285" s="256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AE285">
        <v>12</v>
      </c>
      <c r="AF285">
        <v>21</v>
      </c>
      <c r="AG285" t="s">
        <v>109</v>
      </c>
    </row>
    <row r="286" spans="1:60" x14ac:dyDescent="0.2">
      <c r="A286" s="215"/>
      <c r="B286" s="216" t="s">
        <v>29</v>
      </c>
      <c r="C286" s="257"/>
      <c r="D286" s="217"/>
      <c r="E286" s="218"/>
      <c r="F286" s="218"/>
      <c r="G286" s="232">
        <f>G8+G126+G130+G180+G237+G248+G260+G266</f>
        <v>0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E286">
        <f>SUMIF(L7:L284,AE285,G7:G284)</f>
        <v>0</v>
      </c>
      <c r="AF286">
        <f>SUMIF(L7:L284,AF285,G7:G284)</f>
        <v>0</v>
      </c>
      <c r="AG286" t="s">
        <v>165</v>
      </c>
    </row>
    <row r="287" spans="1:60" x14ac:dyDescent="0.2">
      <c r="C287" s="258"/>
      <c r="D287" s="10"/>
      <c r="AG287" t="s">
        <v>167</v>
      </c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bhYwjZqWv1rqN+bvWLGTB9dbiaF+GkGZmYKsECgMz9h2MGUKGxF/p22JxuQmvnnUq+dEEljem8CuDwxXvBW6g==" saltValue="OVsWKD04Tvp/l6wuMPhWkQ==" spinCount="100000" sheet="1" formatRows="0"/>
  <mergeCells count="25">
    <mergeCell ref="C281:G281"/>
    <mergeCell ref="C183:G183"/>
    <mergeCell ref="C198:G198"/>
    <mergeCell ref="C243:G243"/>
    <mergeCell ref="C250:G250"/>
    <mergeCell ref="C262:G262"/>
    <mergeCell ref="C268:G268"/>
    <mergeCell ref="C62:G62"/>
    <mergeCell ref="C67:G67"/>
    <mergeCell ref="C78:G78"/>
    <mergeCell ref="C83:G83"/>
    <mergeCell ref="C144:G144"/>
    <mergeCell ref="C182:G182"/>
    <mergeCell ref="C28:G28"/>
    <mergeCell ref="C29:G29"/>
    <mergeCell ref="C36:G36"/>
    <mergeCell ref="C40:G40"/>
    <mergeCell ref="C41:G41"/>
    <mergeCell ref="C46:G46"/>
    <mergeCell ref="A1:G1"/>
    <mergeCell ref="C2:G2"/>
    <mergeCell ref="C3:G3"/>
    <mergeCell ref="C4:G4"/>
    <mergeCell ref="C10:G10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8380E-6C32-480C-A895-74E88E85E7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168</v>
      </c>
      <c r="B1" s="197"/>
      <c r="C1" s="197"/>
      <c r="D1" s="197"/>
      <c r="E1" s="197"/>
      <c r="F1" s="197"/>
      <c r="G1" s="197"/>
      <c r="AG1" t="s">
        <v>96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97</v>
      </c>
    </row>
    <row r="3" spans="1:60" ht="24.95" customHeight="1" x14ac:dyDescent="0.2">
      <c r="A3" s="198" t="s">
        <v>8</v>
      </c>
      <c r="B3" s="49" t="s">
        <v>58</v>
      </c>
      <c r="C3" s="201" t="s">
        <v>59</v>
      </c>
      <c r="D3" s="199"/>
      <c r="E3" s="199"/>
      <c r="F3" s="199"/>
      <c r="G3" s="200"/>
      <c r="AC3" s="176" t="s">
        <v>97</v>
      </c>
      <c r="AG3" t="s">
        <v>99</v>
      </c>
    </row>
    <row r="4" spans="1:60" ht="24.95" customHeight="1" x14ac:dyDescent="0.2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100</v>
      </c>
    </row>
    <row r="5" spans="1:60" x14ac:dyDescent="0.2">
      <c r="D5" s="10"/>
    </row>
    <row r="6" spans="1:60" ht="38.25" x14ac:dyDescent="0.2">
      <c r="A6" s="208" t="s">
        <v>101</v>
      </c>
      <c r="B6" s="210" t="s">
        <v>102</v>
      </c>
      <c r="C6" s="210" t="s">
        <v>103</v>
      </c>
      <c r="D6" s="209" t="s">
        <v>104</v>
      </c>
      <c r="E6" s="208" t="s">
        <v>105</v>
      </c>
      <c r="F6" s="207" t="s">
        <v>106</v>
      </c>
      <c r="G6" s="208" t="s">
        <v>29</v>
      </c>
      <c r="H6" s="211" t="s">
        <v>30</v>
      </c>
      <c r="I6" s="211" t="s">
        <v>107</v>
      </c>
      <c r="J6" s="211" t="s">
        <v>31</v>
      </c>
      <c r="K6" s="211" t="s">
        <v>108</v>
      </c>
      <c r="L6" s="211" t="s">
        <v>109</v>
      </c>
      <c r="M6" s="211" t="s">
        <v>110</v>
      </c>
      <c r="N6" s="211" t="s">
        <v>111</v>
      </c>
      <c r="O6" s="211" t="s">
        <v>112</v>
      </c>
      <c r="P6" s="211" t="s">
        <v>113</v>
      </c>
      <c r="Q6" s="211" t="s">
        <v>114</v>
      </c>
      <c r="R6" s="211" t="s">
        <v>115</v>
      </c>
      <c r="S6" s="211" t="s">
        <v>116</v>
      </c>
      <c r="T6" s="211" t="s">
        <v>117</v>
      </c>
      <c r="U6" s="211" t="s">
        <v>118</v>
      </c>
      <c r="V6" s="211" t="s">
        <v>119</v>
      </c>
      <c r="W6" s="211" t="s">
        <v>120</v>
      </c>
      <c r="X6" s="211" t="s">
        <v>121</v>
      </c>
      <c r="Y6" s="211" t="s">
        <v>122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123</v>
      </c>
      <c r="B8" s="227" t="s">
        <v>74</v>
      </c>
      <c r="C8" s="250" t="s">
        <v>75</v>
      </c>
      <c r="D8" s="228"/>
      <c r="E8" s="229"/>
      <c r="F8" s="230"/>
      <c r="G8" s="230">
        <f>SUMIF(AG9:AG131,"&lt;&gt;NOR",G9:G131)</f>
        <v>0</v>
      </c>
      <c r="H8" s="230"/>
      <c r="I8" s="230">
        <f>SUM(I9:I131)</f>
        <v>0</v>
      </c>
      <c r="J8" s="230"/>
      <c r="K8" s="230">
        <f>SUM(K9:K131)</f>
        <v>0</v>
      </c>
      <c r="L8" s="230"/>
      <c r="M8" s="230">
        <f>SUM(M9:M131)</f>
        <v>0</v>
      </c>
      <c r="N8" s="229"/>
      <c r="O8" s="229">
        <f>SUM(O9:O131)</f>
        <v>3.61</v>
      </c>
      <c r="P8" s="229"/>
      <c r="Q8" s="229">
        <f>SUM(Q9:Q131)</f>
        <v>63.68</v>
      </c>
      <c r="R8" s="230"/>
      <c r="S8" s="230"/>
      <c r="T8" s="231"/>
      <c r="U8" s="225"/>
      <c r="V8" s="225">
        <f>SUM(V9:V131)</f>
        <v>108.33</v>
      </c>
      <c r="W8" s="225"/>
      <c r="X8" s="225"/>
      <c r="Y8" s="225"/>
      <c r="AG8" t="s">
        <v>124</v>
      </c>
    </row>
    <row r="9" spans="1:60" ht="22.5" outlineLevel="1" x14ac:dyDescent="0.2">
      <c r="A9" s="233">
        <v>1</v>
      </c>
      <c r="B9" s="234" t="s">
        <v>169</v>
      </c>
      <c r="C9" s="251" t="s">
        <v>170</v>
      </c>
      <c r="D9" s="235" t="s">
        <v>171</v>
      </c>
      <c r="E9" s="236">
        <v>80.2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0.22500000000000001</v>
      </c>
      <c r="Q9" s="236">
        <f>ROUND(E9*P9,2)</f>
        <v>18.05</v>
      </c>
      <c r="R9" s="238" t="s">
        <v>172</v>
      </c>
      <c r="S9" s="238" t="s">
        <v>141</v>
      </c>
      <c r="T9" s="239" t="s">
        <v>141</v>
      </c>
      <c r="U9" s="222">
        <v>0.14199999999999999</v>
      </c>
      <c r="V9" s="222">
        <f>ROUND(E9*U9,2)</f>
        <v>11.39</v>
      </c>
      <c r="W9" s="222"/>
      <c r="X9" s="222" t="s">
        <v>173</v>
      </c>
      <c r="Y9" s="222" t="s">
        <v>174</v>
      </c>
      <c r="Z9" s="212"/>
      <c r="AA9" s="212"/>
      <c r="AB9" s="212"/>
      <c r="AC9" s="212"/>
      <c r="AD9" s="212"/>
      <c r="AE9" s="212"/>
      <c r="AF9" s="212"/>
      <c r="AG9" s="212" t="s">
        <v>175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2" t="s">
        <v>176</v>
      </c>
      <c r="D10" s="261"/>
      <c r="E10" s="261"/>
      <c r="F10" s="261"/>
      <c r="G10" s="26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4" t="s">
        <v>178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144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4" t="s">
        <v>179</v>
      </c>
      <c r="D12" s="223"/>
      <c r="E12" s="224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144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54" t="s">
        <v>387</v>
      </c>
      <c r="D13" s="223"/>
      <c r="E13" s="224">
        <v>19.399999999999999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144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54" t="s">
        <v>388</v>
      </c>
      <c r="D14" s="223"/>
      <c r="E14" s="224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144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54" t="s">
        <v>389</v>
      </c>
      <c r="D15" s="223"/>
      <c r="E15" s="224">
        <v>56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144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3" x14ac:dyDescent="0.2">
      <c r="A16" s="219"/>
      <c r="B16" s="220"/>
      <c r="C16" s="254" t="s">
        <v>390</v>
      </c>
      <c r="D16" s="223"/>
      <c r="E16" s="224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144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54" t="s">
        <v>391</v>
      </c>
      <c r="D17" s="223"/>
      <c r="E17" s="224">
        <v>4.8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144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3">
        <v>2</v>
      </c>
      <c r="B18" s="234" t="s">
        <v>186</v>
      </c>
      <c r="C18" s="251" t="s">
        <v>187</v>
      </c>
      <c r="D18" s="235" t="s">
        <v>171</v>
      </c>
      <c r="E18" s="236">
        <v>24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 t="s">
        <v>172</v>
      </c>
      <c r="S18" s="238" t="s">
        <v>141</v>
      </c>
      <c r="T18" s="239" t="s">
        <v>141</v>
      </c>
      <c r="U18" s="222">
        <v>0.52649999999999997</v>
      </c>
      <c r="V18" s="222">
        <f>ROUND(E18*U18,2)</f>
        <v>12.64</v>
      </c>
      <c r="W18" s="222"/>
      <c r="X18" s="222" t="s">
        <v>173</v>
      </c>
      <c r="Y18" s="222" t="s">
        <v>174</v>
      </c>
      <c r="Z18" s="212"/>
      <c r="AA18" s="212"/>
      <c r="AB18" s="212"/>
      <c r="AC18" s="212"/>
      <c r="AD18" s="212"/>
      <c r="AE18" s="212"/>
      <c r="AF18" s="212"/>
      <c r="AG18" s="212" t="s">
        <v>175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4" t="s">
        <v>188</v>
      </c>
      <c r="D19" s="223"/>
      <c r="E19" s="224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144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4" t="s">
        <v>392</v>
      </c>
      <c r="D20" s="223"/>
      <c r="E20" s="224">
        <v>24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144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3">
        <v>3</v>
      </c>
      <c r="B21" s="234" t="s">
        <v>393</v>
      </c>
      <c r="C21" s="251" t="s">
        <v>394</v>
      </c>
      <c r="D21" s="235" t="s">
        <v>171</v>
      </c>
      <c r="E21" s="236">
        <v>1.85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0.22</v>
      </c>
      <c r="Q21" s="236">
        <f>ROUND(E21*P21,2)</f>
        <v>0.41</v>
      </c>
      <c r="R21" s="238" t="s">
        <v>172</v>
      </c>
      <c r="S21" s="238" t="s">
        <v>141</v>
      </c>
      <c r="T21" s="239" t="s">
        <v>141</v>
      </c>
      <c r="U21" s="222">
        <v>0.375</v>
      </c>
      <c r="V21" s="222">
        <f>ROUND(E21*U21,2)</f>
        <v>0.69</v>
      </c>
      <c r="W21" s="222"/>
      <c r="X21" s="222" t="s">
        <v>173</v>
      </c>
      <c r="Y21" s="222" t="s">
        <v>174</v>
      </c>
      <c r="Z21" s="212"/>
      <c r="AA21" s="212"/>
      <c r="AB21" s="212"/>
      <c r="AC21" s="212"/>
      <c r="AD21" s="212"/>
      <c r="AE21" s="212"/>
      <c r="AF21" s="212"/>
      <c r="AG21" s="212" t="s">
        <v>175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4" t="s">
        <v>395</v>
      </c>
      <c r="D22" s="223"/>
      <c r="E22" s="224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144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54" t="s">
        <v>396</v>
      </c>
      <c r="D23" s="223"/>
      <c r="E23" s="224">
        <v>1.85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144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3">
        <v>4</v>
      </c>
      <c r="B24" s="234" t="s">
        <v>190</v>
      </c>
      <c r="C24" s="251" t="s">
        <v>191</v>
      </c>
      <c r="D24" s="235" t="s">
        <v>192</v>
      </c>
      <c r="E24" s="236">
        <v>19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0.22</v>
      </c>
      <c r="Q24" s="236">
        <f>ROUND(E24*P24,2)</f>
        <v>4.18</v>
      </c>
      <c r="R24" s="238" t="s">
        <v>172</v>
      </c>
      <c r="S24" s="238" t="s">
        <v>141</v>
      </c>
      <c r="T24" s="239" t="s">
        <v>141</v>
      </c>
      <c r="U24" s="222">
        <v>0.14299999999999999</v>
      </c>
      <c r="V24" s="222">
        <f>ROUND(E24*U24,2)</f>
        <v>2.72</v>
      </c>
      <c r="W24" s="222"/>
      <c r="X24" s="222" t="s">
        <v>173</v>
      </c>
      <c r="Y24" s="222" t="s">
        <v>174</v>
      </c>
      <c r="Z24" s="212"/>
      <c r="AA24" s="212"/>
      <c r="AB24" s="212"/>
      <c r="AC24" s="212"/>
      <c r="AD24" s="212"/>
      <c r="AE24" s="212"/>
      <c r="AF24" s="212"/>
      <c r="AG24" s="212" t="s">
        <v>175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62" t="s">
        <v>193</v>
      </c>
      <c r="D25" s="261"/>
      <c r="E25" s="261"/>
      <c r="F25" s="261"/>
      <c r="G25" s="261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1" t="str">
        <f>C25</f>
        <v>s vybouráním lože, s přemístěním hmot na skládku na vzdálenost do 3 m nebo naložením na dopravní prostředek</v>
      </c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54" t="s">
        <v>194</v>
      </c>
      <c r="D26" s="223"/>
      <c r="E26" s="224"/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144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54" t="s">
        <v>397</v>
      </c>
      <c r="D27" s="223"/>
      <c r="E27" s="224">
        <v>19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144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3">
        <v>5</v>
      </c>
      <c r="B28" s="234" t="s">
        <v>196</v>
      </c>
      <c r="C28" s="251" t="s">
        <v>197</v>
      </c>
      <c r="D28" s="235" t="s">
        <v>192</v>
      </c>
      <c r="E28" s="236">
        <v>152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0.27</v>
      </c>
      <c r="Q28" s="236">
        <f>ROUND(E28*P28,2)</f>
        <v>41.04</v>
      </c>
      <c r="R28" s="238" t="s">
        <v>172</v>
      </c>
      <c r="S28" s="238" t="s">
        <v>141</v>
      </c>
      <c r="T28" s="239" t="s">
        <v>141</v>
      </c>
      <c r="U28" s="222">
        <v>0.123</v>
      </c>
      <c r="V28" s="222">
        <f>ROUND(E28*U28,2)</f>
        <v>18.7</v>
      </c>
      <c r="W28" s="222"/>
      <c r="X28" s="222" t="s">
        <v>173</v>
      </c>
      <c r="Y28" s="222" t="s">
        <v>174</v>
      </c>
      <c r="Z28" s="212"/>
      <c r="AA28" s="212"/>
      <c r="AB28" s="212"/>
      <c r="AC28" s="212"/>
      <c r="AD28" s="212"/>
      <c r="AE28" s="212"/>
      <c r="AF28" s="212"/>
      <c r="AG28" s="212" t="s">
        <v>175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62" t="s">
        <v>193</v>
      </c>
      <c r="D29" s="261"/>
      <c r="E29" s="261"/>
      <c r="F29" s="261"/>
      <c r="G29" s="261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177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1" t="str">
        <f>C29</f>
        <v>s vybouráním lože, s přemístěním hmot na skládku na vzdálenost do 3 m nebo naložením na dopravní prostředek</v>
      </c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53" t="s">
        <v>198</v>
      </c>
      <c r="D30" s="242"/>
      <c r="E30" s="242"/>
      <c r="F30" s="242"/>
      <c r="G30" s="24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133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4" t="s">
        <v>199</v>
      </c>
      <c r="D31" s="223"/>
      <c r="E31" s="224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144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54" t="s">
        <v>200</v>
      </c>
      <c r="D32" s="223"/>
      <c r="E32" s="224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144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54" t="s">
        <v>398</v>
      </c>
      <c r="D33" s="223"/>
      <c r="E33" s="224">
        <v>76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144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54" t="s">
        <v>202</v>
      </c>
      <c r="D34" s="223"/>
      <c r="E34" s="224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144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54" t="s">
        <v>398</v>
      </c>
      <c r="D35" s="223"/>
      <c r="E35" s="224">
        <v>76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144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3">
        <v>6</v>
      </c>
      <c r="B36" s="234" t="s">
        <v>203</v>
      </c>
      <c r="C36" s="251" t="s">
        <v>204</v>
      </c>
      <c r="D36" s="235" t="s">
        <v>205</v>
      </c>
      <c r="E36" s="236">
        <v>7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8" t="s">
        <v>206</v>
      </c>
      <c r="S36" s="238" t="s">
        <v>141</v>
      </c>
      <c r="T36" s="239" t="s">
        <v>141</v>
      </c>
      <c r="U36" s="222">
        <v>1.34E-2</v>
      </c>
      <c r="V36" s="222">
        <f>ROUND(E36*U36,2)</f>
        <v>0.09</v>
      </c>
      <c r="W36" s="222"/>
      <c r="X36" s="222" t="s">
        <v>173</v>
      </c>
      <c r="Y36" s="222" t="s">
        <v>174</v>
      </c>
      <c r="Z36" s="212"/>
      <c r="AA36" s="212"/>
      <c r="AB36" s="212"/>
      <c r="AC36" s="212"/>
      <c r="AD36" s="212"/>
      <c r="AE36" s="212"/>
      <c r="AF36" s="212"/>
      <c r="AG36" s="212" t="s">
        <v>175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62" t="s">
        <v>207</v>
      </c>
      <c r="D37" s="261"/>
      <c r="E37" s="261"/>
      <c r="F37" s="261"/>
      <c r="G37" s="261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41" t="str">
        <f>C37</f>
        <v>nebo lesní půdy, s vodorovným přemístěním na hromady v místě upotřebení nebo na dočasné či trvalé skládky se složením</v>
      </c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54" t="s">
        <v>208</v>
      </c>
      <c r="D38" s="223"/>
      <c r="E38" s="224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144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54" t="s">
        <v>313</v>
      </c>
      <c r="D39" s="223"/>
      <c r="E39" s="224">
        <v>7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144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3">
        <v>7</v>
      </c>
      <c r="B40" s="234" t="s">
        <v>210</v>
      </c>
      <c r="C40" s="251" t="s">
        <v>211</v>
      </c>
      <c r="D40" s="235" t="s">
        <v>205</v>
      </c>
      <c r="E40" s="236">
        <v>23.35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 t="s">
        <v>206</v>
      </c>
      <c r="S40" s="238" t="s">
        <v>141</v>
      </c>
      <c r="T40" s="239" t="s">
        <v>141</v>
      </c>
      <c r="U40" s="222">
        <v>0.36799999999999999</v>
      </c>
      <c r="V40" s="222">
        <f>ROUND(E40*U40,2)</f>
        <v>8.59</v>
      </c>
      <c r="W40" s="222"/>
      <c r="X40" s="222" t="s">
        <v>173</v>
      </c>
      <c r="Y40" s="222" t="s">
        <v>174</v>
      </c>
      <c r="Z40" s="212"/>
      <c r="AA40" s="212"/>
      <c r="AB40" s="212"/>
      <c r="AC40" s="212"/>
      <c r="AD40" s="212"/>
      <c r="AE40" s="212"/>
      <c r="AF40" s="212"/>
      <c r="AG40" s="212" t="s">
        <v>175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62" t="s">
        <v>212</v>
      </c>
      <c r="D41" s="261"/>
      <c r="E41" s="261"/>
      <c r="F41" s="261"/>
      <c r="G41" s="261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177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53" t="s">
        <v>213</v>
      </c>
      <c r="D42" s="242"/>
      <c r="E42" s="242"/>
      <c r="F42" s="242"/>
      <c r="G42" s="24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133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19"/>
      <c r="B43" s="220"/>
      <c r="C43" s="254" t="s">
        <v>399</v>
      </c>
      <c r="D43" s="223"/>
      <c r="E43" s="224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144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54" t="s">
        <v>215</v>
      </c>
      <c r="D44" s="223"/>
      <c r="E44" s="224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144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54" t="s">
        <v>400</v>
      </c>
      <c r="D45" s="223"/>
      <c r="E45" s="224">
        <v>23.35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144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3">
        <v>8</v>
      </c>
      <c r="B46" s="234" t="s">
        <v>217</v>
      </c>
      <c r="C46" s="251" t="s">
        <v>218</v>
      </c>
      <c r="D46" s="235" t="s">
        <v>205</v>
      </c>
      <c r="E46" s="236">
        <v>25.35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8" t="s">
        <v>206</v>
      </c>
      <c r="S46" s="238" t="s">
        <v>141</v>
      </c>
      <c r="T46" s="239" t="s">
        <v>141</v>
      </c>
      <c r="U46" s="222">
        <v>1.0999999999999999E-2</v>
      </c>
      <c r="V46" s="222">
        <f>ROUND(E46*U46,2)</f>
        <v>0.28000000000000003</v>
      </c>
      <c r="W46" s="222"/>
      <c r="X46" s="222" t="s">
        <v>173</v>
      </c>
      <c r="Y46" s="222" t="s">
        <v>174</v>
      </c>
      <c r="Z46" s="212"/>
      <c r="AA46" s="212"/>
      <c r="AB46" s="212"/>
      <c r="AC46" s="212"/>
      <c r="AD46" s="212"/>
      <c r="AE46" s="212"/>
      <c r="AF46" s="212"/>
      <c r="AG46" s="212" t="s">
        <v>175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62" t="s">
        <v>219</v>
      </c>
      <c r="D47" s="261"/>
      <c r="E47" s="261"/>
      <c r="F47" s="261"/>
      <c r="G47" s="261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54" t="s">
        <v>220</v>
      </c>
      <c r="D48" s="223"/>
      <c r="E48" s="224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144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54" t="s">
        <v>221</v>
      </c>
      <c r="D49" s="223"/>
      <c r="E49" s="224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144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54" t="s">
        <v>310</v>
      </c>
      <c r="D50" s="223"/>
      <c r="E50" s="224">
        <v>2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144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4" t="s">
        <v>223</v>
      </c>
      <c r="D51" s="223"/>
      <c r="E51" s="224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144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54" t="s">
        <v>400</v>
      </c>
      <c r="D52" s="223"/>
      <c r="E52" s="224">
        <v>23.35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144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3">
        <v>9</v>
      </c>
      <c r="B53" s="234" t="s">
        <v>224</v>
      </c>
      <c r="C53" s="251" t="s">
        <v>225</v>
      </c>
      <c r="D53" s="235" t="s">
        <v>205</v>
      </c>
      <c r="E53" s="236">
        <v>25.35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 t="s">
        <v>206</v>
      </c>
      <c r="S53" s="238" t="s">
        <v>141</v>
      </c>
      <c r="T53" s="239" t="s">
        <v>141</v>
      </c>
      <c r="U53" s="222">
        <v>0.65200000000000002</v>
      </c>
      <c r="V53" s="222">
        <f>ROUND(E53*U53,2)</f>
        <v>16.53</v>
      </c>
      <c r="W53" s="222"/>
      <c r="X53" s="222" t="s">
        <v>173</v>
      </c>
      <c r="Y53" s="222" t="s">
        <v>174</v>
      </c>
      <c r="Z53" s="212"/>
      <c r="AA53" s="212"/>
      <c r="AB53" s="212"/>
      <c r="AC53" s="212"/>
      <c r="AD53" s="212"/>
      <c r="AE53" s="212"/>
      <c r="AF53" s="212"/>
      <c r="AG53" s="212" t="s">
        <v>175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54" t="s">
        <v>220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144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54" t="s">
        <v>221</v>
      </c>
      <c r="D55" s="223"/>
      <c r="E55" s="224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144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54" t="s">
        <v>310</v>
      </c>
      <c r="D56" s="223"/>
      <c r="E56" s="224">
        <v>2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144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54" t="s">
        <v>223</v>
      </c>
      <c r="D57" s="223"/>
      <c r="E57" s="224"/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144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54" t="s">
        <v>400</v>
      </c>
      <c r="D58" s="223"/>
      <c r="E58" s="224">
        <v>23.35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144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33">
        <v>10</v>
      </c>
      <c r="B59" s="234" t="s">
        <v>226</v>
      </c>
      <c r="C59" s="251" t="s">
        <v>227</v>
      </c>
      <c r="D59" s="235" t="s">
        <v>205</v>
      </c>
      <c r="E59" s="236">
        <v>23.35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8" t="s">
        <v>206</v>
      </c>
      <c r="S59" s="238" t="s">
        <v>141</v>
      </c>
      <c r="T59" s="239" t="s">
        <v>141</v>
      </c>
      <c r="U59" s="222">
        <v>8.9999999999999993E-3</v>
      </c>
      <c r="V59" s="222">
        <f>ROUND(E59*U59,2)</f>
        <v>0.21</v>
      </c>
      <c r="W59" s="222"/>
      <c r="X59" s="222" t="s">
        <v>173</v>
      </c>
      <c r="Y59" s="222" t="s">
        <v>174</v>
      </c>
      <c r="Z59" s="212"/>
      <c r="AA59" s="212"/>
      <c r="AB59" s="212"/>
      <c r="AC59" s="212"/>
      <c r="AD59" s="212"/>
      <c r="AE59" s="212"/>
      <c r="AF59" s="212"/>
      <c r="AG59" s="212" t="s">
        <v>175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54" t="s">
        <v>223</v>
      </c>
      <c r="D60" s="223"/>
      <c r="E60" s="224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144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54" t="s">
        <v>400</v>
      </c>
      <c r="D61" s="223"/>
      <c r="E61" s="224">
        <v>23.35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144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33">
        <v>11</v>
      </c>
      <c r="B62" s="234" t="s">
        <v>401</v>
      </c>
      <c r="C62" s="251" t="s">
        <v>402</v>
      </c>
      <c r="D62" s="235" t="s">
        <v>205</v>
      </c>
      <c r="E62" s="236">
        <v>2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 t="s">
        <v>206</v>
      </c>
      <c r="S62" s="238" t="s">
        <v>141</v>
      </c>
      <c r="T62" s="239" t="s">
        <v>141</v>
      </c>
      <c r="U62" s="222">
        <v>1.1499999999999999</v>
      </c>
      <c r="V62" s="222">
        <f>ROUND(E62*U62,2)</f>
        <v>2.2999999999999998</v>
      </c>
      <c r="W62" s="222"/>
      <c r="X62" s="222" t="s">
        <v>173</v>
      </c>
      <c r="Y62" s="222" t="s">
        <v>174</v>
      </c>
      <c r="Z62" s="212"/>
      <c r="AA62" s="212"/>
      <c r="AB62" s="212"/>
      <c r="AC62" s="212"/>
      <c r="AD62" s="212"/>
      <c r="AE62" s="212"/>
      <c r="AF62" s="212"/>
      <c r="AG62" s="212" t="s">
        <v>175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62" t="s">
        <v>403</v>
      </c>
      <c r="D63" s="261"/>
      <c r="E63" s="261"/>
      <c r="F63" s="261"/>
      <c r="G63" s="261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177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19"/>
      <c r="B64" s="220"/>
      <c r="C64" s="254" t="s">
        <v>404</v>
      </c>
      <c r="D64" s="223"/>
      <c r="E64" s="224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144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54" t="s">
        <v>405</v>
      </c>
      <c r="D65" s="223"/>
      <c r="E65" s="224">
        <v>2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144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3">
        <v>12</v>
      </c>
      <c r="B66" s="234" t="s">
        <v>228</v>
      </c>
      <c r="C66" s="251" t="s">
        <v>229</v>
      </c>
      <c r="D66" s="235" t="s">
        <v>171</v>
      </c>
      <c r="E66" s="236">
        <v>69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8" t="s">
        <v>230</v>
      </c>
      <c r="S66" s="238" t="s">
        <v>141</v>
      </c>
      <c r="T66" s="239" t="s">
        <v>141</v>
      </c>
      <c r="U66" s="222">
        <v>9.7000000000000003E-2</v>
      </c>
      <c r="V66" s="222">
        <f>ROUND(E66*U66,2)</f>
        <v>6.69</v>
      </c>
      <c r="W66" s="222"/>
      <c r="X66" s="222" t="s">
        <v>173</v>
      </c>
      <c r="Y66" s="222" t="s">
        <v>174</v>
      </c>
      <c r="Z66" s="212"/>
      <c r="AA66" s="212"/>
      <c r="AB66" s="212"/>
      <c r="AC66" s="212"/>
      <c r="AD66" s="212"/>
      <c r="AE66" s="212"/>
      <c r="AF66" s="212"/>
      <c r="AG66" s="212" t="s">
        <v>175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62" t="s">
        <v>231</v>
      </c>
      <c r="D67" s="261"/>
      <c r="E67" s="261"/>
      <c r="F67" s="261"/>
      <c r="G67" s="261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177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54" t="s">
        <v>220</v>
      </c>
      <c r="D68" s="223"/>
      <c r="E68" s="224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144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54" t="s">
        <v>232</v>
      </c>
      <c r="D69" s="223"/>
      <c r="E69" s="224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144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54" t="s">
        <v>406</v>
      </c>
      <c r="D70" s="223"/>
      <c r="E70" s="224">
        <v>69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144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3">
        <v>13</v>
      </c>
      <c r="B71" s="234" t="s">
        <v>233</v>
      </c>
      <c r="C71" s="251" t="s">
        <v>234</v>
      </c>
      <c r="D71" s="235" t="s">
        <v>171</v>
      </c>
      <c r="E71" s="236">
        <v>143.75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21</v>
      </c>
      <c r="M71" s="238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8" t="s">
        <v>206</v>
      </c>
      <c r="S71" s="238" t="s">
        <v>141</v>
      </c>
      <c r="T71" s="239" t="s">
        <v>141</v>
      </c>
      <c r="U71" s="222">
        <v>1.7999999999999999E-2</v>
      </c>
      <c r="V71" s="222">
        <f>ROUND(E71*U71,2)</f>
        <v>2.59</v>
      </c>
      <c r="W71" s="222"/>
      <c r="X71" s="222" t="s">
        <v>173</v>
      </c>
      <c r="Y71" s="222" t="s">
        <v>174</v>
      </c>
      <c r="Z71" s="212"/>
      <c r="AA71" s="212"/>
      <c r="AB71" s="212"/>
      <c r="AC71" s="212"/>
      <c r="AD71" s="212"/>
      <c r="AE71" s="212"/>
      <c r="AF71" s="212"/>
      <c r="AG71" s="212" t="s">
        <v>175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62" t="s">
        <v>235</v>
      </c>
      <c r="D72" s="261"/>
      <c r="E72" s="261"/>
      <c r="F72" s="261"/>
      <c r="G72" s="261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177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2" x14ac:dyDescent="0.2">
      <c r="A73" s="219"/>
      <c r="B73" s="220"/>
      <c r="C73" s="254" t="s">
        <v>236</v>
      </c>
      <c r="D73" s="223"/>
      <c r="E73" s="224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144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54" t="s">
        <v>407</v>
      </c>
      <c r="D74" s="223"/>
      <c r="E74" s="224"/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144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54" t="s">
        <v>408</v>
      </c>
      <c r="D75" s="223"/>
      <c r="E75" s="224">
        <v>55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144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54" t="s">
        <v>237</v>
      </c>
      <c r="D76" s="223"/>
      <c r="E76" s="224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144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54" t="s">
        <v>409</v>
      </c>
      <c r="D77" s="223"/>
      <c r="E77" s="224">
        <v>50.5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144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54" t="s">
        <v>178</v>
      </c>
      <c r="D78" s="223"/>
      <c r="E78" s="224"/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144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54" t="s">
        <v>387</v>
      </c>
      <c r="D79" s="223"/>
      <c r="E79" s="224">
        <v>19.399999999999999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144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54" t="s">
        <v>181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144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54" t="s">
        <v>410</v>
      </c>
      <c r="D81" s="223"/>
      <c r="E81" s="224">
        <v>18.850000000000001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144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33">
        <v>14</v>
      </c>
      <c r="B82" s="234" t="s">
        <v>239</v>
      </c>
      <c r="C82" s="251" t="s">
        <v>240</v>
      </c>
      <c r="D82" s="235" t="s">
        <v>171</v>
      </c>
      <c r="E82" s="236">
        <v>69</v>
      </c>
      <c r="F82" s="237"/>
      <c r="G82" s="238">
        <f>ROUND(E82*F82,2)</f>
        <v>0</v>
      </c>
      <c r="H82" s="237"/>
      <c r="I82" s="238">
        <f>ROUND(E82*H82,2)</f>
        <v>0</v>
      </c>
      <c r="J82" s="237"/>
      <c r="K82" s="238">
        <f>ROUND(E82*J82,2)</f>
        <v>0</v>
      </c>
      <c r="L82" s="238">
        <v>21</v>
      </c>
      <c r="M82" s="238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8" t="s">
        <v>230</v>
      </c>
      <c r="S82" s="238" t="s">
        <v>141</v>
      </c>
      <c r="T82" s="239" t="s">
        <v>141</v>
      </c>
      <c r="U82" s="222">
        <v>0.17100000000000001</v>
      </c>
      <c r="V82" s="222">
        <f>ROUND(E82*U82,2)</f>
        <v>11.8</v>
      </c>
      <c r="W82" s="222"/>
      <c r="X82" s="222" t="s">
        <v>173</v>
      </c>
      <c r="Y82" s="222" t="s">
        <v>174</v>
      </c>
      <c r="Z82" s="212"/>
      <c r="AA82" s="212"/>
      <c r="AB82" s="212"/>
      <c r="AC82" s="212"/>
      <c r="AD82" s="212"/>
      <c r="AE82" s="212"/>
      <c r="AF82" s="212"/>
      <c r="AG82" s="212" t="s">
        <v>175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62" t="s">
        <v>241</v>
      </c>
      <c r="D83" s="261"/>
      <c r="E83" s="261"/>
      <c r="F83" s="261"/>
      <c r="G83" s="261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177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19"/>
      <c r="B84" s="220"/>
      <c r="C84" s="254" t="s">
        <v>220</v>
      </c>
      <c r="D84" s="223"/>
      <c r="E84" s="224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144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54" t="s">
        <v>242</v>
      </c>
      <c r="D85" s="223"/>
      <c r="E85" s="224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144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54" t="s">
        <v>406</v>
      </c>
      <c r="D86" s="223"/>
      <c r="E86" s="224">
        <v>69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144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33">
        <v>15</v>
      </c>
      <c r="B87" s="234" t="s">
        <v>243</v>
      </c>
      <c r="C87" s="251" t="s">
        <v>244</v>
      </c>
      <c r="D87" s="235" t="s">
        <v>171</v>
      </c>
      <c r="E87" s="236">
        <v>69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8" t="s">
        <v>206</v>
      </c>
      <c r="S87" s="238" t="s">
        <v>141</v>
      </c>
      <c r="T87" s="239" t="s">
        <v>141</v>
      </c>
      <c r="U87" s="222">
        <v>0.19</v>
      </c>
      <c r="V87" s="222">
        <f>ROUND(E87*U87,2)</f>
        <v>13.11</v>
      </c>
      <c r="W87" s="222"/>
      <c r="X87" s="222" t="s">
        <v>173</v>
      </c>
      <c r="Y87" s="222" t="s">
        <v>174</v>
      </c>
      <c r="Z87" s="212"/>
      <c r="AA87" s="212"/>
      <c r="AB87" s="212"/>
      <c r="AC87" s="212"/>
      <c r="AD87" s="212"/>
      <c r="AE87" s="212"/>
      <c r="AF87" s="212"/>
      <c r="AG87" s="212" t="s">
        <v>175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19"/>
      <c r="B88" s="220"/>
      <c r="C88" s="262" t="s">
        <v>245</v>
      </c>
      <c r="D88" s="261"/>
      <c r="E88" s="261"/>
      <c r="F88" s="261"/>
      <c r="G88" s="261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177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41" t="str">
        <f>C88</f>
        <v>s případným nutným přemístěním hromad nebo dočasných skládek na místo potřeby ze vzdálenosti do 30 m, ve svahu sklonu přes 1 : 5,</v>
      </c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54" t="s">
        <v>220</v>
      </c>
      <c r="D89" s="223"/>
      <c r="E89" s="224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144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54" t="s">
        <v>246</v>
      </c>
      <c r="D90" s="223"/>
      <c r="E90" s="224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144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54" t="s">
        <v>406</v>
      </c>
      <c r="D91" s="223"/>
      <c r="E91" s="224">
        <v>69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144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33">
        <v>16</v>
      </c>
      <c r="B92" s="234" t="s">
        <v>247</v>
      </c>
      <c r="C92" s="251" t="s">
        <v>248</v>
      </c>
      <c r="D92" s="235" t="s">
        <v>249</v>
      </c>
      <c r="E92" s="236">
        <v>48.801499999999997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0</v>
      </c>
      <c r="O92" s="236">
        <f>ROUND(E92*N92,2)</f>
        <v>0</v>
      </c>
      <c r="P92" s="236">
        <v>0</v>
      </c>
      <c r="Q92" s="236">
        <f>ROUND(E92*P92,2)</f>
        <v>0</v>
      </c>
      <c r="R92" s="238" t="s">
        <v>206</v>
      </c>
      <c r="S92" s="238" t="s">
        <v>141</v>
      </c>
      <c r="T92" s="239" t="s">
        <v>141</v>
      </c>
      <c r="U92" s="222">
        <v>0</v>
      </c>
      <c r="V92" s="222">
        <f>ROUND(E92*U92,2)</f>
        <v>0</v>
      </c>
      <c r="W92" s="222"/>
      <c r="X92" s="222" t="s">
        <v>173</v>
      </c>
      <c r="Y92" s="222" t="s">
        <v>174</v>
      </c>
      <c r="Z92" s="212"/>
      <c r="AA92" s="212"/>
      <c r="AB92" s="212"/>
      <c r="AC92" s="212"/>
      <c r="AD92" s="212"/>
      <c r="AE92" s="212"/>
      <c r="AF92" s="212"/>
      <c r="AG92" s="212" t="s">
        <v>175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19"/>
      <c r="B93" s="220"/>
      <c r="C93" s="254" t="s">
        <v>223</v>
      </c>
      <c r="D93" s="223"/>
      <c r="E93" s="224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144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63" t="s">
        <v>250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144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64" t="s">
        <v>411</v>
      </c>
      <c r="D95" s="259"/>
      <c r="E95" s="260">
        <v>23.35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144</v>
      </c>
      <c r="AH95" s="212">
        <v>2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63" t="s">
        <v>252</v>
      </c>
      <c r="D96" s="259"/>
      <c r="E96" s="260"/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144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54" t="s">
        <v>412</v>
      </c>
      <c r="D97" s="223"/>
      <c r="E97" s="224">
        <v>48.801499999999997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144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3">
        <v>17</v>
      </c>
      <c r="B98" s="234" t="s">
        <v>254</v>
      </c>
      <c r="C98" s="251" t="s">
        <v>255</v>
      </c>
      <c r="D98" s="235" t="s">
        <v>256</v>
      </c>
      <c r="E98" s="236">
        <v>143.75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8"/>
      <c r="S98" s="238" t="s">
        <v>127</v>
      </c>
      <c r="T98" s="239" t="s">
        <v>128</v>
      </c>
      <c r="U98" s="222">
        <v>0</v>
      </c>
      <c r="V98" s="222">
        <f>ROUND(E98*U98,2)</f>
        <v>0</v>
      </c>
      <c r="W98" s="222"/>
      <c r="X98" s="222" t="s">
        <v>173</v>
      </c>
      <c r="Y98" s="222" t="s">
        <v>174</v>
      </c>
      <c r="Z98" s="212"/>
      <c r="AA98" s="212"/>
      <c r="AB98" s="212"/>
      <c r="AC98" s="212"/>
      <c r="AD98" s="212"/>
      <c r="AE98" s="212"/>
      <c r="AF98" s="212"/>
      <c r="AG98" s="212" t="s">
        <v>175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54" t="s">
        <v>257</v>
      </c>
      <c r="D99" s="223"/>
      <c r="E99" s="224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144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54" t="s">
        <v>258</v>
      </c>
      <c r="D100" s="223"/>
      <c r="E100" s="224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144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3" x14ac:dyDescent="0.2">
      <c r="A101" s="219"/>
      <c r="B101" s="220"/>
      <c r="C101" s="254" t="s">
        <v>259</v>
      </c>
      <c r="D101" s="223"/>
      <c r="E101" s="224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144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54" t="s">
        <v>260</v>
      </c>
      <c r="D102" s="223"/>
      <c r="E102" s="224"/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144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3" x14ac:dyDescent="0.2">
      <c r="A103" s="219"/>
      <c r="B103" s="220"/>
      <c r="C103" s="254" t="s">
        <v>261</v>
      </c>
      <c r="D103" s="223"/>
      <c r="E103" s="224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144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54" t="s">
        <v>262</v>
      </c>
      <c r="D104" s="223"/>
      <c r="E104" s="224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144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54" t="s">
        <v>263</v>
      </c>
      <c r="D105" s="223"/>
      <c r="E105" s="224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144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54" t="s">
        <v>264</v>
      </c>
      <c r="D106" s="223"/>
      <c r="E106" s="224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144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54" t="s">
        <v>265</v>
      </c>
      <c r="D107" s="223"/>
      <c r="E107" s="224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144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54" t="s">
        <v>262</v>
      </c>
      <c r="D108" s="223"/>
      <c r="E108" s="224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144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54" t="s">
        <v>407</v>
      </c>
      <c r="D109" s="223"/>
      <c r="E109" s="224"/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144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54" t="s">
        <v>408</v>
      </c>
      <c r="D110" s="223"/>
      <c r="E110" s="224">
        <v>55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144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54" t="s">
        <v>237</v>
      </c>
      <c r="D111" s="223"/>
      <c r="E111" s="224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144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54" t="s">
        <v>409</v>
      </c>
      <c r="D112" s="223"/>
      <c r="E112" s="224">
        <v>50.5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144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54" t="s">
        <v>178</v>
      </c>
      <c r="D113" s="223"/>
      <c r="E113" s="224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144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54" t="s">
        <v>387</v>
      </c>
      <c r="D114" s="223"/>
      <c r="E114" s="224">
        <v>19.399999999999999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144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54" t="s">
        <v>181</v>
      </c>
      <c r="D115" s="223"/>
      <c r="E115" s="224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144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54" t="s">
        <v>410</v>
      </c>
      <c r="D116" s="223"/>
      <c r="E116" s="224">
        <v>18.850000000000001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144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3">
        <v>18</v>
      </c>
      <c r="B117" s="244" t="s">
        <v>413</v>
      </c>
      <c r="C117" s="255" t="s">
        <v>414</v>
      </c>
      <c r="D117" s="245" t="s">
        <v>354</v>
      </c>
      <c r="E117" s="246">
        <v>1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21</v>
      </c>
      <c r="M117" s="248">
        <f>G117*(1+L117/100)</f>
        <v>0</v>
      </c>
      <c r="N117" s="246">
        <v>0</v>
      </c>
      <c r="O117" s="246">
        <f>ROUND(E117*N117,2)</f>
        <v>0</v>
      </c>
      <c r="P117" s="246">
        <v>0</v>
      </c>
      <c r="Q117" s="246">
        <f>ROUND(E117*P117,2)</f>
        <v>0</v>
      </c>
      <c r="R117" s="248"/>
      <c r="S117" s="248" t="s">
        <v>127</v>
      </c>
      <c r="T117" s="249" t="s">
        <v>128</v>
      </c>
      <c r="U117" s="222">
        <v>0</v>
      </c>
      <c r="V117" s="222">
        <f>ROUND(E117*U117,2)</f>
        <v>0</v>
      </c>
      <c r="W117" s="222"/>
      <c r="X117" s="222" t="s">
        <v>173</v>
      </c>
      <c r="Y117" s="222" t="s">
        <v>174</v>
      </c>
      <c r="Z117" s="212"/>
      <c r="AA117" s="212"/>
      <c r="AB117" s="212"/>
      <c r="AC117" s="212"/>
      <c r="AD117" s="212"/>
      <c r="AE117" s="212"/>
      <c r="AF117" s="212"/>
      <c r="AG117" s="212" t="s">
        <v>175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33">
        <v>19</v>
      </c>
      <c r="B118" s="234" t="s">
        <v>266</v>
      </c>
      <c r="C118" s="251" t="s">
        <v>267</v>
      </c>
      <c r="D118" s="235" t="s">
        <v>268</v>
      </c>
      <c r="E118" s="236">
        <v>6.8310000000000004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6">
        <v>1E-3</v>
      </c>
      <c r="O118" s="236">
        <f>ROUND(E118*N118,2)</f>
        <v>0.01</v>
      </c>
      <c r="P118" s="236">
        <v>0</v>
      </c>
      <c r="Q118" s="236">
        <f>ROUND(E118*P118,2)</f>
        <v>0</v>
      </c>
      <c r="R118" s="238" t="s">
        <v>269</v>
      </c>
      <c r="S118" s="238" t="s">
        <v>141</v>
      </c>
      <c r="T118" s="239" t="s">
        <v>141</v>
      </c>
      <c r="U118" s="222">
        <v>0</v>
      </c>
      <c r="V118" s="222">
        <f>ROUND(E118*U118,2)</f>
        <v>0</v>
      </c>
      <c r="W118" s="222"/>
      <c r="X118" s="222" t="s">
        <v>270</v>
      </c>
      <c r="Y118" s="222" t="s">
        <v>174</v>
      </c>
      <c r="Z118" s="212"/>
      <c r="AA118" s="212"/>
      <c r="AB118" s="212"/>
      <c r="AC118" s="212"/>
      <c r="AD118" s="212"/>
      <c r="AE118" s="212"/>
      <c r="AF118" s="212"/>
      <c r="AG118" s="212" t="s">
        <v>271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19"/>
      <c r="B119" s="220"/>
      <c r="C119" s="254" t="s">
        <v>220</v>
      </c>
      <c r="D119" s="223"/>
      <c r="E119" s="224"/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144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54" t="s">
        <v>232</v>
      </c>
      <c r="D120" s="223"/>
      <c r="E120" s="224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144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63" t="s">
        <v>250</v>
      </c>
      <c r="D121" s="259"/>
      <c r="E121" s="260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144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64" t="s">
        <v>415</v>
      </c>
      <c r="D122" s="259"/>
      <c r="E122" s="260">
        <v>69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144</v>
      </c>
      <c r="AH122" s="212">
        <v>2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63" t="s">
        <v>252</v>
      </c>
      <c r="D123" s="259"/>
      <c r="E123" s="260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144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54" t="s">
        <v>416</v>
      </c>
      <c r="D124" s="223"/>
      <c r="E124" s="224">
        <v>6.8310000000000004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144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33">
        <v>20</v>
      </c>
      <c r="B125" s="234" t="s">
        <v>274</v>
      </c>
      <c r="C125" s="251" t="s">
        <v>275</v>
      </c>
      <c r="D125" s="235" t="s">
        <v>249</v>
      </c>
      <c r="E125" s="236">
        <v>3.6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36">
        <v>1</v>
      </c>
      <c r="O125" s="236">
        <f>ROUND(E125*N125,2)</f>
        <v>3.6</v>
      </c>
      <c r="P125" s="236">
        <v>0</v>
      </c>
      <c r="Q125" s="236">
        <f>ROUND(E125*P125,2)</f>
        <v>0</v>
      </c>
      <c r="R125" s="238" t="s">
        <v>269</v>
      </c>
      <c r="S125" s="238" t="s">
        <v>141</v>
      </c>
      <c r="T125" s="239" t="s">
        <v>141</v>
      </c>
      <c r="U125" s="222">
        <v>0</v>
      </c>
      <c r="V125" s="222">
        <f>ROUND(E125*U125,2)</f>
        <v>0</v>
      </c>
      <c r="W125" s="222"/>
      <c r="X125" s="222" t="s">
        <v>270</v>
      </c>
      <c r="Y125" s="222" t="s">
        <v>174</v>
      </c>
      <c r="Z125" s="212"/>
      <c r="AA125" s="212"/>
      <c r="AB125" s="212"/>
      <c r="AC125" s="212"/>
      <c r="AD125" s="212"/>
      <c r="AE125" s="212"/>
      <c r="AF125" s="212"/>
      <c r="AG125" s="212" t="s">
        <v>271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19"/>
      <c r="B126" s="220"/>
      <c r="C126" s="254" t="s">
        <v>220</v>
      </c>
      <c r="D126" s="223"/>
      <c r="E126" s="224"/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144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54" t="s">
        <v>246</v>
      </c>
      <c r="D127" s="223"/>
      <c r="E127" s="224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144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63" t="s">
        <v>250</v>
      </c>
      <c r="D128" s="259"/>
      <c r="E128" s="260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144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4" t="s">
        <v>336</v>
      </c>
      <c r="D129" s="259"/>
      <c r="E129" s="260">
        <v>2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144</v>
      </c>
      <c r="AH129" s="212">
        <v>2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63" t="s">
        <v>252</v>
      </c>
      <c r="D130" s="259"/>
      <c r="E130" s="260"/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144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54" t="s">
        <v>417</v>
      </c>
      <c r="D131" s="223"/>
      <c r="E131" s="224">
        <v>3.6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144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6" t="s">
        <v>123</v>
      </c>
      <c r="B132" s="227" t="s">
        <v>76</v>
      </c>
      <c r="C132" s="250" t="s">
        <v>77</v>
      </c>
      <c r="D132" s="228"/>
      <c r="E132" s="229"/>
      <c r="F132" s="230"/>
      <c r="G132" s="230">
        <f>SUMIF(AG133:AG135,"&lt;&gt;NOR",G133:G135)</f>
        <v>0</v>
      </c>
      <c r="H132" s="230"/>
      <c r="I132" s="230">
        <f>SUM(I133:I135)</f>
        <v>0</v>
      </c>
      <c r="J132" s="230"/>
      <c r="K132" s="230">
        <f>SUM(K133:K135)</f>
        <v>0</v>
      </c>
      <c r="L132" s="230"/>
      <c r="M132" s="230">
        <f>SUM(M133:M135)</f>
        <v>0</v>
      </c>
      <c r="N132" s="229"/>
      <c r="O132" s="229">
        <f>SUM(O133:O135)</f>
        <v>0.04</v>
      </c>
      <c r="P132" s="229"/>
      <c r="Q132" s="229">
        <f>SUM(Q133:Q135)</f>
        <v>0</v>
      </c>
      <c r="R132" s="230"/>
      <c r="S132" s="230"/>
      <c r="T132" s="231"/>
      <c r="U132" s="225"/>
      <c r="V132" s="225">
        <f>SUM(V133:V135)</f>
        <v>2.0699999999999998</v>
      </c>
      <c r="W132" s="225"/>
      <c r="X132" s="225"/>
      <c r="Y132" s="225"/>
      <c r="AG132" t="s">
        <v>124</v>
      </c>
    </row>
    <row r="133" spans="1:60" ht="22.5" outlineLevel="1" x14ac:dyDescent="0.2">
      <c r="A133" s="233">
        <v>21</v>
      </c>
      <c r="B133" s="234" t="s">
        <v>278</v>
      </c>
      <c r="C133" s="251" t="s">
        <v>279</v>
      </c>
      <c r="D133" s="235" t="s">
        <v>192</v>
      </c>
      <c r="E133" s="236">
        <v>23.5</v>
      </c>
      <c r="F133" s="237"/>
      <c r="G133" s="238">
        <f>ROUND(E133*F133,2)</f>
        <v>0</v>
      </c>
      <c r="H133" s="237"/>
      <c r="I133" s="238">
        <f>ROUND(E133*H133,2)</f>
        <v>0</v>
      </c>
      <c r="J133" s="237"/>
      <c r="K133" s="238">
        <f>ROUND(E133*J133,2)</f>
        <v>0</v>
      </c>
      <c r="L133" s="238">
        <v>21</v>
      </c>
      <c r="M133" s="238">
        <f>G133*(1+L133/100)</f>
        <v>0</v>
      </c>
      <c r="N133" s="236">
        <v>1.5E-3</v>
      </c>
      <c r="O133" s="236">
        <f>ROUND(E133*N133,2)</f>
        <v>0.04</v>
      </c>
      <c r="P133" s="236">
        <v>0</v>
      </c>
      <c r="Q133" s="236">
        <f>ROUND(E133*P133,2)</f>
        <v>0</v>
      </c>
      <c r="R133" s="238" t="s">
        <v>280</v>
      </c>
      <c r="S133" s="238" t="s">
        <v>141</v>
      </c>
      <c r="T133" s="239" t="s">
        <v>141</v>
      </c>
      <c r="U133" s="222">
        <v>8.7999999999999995E-2</v>
      </c>
      <c r="V133" s="222">
        <f>ROUND(E133*U133,2)</f>
        <v>2.0699999999999998</v>
      </c>
      <c r="W133" s="222"/>
      <c r="X133" s="222" t="s">
        <v>173</v>
      </c>
      <c r="Y133" s="222" t="s">
        <v>174</v>
      </c>
      <c r="Z133" s="212"/>
      <c r="AA133" s="212"/>
      <c r="AB133" s="212"/>
      <c r="AC133" s="212"/>
      <c r="AD133" s="212"/>
      <c r="AE133" s="212"/>
      <c r="AF133" s="212"/>
      <c r="AG133" s="212" t="s">
        <v>175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54" t="s">
        <v>281</v>
      </c>
      <c r="D134" s="223"/>
      <c r="E134" s="224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144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54" t="s">
        <v>418</v>
      </c>
      <c r="D135" s="223"/>
      <c r="E135" s="224">
        <v>23.5</v>
      </c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144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26" t="s">
        <v>123</v>
      </c>
      <c r="B136" s="227" t="s">
        <v>78</v>
      </c>
      <c r="C136" s="250" t="s">
        <v>79</v>
      </c>
      <c r="D136" s="228"/>
      <c r="E136" s="229"/>
      <c r="F136" s="230"/>
      <c r="G136" s="230">
        <f>SUMIF(AG137:AG198,"&lt;&gt;NOR",G137:G198)</f>
        <v>0</v>
      </c>
      <c r="H136" s="230"/>
      <c r="I136" s="230">
        <f>SUM(I137:I198)</f>
        <v>0</v>
      </c>
      <c r="J136" s="230"/>
      <c r="K136" s="230">
        <f>SUM(K137:K198)</f>
        <v>0</v>
      </c>
      <c r="L136" s="230"/>
      <c r="M136" s="230">
        <f>SUM(M137:M198)</f>
        <v>0</v>
      </c>
      <c r="N136" s="229"/>
      <c r="O136" s="229">
        <f>SUM(O137:O198)</f>
        <v>85.610000000000028</v>
      </c>
      <c r="P136" s="229"/>
      <c r="Q136" s="229">
        <f>SUM(Q137:Q198)</f>
        <v>0</v>
      </c>
      <c r="R136" s="230"/>
      <c r="S136" s="230"/>
      <c r="T136" s="231"/>
      <c r="U136" s="225"/>
      <c r="V136" s="225">
        <f>SUM(V137:V198)</f>
        <v>59.69</v>
      </c>
      <c r="W136" s="225"/>
      <c r="X136" s="225"/>
      <c r="Y136" s="225"/>
      <c r="AG136" t="s">
        <v>124</v>
      </c>
    </row>
    <row r="137" spans="1:60" ht="22.5" outlineLevel="1" x14ac:dyDescent="0.2">
      <c r="A137" s="233">
        <v>22</v>
      </c>
      <c r="B137" s="234" t="s">
        <v>419</v>
      </c>
      <c r="C137" s="251" t="s">
        <v>420</v>
      </c>
      <c r="D137" s="235" t="s">
        <v>171</v>
      </c>
      <c r="E137" s="236">
        <v>55</v>
      </c>
      <c r="F137" s="237"/>
      <c r="G137" s="238">
        <f>ROUND(E137*F137,2)</f>
        <v>0</v>
      </c>
      <c r="H137" s="237"/>
      <c r="I137" s="238">
        <f>ROUND(E137*H137,2)</f>
        <v>0</v>
      </c>
      <c r="J137" s="237"/>
      <c r="K137" s="238">
        <f>ROUND(E137*J137,2)</f>
        <v>0</v>
      </c>
      <c r="L137" s="238">
        <v>21</v>
      </c>
      <c r="M137" s="238">
        <f>G137*(1+L137/100)</f>
        <v>0</v>
      </c>
      <c r="N137" s="236">
        <v>0.105</v>
      </c>
      <c r="O137" s="236">
        <f>ROUND(E137*N137,2)</f>
        <v>5.78</v>
      </c>
      <c r="P137" s="236">
        <v>0</v>
      </c>
      <c r="Q137" s="236">
        <f>ROUND(E137*P137,2)</f>
        <v>0</v>
      </c>
      <c r="R137" s="238" t="s">
        <v>172</v>
      </c>
      <c r="S137" s="238" t="s">
        <v>141</v>
      </c>
      <c r="T137" s="239" t="s">
        <v>141</v>
      </c>
      <c r="U137" s="222">
        <v>2.4E-2</v>
      </c>
      <c r="V137" s="222">
        <f>ROUND(E137*U137,2)</f>
        <v>1.32</v>
      </c>
      <c r="W137" s="222"/>
      <c r="X137" s="222" t="s">
        <v>173</v>
      </c>
      <c r="Y137" s="222" t="s">
        <v>174</v>
      </c>
      <c r="Z137" s="212"/>
      <c r="AA137" s="212"/>
      <c r="AB137" s="212"/>
      <c r="AC137" s="212"/>
      <c r="AD137" s="212"/>
      <c r="AE137" s="212"/>
      <c r="AF137" s="212"/>
      <c r="AG137" s="212" t="s">
        <v>175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62" t="s">
        <v>421</v>
      </c>
      <c r="D138" s="261"/>
      <c r="E138" s="261"/>
      <c r="F138" s="261"/>
      <c r="G138" s="261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177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53" t="s">
        <v>422</v>
      </c>
      <c r="D139" s="242"/>
      <c r="E139" s="242"/>
      <c r="F139" s="242"/>
      <c r="G139" s="24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133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54" t="s">
        <v>407</v>
      </c>
      <c r="D140" s="223"/>
      <c r="E140" s="224"/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144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54" t="s">
        <v>408</v>
      </c>
      <c r="D141" s="223"/>
      <c r="E141" s="224">
        <v>55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144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33">
        <v>23</v>
      </c>
      <c r="B142" s="234" t="s">
        <v>282</v>
      </c>
      <c r="C142" s="251" t="s">
        <v>283</v>
      </c>
      <c r="D142" s="235" t="s">
        <v>171</v>
      </c>
      <c r="E142" s="236">
        <v>19.399999999999999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36">
        <v>0.115</v>
      </c>
      <c r="O142" s="236">
        <f>ROUND(E142*N142,2)</f>
        <v>2.23</v>
      </c>
      <c r="P142" s="236">
        <v>0</v>
      </c>
      <c r="Q142" s="236">
        <f>ROUND(E142*P142,2)</f>
        <v>0</v>
      </c>
      <c r="R142" s="238" t="s">
        <v>172</v>
      </c>
      <c r="S142" s="238" t="s">
        <v>141</v>
      </c>
      <c r="T142" s="239" t="s">
        <v>141</v>
      </c>
      <c r="U142" s="222">
        <v>2.1000000000000001E-2</v>
      </c>
      <c r="V142" s="222">
        <f>ROUND(E142*U142,2)</f>
        <v>0.41</v>
      </c>
      <c r="W142" s="222"/>
      <c r="X142" s="222" t="s">
        <v>173</v>
      </c>
      <c r="Y142" s="222" t="s">
        <v>174</v>
      </c>
      <c r="Z142" s="212"/>
      <c r="AA142" s="212"/>
      <c r="AB142" s="212"/>
      <c r="AC142" s="212"/>
      <c r="AD142" s="212"/>
      <c r="AE142" s="212"/>
      <c r="AF142" s="212"/>
      <c r="AG142" s="212" t="s">
        <v>175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">
      <c r="A143" s="219"/>
      <c r="B143" s="220"/>
      <c r="C143" s="254" t="s">
        <v>178</v>
      </c>
      <c r="D143" s="223"/>
      <c r="E143" s="224"/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144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54" t="s">
        <v>387</v>
      </c>
      <c r="D144" s="223"/>
      <c r="E144" s="224">
        <v>19.399999999999999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144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33">
        <v>24</v>
      </c>
      <c r="B145" s="234" t="s">
        <v>284</v>
      </c>
      <c r="C145" s="251" t="s">
        <v>285</v>
      </c>
      <c r="D145" s="235" t="s">
        <v>171</v>
      </c>
      <c r="E145" s="236">
        <v>71.349999999999994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6">
        <v>0.34499999999999997</v>
      </c>
      <c r="O145" s="236">
        <f>ROUND(E145*N145,2)</f>
        <v>24.62</v>
      </c>
      <c r="P145" s="236">
        <v>0</v>
      </c>
      <c r="Q145" s="236">
        <f>ROUND(E145*P145,2)</f>
        <v>0</v>
      </c>
      <c r="R145" s="238" t="s">
        <v>172</v>
      </c>
      <c r="S145" s="238" t="s">
        <v>141</v>
      </c>
      <c r="T145" s="239" t="s">
        <v>141</v>
      </c>
      <c r="U145" s="222">
        <v>2.5999999999999999E-2</v>
      </c>
      <c r="V145" s="222">
        <f>ROUND(E145*U145,2)</f>
        <v>1.86</v>
      </c>
      <c r="W145" s="222"/>
      <c r="X145" s="222" t="s">
        <v>173</v>
      </c>
      <c r="Y145" s="222" t="s">
        <v>174</v>
      </c>
      <c r="Z145" s="212"/>
      <c r="AA145" s="212"/>
      <c r="AB145" s="212"/>
      <c r="AC145" s="212"/>
      <c r="AD145" s="212"/>
      <c r="AE145" s="212"/>
      <c r="AF145" s="212"/>
      <c r="AG145" s="212" t="s">
        <v>175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19"/>
      <c r="B146" s="220"/>
      <c r="C146" s="254" t="s">
        <v>237</v>
      </c>
      <c r="D146" s="223"/>
      <c r="E146" s="224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144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54" t="s">
        <v>409</v>
      </c>
      <c r="D147" s="223"/>
      <c r="E147" s="224">
        <v>50.5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144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54" t="s">
        <v>181</v>
      </c>
      <c r="D148" s="223"/>
      <c r="E148" s="224"/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144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54" t="s">
        <v>423</v>
      </c>
      <c r="D149" s="223"/>
      <c r="E149" s="224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144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54" t="s">
        <v>410</v>
      </c>
      <c r="D150" s="223"/>
      <c r="E150" s="224">
        <v>18.850000000000001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144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54" t="s">
        <v>424</v>
      </c>
      <c r="D151" s="223"/>
      <c r="E151" s="224"/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144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54" t="s">
        <v>310</v>
      </c>
      <c r="D152" s="223"/>
      <c r="E152" s="224">
        <v>2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144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33">
        <v>25</v>
      </c>
      <c r="B153" s="234" t="s">
        <v>425</v>
      </c>
      <c r="C153" s="251" t="s">
        <v>426</v>
      </c>
      <c r="D153" s="235" t="s">
        <v>171</v>
      </c>
      <c r="E153" s="236">
        <v>55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6">
        <v>0.57499999999999996</v>
      </c>
      <c r="O153" s="236">
        <f>ROUND(E153*N153,2)</f>
        <v>31.63</v>
      </c>
      <c r="P153" s="236">
        <v>0</v>
      </c>
      <c r="Q153" s="236">
        <f>ROUND(E153*P153,2)</f>
        <v>0</v>
      </c>
      <c r="R153" s="238" t="s">
        <v>172</v>
      </c>
      <c r="S153" s="238" t="s">
        <v>141</v>
      </c>
      <c r="T153" s="239" t="s">
        <v>141</v>
      </c>
      <c r="U153" s="222">
        <v>2.7E-2</v>
      </c>
      <c r="V153" s="222">
        <f>ROUND(E153*U153,2)</f>
        <v>1.49</v>
      </c>
      <c r="W153" s="222"/>
      <c r="X153" s="222" t="s">
        <v>173</v>
      </c>
      <c r="Y153" s="222" t="s">
        <v>174</v>
      </c>
      <c r="Z153" s="212"/>
      <c r="AA153" s="212"/>
      <c r="AB153" s="212"/>
      <c r="AC153" s="212"/>
      <c r="AD153" s="212"/>
      <c r="AE153" s="212"/>
      <c r="AF153" s="212"/>
      <c r="AG153" s="212" t="s">
        <v>175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19"/>
      <c r="B154" s="220"/>
      <c r="C154" s="254" t="s">
        <v>407</v>
      </c>
      <c r="D154" s="223"/>
      <c r="E154" s="224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144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54" t="s">
        <v>408</v>
      </c>
      <c r="D155" s="223"/>
      <c r="E155" s="224">
        <v>55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144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33">
        <v>26</v>
      </c>
      <c r="B156" s="234" t="s">
        <v>427</v>
      </c>
      <c r="C156" s="251" t="s">
        <v>428</v>
      </c>
      <c r="D156" s="235" t="s">
        <v>171</v>
      </c>
      <c r="E156" s="236">
        <v>2</v>
      </c>
      <c r="F156" s="237"/>
      <c r="G156" s="238">
        <f>ROUND(E156*F156,2)</f>
        <v>0</v>
      </c>
      <c r="H156" s="237"/>
      <c r="I156" s="238">
        <f>ROUND(E156*H156,2)</f>
        <v>0</v>
      </c>
      <c r="J156" s="237"/>
      <c r="K156" s="238">
        <f>ROUND(E156*J156,2)</f>
        <v>0</v>
      </c>
      <c r="L156" s="238">
        <v>21</v>
      </c>
      <c r="M156" s="238">
        <f>G156*(1+L156/100)</f>
        <v>0</v>
      </c>
      <c r="N156" s="236">
        <v>0.13188</v>
      </c>
      <c r="O156" s="236">
        <f>ROUND(E156*N156,2)</f>
        <v>0.26</v>
      </c>
      <c r="P156" s="236">
        <v>0</v>
      </c>
      <c r="Q156" s="236">
        <f>ROUND(E156*P156,2)</f>
        <v>0</v>
      </c>
      <c r="R156" s="238" t="s">
        <v>172</v>
      </c>
      <c r="S156" s="238" t="s">
        <v>141</v>
      </c>
      <c r="T156" s="239" t="s">
        <v>141</v>
      </c>
      <c r="U156" s="222">
        <v>4.9000000000000002E-2</v>
      </c>
      <c r="V156" s="222">
        <f>ROUND(E156*U156,2)</f>
        <v>0.1</v>
      </c>
      <c r="W156" s="222"/>
      <c r="X156" s="222" t="s">
        <v>173</v>
      </c>
      <c r="Y156" s="222" t="s">
        <v>174</v>
      </c>
      <c r="Z156" s="212"/>
      <c r="AA156" s="212"/>
      <c r="AB156" s="212"/>
      <c r="AC156" s="212"/>
      <c r="AD156" s="212"/>
      <c r="AE156" s="212"/>
      <c r="AF156" s="212"/>
      <c r="AG156" s="212" t="s">
        <v>175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19"/>
      <c r="B157" s="220"/>
      <c r="C157" s="262" t="s">
        <v>429</v>
      </c>
      <c r="D157" s="261"/>
      <c r="E157" s="261"/>
      <c r="F157" s="261"/>
      <c r="G157" s="261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177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19"/>
      <c r="B158" s="220"/>
      <c r="C158" s="254" t="s">
        <v>424</v>
      </c>
      <c r="D158" s="223"/>
      <c r="E158" s="224"/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144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54" t="s">
        <v>310</v>
      </c>
      <c r="D159" s="223"/>
      <c r="E159" s="224">
        <v>2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144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33">
        <v>27</v>
      </c>
      <c r="B160" s="234" t="s">
        <v>430</v>
      </c>
      <c r="C160" s="251" t="s">
        <v>431</v>
      </c>
      <c r="D160" s="235" t="s">
        <v>171</v>
      </c>
      <c r="E160" s="236">
        <v>57</v>
      </c>
      <c r="F160" s="237"/>
      <c r="G160" s="238">
        <f>ROUND(E160*F160,2)</f>
        <v>0</v>
      </c>
      <c r="H160" s="237"/>
      <c r="I160" s="238">
        <f>ROUND(E160*H160,2)</f>
        <v>0</v>
      </c>
      <c r="J160" s="237"/>
      <c r="K160" s="238">
        <f>ROUND(E160*J160,2)</f>
        <v>0</v>
      </c>
      <c r="L160" s="238">
        <v>21</v>
      </c>
      <c r="M160" s="238">
        <f>G160*(1+L160/100)</f>
        <v>0</v>
      </c>
      <c r="N160" s="236">
        <v>5.0000000000000001E-4</v>
      </c>
      <c r="O160" s="236">
        <f>ROUND(E160*N160,2)</f>
        <v>0.03</v>
      </c>
      <c r="P160" s="236">
        <v>0</v>
      </c>
      <c r="Q160" s="236">
        <f>ROUND(E160*P160,2)</f>
        <v>0</v>
      </c>
      <c r="R160" s="238" t="s">
        <v>172</v>
      </c>
      <c r="S160" s="238" t="s">
        <v>141</v>
      </c>
      <c r="T160" s="239" t="s">
        <v>141</v>
      </c>
      <c r="U160" s="222">
        <v>2E-3</v>
      </c>
      <c r="V160" s="222">
        <f>ROUND(E160*U160,2)</f>
        <v>0.11</v>
      </c>
      <c r="W160" s="222"/>
      <c r="X160" s="222" t="s">
        <v>173</v>
      </c>
      <c r="Y160" s="222" t="s">
        <v>174</v>
      </c>
      <c r="Z160" s="212"/>
      <c r="AA160" s="212"/>
      <c r="AB160" s="212"/>
      <c r="AC160" s="212"/>
      <c r="AD160" s="212"/>
      <c r="AE160" s="212"/>
      <c r="AF160" s="212"/>
      <c r="AG160" s="212" t="s">
        <v>175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19"/>
      <c r="B161" s="220"/>
      <c r="C161" s="262" t="s">
        <v>432</v>
      </c>
      <c r="D161" s="261"/>
      <c r="E161" s="261"/>
      <c r="F161" s="261"/>
      <c r="G161" s="261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177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">
      <c r="A162" s="219"/>
      <c r="B162" s="220"/>
      <c r="C162" s="254" t="s">
        <v>407</v>
      </c>
      <c r="D162" s="223"/>
      <c r="E162" s="224"/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144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54" t="s">
        <v>408</v>
      </c>
      <c r="D163" s="223"/>
      <c r="E163" s="224">
        <v>55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144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54" t="s">
        <v>424</v>
      </c>
      <c r="D164" s="223"/>
      <c r="E164" s="224"/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144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54" t="s">
        <v>310</v>
      </c>
      <c r="D165" s="223"/>
      <c r="E165" s="224">
        <v>2</v>
      </c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144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33">
        <v>28</v>
      </c>
      <c r="B166" s="234" t="s">
        <v>433</v>
      </c>
      <c r="C166" s="251" t="s">
        <v>434</v>
      </c>
      <c r="D166" s="235" t="s">
        <v>171</v>
      </c>
      <c r="E166" s="236">
        <v>57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6">
        <v>0.12715000000000001</v>
      </c>
      <c r="O166" s="236">
        <f>ROUND(E166*N166,2)</f>
        <v>7.25</v>
      </c>
      <c r="P166" s="236">
        <v>0</v>
      </c>
      <c r="Q166" s="236">
        <f>ROUND(E166*P166,2)</f>
        <v>0</v>
      </c>
      <c r="R166" s="238" t="s">
        <v>172</v>
      </c>
      <c r="S166" s="238" t="s">
        <v>141</v>
      </c>
      <c r="T166" s="239" t="s">
        <v>141</v>
      </c>
      <c r="U166" s="222">
        <v>7.1999999999999995E-2</v>
      </c>
      <c r="V166" s="222">
        <f>ROUND(E166*U166,2)</f>
        <v>4.0999999999999996</v>
      </c>
      <c r="W166" s="222"/>
      <c r="X166" s="222" t="s">
        <v>173</v>
      </c>
      <c r="Y166" s="222" t="s">
        <v>174</v>
      </c>
      <c r="Z166" s="212"/>
      <c r="AA166" s="212"/>
      <c r="AB166" s="212"/>
      <c r="AC166" s="212"/>
      <c r="AD166" s="212"/>
      <c r="AE166" s="212"/>
      <c r="AF166" s="212"/>
      <c r="AG166" s="212" t="s">
        <v>175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19"/>
      <c r="B167" s="220"/>
      <c r="C167" s="254" t="s">
        <v>407</v>
      </c>
      <c r="D167" s="223"/>
      <c r="E167" s="224"/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144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54" t="s">
        <v>408</v>
      </c>
      <c r="D168" s="223"/>
      <c r="E168" s="224">
        <v>55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144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54" t="s">
        <v>424</v>
      </c>
      <c r="D169" s="223"/>
      <c r="E169" s="224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144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54" t="s">
        <v>310</v>
      </c>
      <c r="D170" s="223"/>
      <c r="E170" s="224">
        <v>2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144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3">
        <v>29</v>
      </c>
      <c r="B171" s="234" t="s">
        <v>286</v>
      </c>
      <c r="C171" s="251" t="s">
        <v>287</v>
      </c>
      <c r="D171" s="235" t="s">
        <v>171</v>
      </c>
      <c r="E171" s="236">
        <v>88.75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21</v>
      </c>
      <c r="M171" s="238">
        <f>G171*(1+L171/100)</f>
        <v>0</v>
      </c>
      <c r="N171" s="236">
        <v>5.5449999999999999E-2</v>
      </c>
      <c r="O171" s="236">
        <f>ROUND(E171*N171,2)</f>
        <v>4.92</v>
      </c>
      <c r="P171" s="236">
        <v>0</v>
      </c>
      <c r="Q171" s="236">
        <f>ROUND(E171*P171,2)</f>
        <v>0</v>
      </c>
      <c r="R171" s="238" t="s">
        <v>172</v>
      </c>
      <c r="S171" s="238" t="s">
        <v>141</v>
      </c>
      <c r="T171" s="239" t="s">
        <v>141</v>
      </c>
      <c r="U171" s="222">
        <v>0.442</v>
      </c>
      <c r="V171" s="222">
        <f>ROUND(E171*U171,2)</f>
        <v>39.229999999999997</v>
      </c>
      <c r="W171" s="222"/>
      <c r="X171" s="222" t="s">
        <v>173</v>
      </c>
      <c r="Y171" s="222" t="s">
        <v>174</v>
      </c>
      <c r="Z171" s="212"/>
      <c r="AA171" s="212"/>
      <c r="AB171" s="212"/>
      <c r="AC171" s="212"/>
      <c r="AD171" s="212"/>
      <c r="AE171" s="212"/>
      <c r="AF171" s="212"/>
      <c r="AG171" s="212" t="s">
        <v>175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2" x14ac:dyDescent="0.2">
      <c r="A172" s="219"/>
      <c r="B172" s="220"/>
      <c r="C172" s="262" t="s">
        <v>288</v>
      </c>
      <c r="D172" s="261"/>
      <c r="E172" s="261"/>
      <c r="F172" s="261"/>
      <c r="G172" s="261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177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41" t="str">
        <f>C172</f>
        <v>s provedením lože z kameniva drceného, s vyplněním spár, s dvojitým hutněním a se smetením přebytečného materiálu na krajnici. S dodáním hmot pro lože a výplň spár.</v>
      </c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2">
      <c r="A173" s="219"/>
      <c r="B173" s="220"/>
      <c r="C173" s="254" t="s">
        <v>237</v>
      </c>
      <c r="D173" s="223"/>
      <c r="E173" s="224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144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54" t="s">
        <v>409</v>
      </c>
      <c r="D174" s="223"/>
      <c r="E174" s="224">
        <v>50.5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144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54" t="s">
        <v>178</v>
      </c>
      <c r="D175" s="223"/>
      <c r="E175" s="224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144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54" t="s">
        <v>387</v>
      </c>
      <c r="D176" s="223"/>
      <c r="E176" s="224">
        <v>19.399999999999999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144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54" t="s">
        <v>181</v>
      </c>
      <c r="D177" s="223"/>
      <c r="E177" s="224"/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144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54" t="s">
        <v>410</v>
      </c>
      <c r="D178" s="223"/>
      <c r="E178" s="224">
        <v>18.850000000000001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144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33">
        <v>30</v>
      </c>
      <c r="B179" s="234" t="s">
        <v>289</v>
      </c>
      <c r="C179" s="251" t="s">
        <v>290</v>
      </c>
      <c r="D179" s="235" t="s">
        <v>192</v>
      </c>
      <c r="E179" s="236">
        <v>27</v>
      </c>
      <c r="F179" s="237"/>
      <c r="G179" s="238">
        <f>ROUND(E179*F179,2)</f>
        <v>0</v>
      </c>
      <c r="H179" s="237"/>
      <c r="I179" s="238">
        <f>ROUND(E179*H179,2)</f>
        <v>0</v>
      </c>
      <c r="J179" s="237"/>
      <c r="K179" s="238">
        <f>ROUND(E179*J179,2)</f>
        <v>0</v>
      </c>
      <c r="L179" s="238">
        <v>21</v>
      </c>
      <c r="M179" s="238">
        <f>G179*(1+L179/100)</f>
        <v>0</v>
      </c>
      <c r="N179" s="236">
        <v>3.3E-4</v>
      </c>
      <c r="O179" s="236">
        <f>ROUND(E179*N179,2)</f>
        <v>0.01</v>
      </c>
      <c r="P179" s="236">
        <v>0</v>
      </c>
      <c r="Q179" s="236">
        <f>ROUND(E179*P179,2)</f>
        <v>0</v>
      </c>
      <c r="R179" s="238" t="s">
        <v>172</v>
      </c>
      <c r="S179" s="238" t="s">
        <v>141</v>
      </c>
      <c r="T179" s="239" t="s">
        <v>141</v>
      </c>
      <c r="U179" s="222">
        <v>0.41</v>
      </c>
      <c r="V179" s="222">
        <f>ROUND(E179*U179,2)</f>
        <v>11.07</v>
      </c>
      <c r="W179" s="222"/>
      <c r="X179" s="222" t="s">
        <v>173</v>
      </c>
      <c r="Y179" s="222" t="s">
        <v>174</v>
      </c>
      <c r="Z179" s="212"/>
      <c r="AA179" s="212"/>
      <c r="AB179" s="212"/>
      <c r="AC179" s="212"/>
      <c r="AD179" s="212"/>
      <c r="AE179" s="212"/>
      <c r="AF179" s="212"/>
      <c r="AG179" s="212" t="s">
        <v>175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">
      <c r="A180" s="219"/>
      <c r="B180" s="220"/>
      <c r="C180" s="254" t="s">
        <v>237</v>
      </c>
      <c r="D180" s="223"/>
      <c r="E180" s="224"/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144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54" t="s">
        <v>435</v>
      </c>
      <c r="D181" s="223"/>
      <c r="E181" s="224">
        <v>15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144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19"/>
      <c r="B182" s="220"/>
      <c r="C182" s="254" t="s">
        <v>178</v>
      </c>
      <c r="D182" s="223"/>
      <c r="E182" s="224"/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144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54" t="s">
        <v>291</v>
      </c>
      <c r="D183" s="223"/>
      <c r="E183" s="224">
        <v>6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144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54" t="s">
        <v>181</v>
      </c>
      <c r="D184" s="223"/>
      <c r="E184" s="224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144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19"/>
      <c r="B185" s="220"/>
      <c r="C185" s="254" t="s">
        <v>291</v>
      </c>
      <c r="D185" s="223"/>
      <c r="E185" s="224">
        <v>6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144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 x14ac:dyDescent="0.2">
      <c r="A186" s="233">
        <v>31</v>
      </c>
      <c r="B186" s="234" t="s">
        <v>292</v>
      </c>
      <c r="C186" s="251" t="s">
        <v>293</v>
      </c>
      <c r="D186" s="235" t="s">
        <v>171</v>
      </c>
      <c r="E186" s="236">
        <v>14.7525</v>
      </c>
      <c r="F186" s="237"/>
      <c r="G186" s="238">
        <f>ROUND(E186*F186,2)</f>
        <v>0</v>
      </c>
      <c r="H186" s="237"/>
      <c r="I186" s="238">
        <f>ROUND(E186*H186,2)</f>
        <v>0</v>
      </c>
      <c r="J186" s="237"/>
      <c r="K186" s="238">
        <f>ROUND(E186*J186,2)</f>
        <v>0</v>
      </c>
      <c r="L186" s="238">
        <v>21</v>
      </c>
      <c r="M186" s="238">
        <f>G186*(1+L186/100)</f>
        <v>0</v>
      </c>
      <c r="N186" s="236">
        <v>0.13100000000000001</v>
      </c>
      <c r="O186" s="236">
        <f>ROUND(E186*N186,2)</f>
        <v>1.93</v>
      </c>
      <c r="P186" s="236">
        <v>0</v>
      </c>
      <c r="Q186" s="236">
        <f>ROUND(E186*P186,2)</f>
        <v>0</v>
      </c>
      <c r="R186" s="238" t="s">
        <v>269</v>
      </c>
      <c r="S186" s="238" t="s">
        <v>141</v>
      </c>
      <c r="T186" s="239" t="s">
        <v>141</v>
      </c>
      <c r="U186" s="222">
        <v>0</v>
      </c>
      <c r="V186" s="222">
        <f>ROUND(E186*U186,2)</f>
        <v>0</v>
      </c>
      <c r="W186" s="222"/>
      <c r="X186" s="222" t="s">
        <v>270</v>
      </c>
      <c r="Y186" s="222" t="s">
        <v>174</v>
      </c>
      <c r="Z186" s="212"/>
      <c r="AA186" s="212"/>
      <c r="AB186" s="212"/>
      <c r="AC186" s="212"/>
      <c r="AD186" s="212"/>
      <c r="AE186" s="212"/>
      <c r="AF186" s="212"/>
      <c r="AG186" s="212" t="s">
        <v>271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">
      <c r="A187" s="219"/>
      <c r="B187" s="220"/>
      <c r="C187" s="254" t="s">
        <v>181</v>
      </c>
      <c r="D187" s="223"/>
      <c r="E187" s="224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144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54" t="s">
        <v>294</v>
      </c>
      <c r="D188" s="223"/>
      <c r="E188" s="224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144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63" t="s">
        <v>250</v>
      </c>
      <c r="D189" s="259"/>
      <c r="E189" s="260"/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144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64" t="s">
        <v>436</v>
      </c>
      <c r="D190" s="259"/>
      <c r="E190" s="260">
        <v>14.05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144</v>
      </c>
      <c r="AH190" s="212">
        <v>2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63" t="s">
        <v>252</v>
      </c>
      <c r="D191" s="259"/>
      <c r="E191" s="260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54" t="s">
        <v>437</v>
      </c>
      <c r="D192" s="223"/>
      <c r="E192" s="224">
        <v>14.7525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144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33">
        <v>32</v>
      </c>
      <c r="B193" s="234" t="s">
        <v>297</v>
      </c>
      <c r="C193" s="251" t="s">
        <v>298</v>
      </c>
      <c r="D193" s="235" t="s">
        <v>171</v>
      </c>
      <c r="E193" s="236">
        <v>53.024999999999999</v>
      </c>
      <c r="F193" s="237"/>
      <c r="G193" s="238">
        <f>ROUND(E193*F193,2)</f>
        <v>0</v>
      </c>
      <c r="H193" s="237"/>
      <c r="I193" s="238">
        <f>ROUND(E193*H193,2)</f>
        <v>0</v>
      </c>
      <c r="J193" s="237"/>
      <c r="K193" s="238">
        <f>ROUND(E193*J193,2)</f>
        <v>0</v>
      </c>
      <c r="L193" s="238">
        <v>21</v>
      </c>
      <c r="M193" s="238">
        <f>G193*(1+L193/100)</f>
        <v>0</v>
      </c>
      <c r="N193" s="236">
        <v>0.13100000000000001</v>
      </c>
      <c r="O193" s="236">
        <f>ROUND(E193*N193,2)</f>
        <v>6.95</v>
      </c>
      <c r="P193" s="236">
        <v>0</v>
      </c>
      <c r="Q193" s="236">
        <f>ROUND(E193*P193,2)</f>
        <v>0</v>
      </c>
      <c r="R193" s="238" t="s">
        <v>269</v>
      </c>
      <c r="S193" s="238" t="s">
        <v>141</v>
      </c>
      <c r="T193" s="239" t="s">
        <v>141</v>
      </c>
      <c r="U193" s="222">
        <v>0</v>
      </c>
      <c r="V193" s="222">
        <f>ROUND(E193*U193,2)</f>
        <v>0</v>
      </c>
      <c r="W193" s="222"/>
      <c r="X193" s="222" t="s">
        <v>270</v>
      </c>
      <c r="Y193" s="222" t="s">
        <v>174</v>
      </c>
      <c r="Z193" s="212"/>
      <c r="AA193" s="212"/>
      <c r="AB193" s="212"/>
      <c r="AC193" s="212"/>
      <c r="AD193" s="212"/>
      <c r="AE193" s="212"/>
      <c r="AF193" s="212"/>
      <c r="AG193" s="212" t="s">
        <v>271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">
      <c r="A194" s="219"/>
      <c r="B194" s="220"/>
      <c r="C194" s="254" t="s">
        <v>237</v>
      </c>
      <c r="D194" s="223"/>
      <c r="E194" s="224"/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144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63" t="s">
        <v>250</v>
      </c>
      <c r="D195" s="259"/>
      <c r="E195" s="260"/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144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64" t="s">
        <v>438</v>
      </c>
      <c r="D196" s="259"/>
      <c r="E196" s="260">
        <v>50.5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144</v>
      </c>
      <c r="AH196" s="212">
        <v>2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63" t="s">
        <v>252</v>
      </c>
      <c r="D197" s="259"/>
      <c r="E197" s="260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144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54" t="s">
        <v>439</v>
      </c>
      <c r="D198" s="223"/>
      <c r="E198" s="224">
        <v>53.024999999999999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144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26" t="s">
        <v>123</v>
      </c>
      <c r="B199" s="227" t="s">
        <v>80</v>
      </c>
      <c r="C199" s="250" t="s">
        <v>81</v>
      </c>
      <c r="D199" s="228"/>
      <c r="E199" s="229"/>
      <c r="F199" s="230"/>
      <c r="G199" s="230">
        <f>SUMIF(AG200:AG206,"&lt;&gt;NOR",G200:G206)</f>
        <v>0</v>
      </c>
      <c r="H199" s="230"/>
      <c r="I199" s="230">
        <f>SUM(I200:I206)</f>
        <v>0</v>
      </c>
      <c r="J199" s="230"/>
      <c r="K199" s="230">
        <f>SUM(K200:K206)</f>
        <v>0</v>
      </c>
      <c r="L199" s="230"/>
      <c r="M199" s="230">
        <f>SUM(M200:M206)</f>
        <v>0</v>
      </c>
      <c r="N199" s="229"/>
      <c r="O199" s="229">
        <f>SUM(O200:O206)</f>
        <v>6.7900000000000009</v>
      </c>
      <c r="P199" s="229"/>
      <c r="Q199" s="229">
        <f>SUM(Q200:Q206)</f>
        <v>0</v>
      </c>
      <c r="R199" s="230"/>
      <c r="S199" s="230"/>
      <c r="T199" s="231"/>
      <c r="U199" s="225"/>
      <c r="V199" s="225">
        <f>SUM(V200:V206)</f>
        <v>31.979999999999997</v>
      </c>
      <c r="W199" s="225"/>
      <c r="X199" s="225"/>
      <c r="Y199" s="225"/>
      <c r="AG199" t="s">
        <v>124</v>
      </c>
    </row>
    <row r="200" spans="1:60" ht="33.75" outlineLevel="1" x14ac:dyDescent="0.2">
      <c r="A200" s="233">
        <v>33</v>
      </c>
      <c r="B200" s="234" t="s">
        <v>440</v>
      </c>
      <c r="C200" s="251" t="s">
        <v>441</v>
      </c>
      <c r="D200" s="235" t="s">
        <v>192</v>
      </c>
      <c r="E200" s="236">
        <v>10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0.51870000000000005</v>
      </c>
      <c r="O200" s="236">
        <f>ROUND(E200*N200,2)</f>
        <v>5.19</v>
      </c>
      <c r="P200" s="236">
        <v>0</v>
      </c>
      <c r="Q200" s="236">
        <f>ROUND(E200*P200,2)</f>
        <v>0</v>
      </c>
      <c r="R200" s="238" t="s">
        <v>442</v>
      </c>
      <c r="S200" s="238" t="s">
        <v>141</v>
      </c>
      <c r="T200" s="239" t="s">
        <v>141</v>
      </c>
      <c r="U200" s="222">
        <v>2.0201799999999999</v>
      </c>
      <c r="V200" s="222">
        <f>ROUND(E200*U200,2)</f>
        <v>20.2</v>
      </c>
      <c r="W200" s="222"/>
      <c r="X200" s="222" t="s">
        <v>443</v>
      </c>
      <c r="Y200" s="222" t="s">
        <v>174</v>
      </c>
      <c r="Z200" s="212"/>
      <c r="AA200" s="212"/>
      <c r="AB200" s="212"/>
      <c r="AC200" s="212"/>
      <c r="AD200" s="212"/>
      <c r="AE200" s="212"/>
      <c r="AF200" s="212"/>
      <c r="AG200" s="212" t="s">
        <v>444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19"/>
      <c r="B201" s="220"/>
      <c r="C201" s="252" t="s">
        <v>445</v>
      </c>
      <c r="D201" s="240"/>
      <c r="E201" s="240"/>
      <c r="F201" s="240"/>
      <c r="G201" s="240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133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">
      <c r="A202" s="219"/>
      <c r="B202" s="220"/>
      <c r="C202" s="254" t="s">
        <v>446</v>
      </c>
      <c r="D202" s="223"/>
      <c r="E202" s="224">
        <v>10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144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33.75" outlineLevel="1" x14ac:dyDescent="0.2">
      <c r="A203" s="233">
        <v>34</v>
      </c>
      <c r="B203" s="234" t="s">
        <v>447</v>
      </c>
      <c r="C203" s="251" t="s">
        <v>448</v>
      </c>
      <c r="D203" s="235" t="s">
        <v>323</v>
      </c>
      <c r="E203" s="236">
        <v>2</v>
      </c>
      <c r="F203" s="237"/>
      <c r="G203" s="238">
        <f>ROUND(E203*F203,2)</f>
        <v>0</v>
      </c>
      <c r="H203" s="237"/>
      <c r="I203" s="238">
        <f>ROUND(E203*H203,2)</f>
        <v>0</v>
      </c>
      <c r="J203" s="237"/>
      <c r="K203" s="238">
        <f>ROUND(E203*J203,2)</f>
        <v>0</v>
      </c>
      <c r="L203" s="238">
        <v>21</v>
      </c>
      <c r="M203" s="238">
        <f>G203*(1+L203/100)</f>
        <v>0</v>
      </c>
      <c r="N203" s="236">
        <v>0.79886000000000001</v>
      </c>
      <c r="O203" s="236">
        <f>ROUND(E203*N203,2)</f>
        <v>1.6</v>
      </c>
      <c r="P203" s="236">
        <v>0</v>
      </c>
      <c r="Q203" s="236">
        <f>ROUND(E203*P203,2)</f>
        <v>0</v>
      </c>
      <c r="R203" s="238" t="s">
        <v>442</v>
      </c>
      <c r="S203" s="238" t="s">
        <v>141</v>
      </c>
      <c r="T203" s="239" t="s">
        <v>141</v>
      </c>
      <c r="U203" s="222">
        <v>5.8918699999999999</v>
      </c>
      <c r="V203" s="222">
        <f>ROUND(E203*U203,2)</f>
        <v>11.78</v>
      </c>
      <c r="W203" s="222"/>
      <c r="X203" s="222" t="s">
        <v>443</v>
      </c>
      <c r="Y203" s="222" t="s">
        <v>174</v>
      </c>
      <c r="Z203" s="212"/>
      <c r="AA203" s="212"/>
      <c r="AB203" s="212"/>
      <c r="AC203" s="212"/>
      <c r="AD203" s="212"/>
      <c r="AE203" s="212"/>
      <c r="AF203" s="212"/>
      <c r="AG203" s="212" t="s">
        <v>444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22.5" outlineLevel="2" x14ac:dyDescent="0.2">
      <c r="A204" s="219"/>
      <c r="B204" s="220"/>
      <c r="C204" s="262" t="s">
        <v>449</v>
      </c>
      <c r="D204" s="261"/>
      <c r="E204" s="261"/>
      <c r="F204" s="261"/>
      <c r="G204" s="261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177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41" t="str">
        <f>C204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">
      <c r="A205" s="219"/>
      <c r="B205" s="220"/>
      <c r="C205" s="253" t="s">
        <v>450</v>
      </c>
      <c r="D205" s="242"/>
      <c r="E205" s="242"/>
      <c r="F205" s="242"/>
      <c r="G205" s="24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133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">
      <c r="A206" s="219"/>
      <c r="B206" s="220"/>
      <c r="C206" s="254" t="s">
        <v>310</v>
      </c>
      <c r="D206" s="223"/>
      <c r="E206" s="224">
        <v>2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144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x14ac:dyDescent="0.2">
      <c r="A207" s="226" t="s">
        <v>123</v>
      </c>
      <c r="B207" s="227" t="s">
        <v>82</v>
      </c>
      <c r="C207" s="250" t="s">
        <v>83</v>
      </c>
      <c r="D207" s="228"/>
      <c r="E207" s="229"/>
      <c r="F207" s="230"/>
      <c r="G207" s="230">
        <f>SUMIF(AG208:AG263,"&lt;&gt;NOR",G208:G263)</f>
        <v>0</v>
      </c>
      <c r="H207" s="230"/>
      <c r="I207" s="230">
        <f>SUM(I208:I263)</f>
        <v>0</v>
      </c>
      <c r="J207" s="230"/>
      <c r="K207" s="230">
        <f>SUM(K208:K263)</f>
        <v>0</v>
      </c>
      <c r="L207" s="230"/>
      <c r="M207" s="230">
        <f>SUM(M208:M263)</f>
        <v>0</v>
      </c>
      <c r="N207" s="229"/>
      <c r="O207" s="229">
        <f>SUM(O208:O263)</f>
        <v>37.269999999999996</v>
      </c>
      <c r="P207" s="229"/>
      <c r="Q207" s="229">
        <f>SUM(Q208:Q263)</f>
        <v>0</v>
      </c>
      <c r="R207" s="230"/>
      <c r="S207" s="230"/>
      <c r="T207" s="231"/>
      <c r="U207" s="225"/>
      <c r="V207" s="225">
        <f>SUM(V208:V263)</f>
        <v>50.65</v>
      </c>
      <c r="W207" s="225"/>
      <c r="X207" s="225"/>
      <c r="Y207" s="225"/>
      <c r="AG207" t="s">
        <v>124</v>
      </c>
    </row>
    <row r="208" spans="1:60" ht="22.5" outlineLevel="1" x14ac:dyDescent="0.2">
      <c r="A208" s="233">
        <v>35</v>
      </c>
      <c r="B208" s="234" t="s">
        <v>301</v>
      </c>
      <c r="C208" s="251" t="s">
        <v>302</v>
      </c>
      <c r="D208" s="235" t="s">
        <v>192</v>
      </c>
      <c r="E208" s="236">
        <v>118</v>
      </c>
      <c r="F208" s="237"/>
      <c r="G208" s="238">
        <f>ROUND(E208*F208,2)</f>
        <v>0</v>
      </c>
      <c r="H208" s="237"/>
      <c r="I208" s="238">
        <f>ROUND(E208*H208,2)</f>
        <v>0</v>
      </c>
      <c r="J208" s="237"/>
      <c r="K208" s="238">
        <f>ROUND(E208*J208,2)</f>
        <v>0</v>
      </c>
      <c r="L208" s="238">
        <v>21</v>
      </c>
      <c r="M208" s="238">
        <f>G208*(1+L208/100)</f>
        <v>0</v>
      </c>
      <c r="N208" s="236">
        <v>0.188</v>
      </c>
      <c r="O208" s="236">
        <f>ROUND(E208*N208,2)</f>
        <v>22.18</v>
      </c>
      <c r="P208" s="236">
        <v>0</v>
      </c>
      <c r="Q208" s="236">
        <f>ROUND(E208*P208,2)</f>
        <v>0</v>
      </c>
      <c r="R208" s="238" t="s">
        <v>172</v>
      </c>
      <c r="S208" s="238" t="s">
        <v>141</v>
      </c>
      <c r="T208" s="239" t="s">
        <v>141</v>
      </c>
      <c r="U208" s="222">
        <v>0.27200000000000002</v>
      </c>
      <c r="V208" s="222">
        <f>ROUND(E208*U208,2)</f>
        <v>32.1</v>
      </c>
      <c r="W208" s="222"/>
      <c r="X208" s="222" t="s">
        <v>173</v>
      </c>
      <c r="Y208" s="222" t="s">
        <v>174</v>
      </c>
      <c r="Z208" s="212"/>
      <c r="AA208" s="212"/>
      <c r="AB208" s="212"/>
      <c r="AC208" s="212"/>
      <c r="AD208" s="212"/>
      <c r="AE208" s="212"/>
      <c r="AF208" s="212"/>
      <c r="AG208" s="212" t="s">
        <v>175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">
      <c r="A209" s="219"/>
      <c r="B209" s="220"/>
      <c r="C209" s="262" t="s">
        <v>303</v>
      </c>
      <c r="D209" s="261"/>
      <c r="E209" s="261"/>
      <c r="F209" s="261"/>
      <c r="G209" s="261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177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2" x14ac:dyDescent="0.2">
      <c r="A210" s="219"/>
      <c r="B210" s="220"/>
      <c r="C210" s="253" t="s">
        <v>304</v>
      </c>
      <c r="D210" s="242"/>
      <c r="E210" s="242"/>
      <c r="F210" s="242"/>
      <c r="G210" s="24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133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">
      <c r="A211" s="219"/>
      <c r="B211" s="220"/>
      <c r="C211" s="254" t="s">
        <v>305</v>
      </c>
      <c r="D211" s="223"/>
      <c r="E211" s="224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144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54" t="s">
        <v>451</v>
      </c>
      <c r="D212" s="223"/>
      <c r="E212" s="224">
        <v>46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144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54" t="s">
        <v>307</v>
      </c>
      <c r="D213" s="223"/>
      <c r="E213" s="224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144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54" t="s">
        <v>348</v>
      </c>
      <c r="D214" s="223"/>
      <c r="E214" s="224">
        <v>14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144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54" t="s">
        <v>309</v>
      </c>
      <c r="D215" s="223"/>
      <c r="E215" s="224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144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54" t="s">
        <v>195</v>
      </c>
      <c r="D216" s="223"/>
      <c r="E216" s="224">
        <v>4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144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54" t="s">
        <v>311</v>
      </c>
      <c r="D217" s="223"/>
      <c r="E217" s="224"/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144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54" t="s">
        <v>195</v>
      </c>
      <c r="D218" s="223"/>
      <c r="E218" s="224">
        <v>4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144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54" t="s">
        <v>312</v>
      </c>
      <c r="D219" s="223"/>
      <c r="E219" s="224"/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144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54" t="s">
        <v>452</v>
      </c>
      <c r="D220" s="223"/>
      <c r="E220" s="224">
        <v>50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144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22.5" outlineLevel="1" x14ac:dyDescent="0.2">
      <c r="A221" s="233">
        <v>36</v>
      </c>
      <c r="B221" s="234" t="s">
        <v>314</v>
      </c>
      <c r="C221" s="251" t="s">
        <v>315</v>
      </c>
      <c r="D221" s="235" t="s">
        <v>192</v>
      </c>
      <c r="E221" s="236">
        <v>68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6">
        <v>5.9049999999999998E-2</v>
      </c>
      <c r="O221" s="236">
        <f>ROUND(E221*N221,2)</f>
        <v>4.0199999999999996</v>
      </c>
      <c r="P221" s="236">
        <v>0</v>
      </c>
      <c r="Q221" s="236">
        <f>ROUND(E221*P221,2)</f>
        <v>0</v>
      </c>
      <c r="R221" s="238" t="s">
        <v>172</v>
      </c>
      <c r="S221" s="238" t="s">
        <v>141</v>
      </c>
      <c r="T221" s="239" t="s">
        <v>141</v>
      </c>
      <c r="U221" s="222">
        <v>0.26</v>
      </c>
      <c r="V221" s="222">
        <f>ROUND(E221*U221,2)</f>
        <v>17.68</v>
      </c>
      <c r="W221" s="222"/>
      <c r="X221" s="222" t="s">
        <v>173</v>
      </c>
      <c r="Y221" s="222" t="s">
        <v>174</v>
      </c>
      <c r="Z221" s="212"/>
      <c r="AA221" s="212"/>
      <c r="AB221" s="212"/>
      <c r="AC221" s="212"/>
      <c r="AD221" s="212"/>
      <c r="AE221" s="212"/>
      <c r="AF221" s="212"/>
      <c r="AG221" s="212" t="s">
        <v>175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">
      <c r="A222" s="219"/>
      <c r="B222" s="220"/>
      <c r="C222" s="254" t="s">
        <v>316</v>
      </c>
      <c r="D222" s="223"/>
      <c r="E222" s="224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144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54" t="s">
        <v>453</v>
      </c>
      <c r="D223" s="223"/>
      <c r="E223" s="224">
        <v>68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144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33">
        <v>37</v>
      </c>
      <c r="B224" s="234" t="s">
        <v>318</v>
      </c>
      <c r="C224" s="251" t="s">
        <v>319</v>
      </c>
      <c r="D224" s="235" t="s">
        <v>192</v>
      </c>
      <c r="E224" s="236">
        <v>23.5</v>
      </c>
      <c r="F224" s="237"/>
      <c r="G224" s="238">
        <f>ROUND(E224*F224,2)</f>
        <v>0</v>
      </c>
      <c r="H224" s="237"/>
      <c r="I224" s="238">
        <f>ROUND(E224*H224,2)</f>
        <v>0</v>
      </c>
      <c r="J224" s="237"/>
      <c r="K224" s="238">
        <f>ROUND(E224*J224,2)</f>
        <v>0</v>
      </c>
      <c r="L224" s="238">
        <v>21</v>
      </c>
      <c r="M224" s="238">
        <f>G224*(1+L224/100)</f>
        <v>0</v>
      </c>
      <c r="N224" s="236">
        <v>0</v>
      </c>
      <c r="O224" s="236">
        <f>ROUND(E224*N224,2)</f>
        <v>0</v>
      </c>
      <c r="P224" s="236">
        <v>0</v>
      </c>
      <c r="Q224" s="236">
        <f>ROUND(E224*P224,2)</f>
        <v>0</v>
      </c>
      <c r="R224" s="238" t="s">
        <v>172</v>
      </c>
      <c r="S224" s="238" t="s">
        <v>141</v>
      </c>
      <c r="T224" s="239" t="s">
        <v>141</v>
      </c>
      <c r="U224" s="222">
        <v>3.6999999999999998E-2</v>
      </c>
      <c r="V224" s="222">
        <f>ROUND(E224*U224,2)</f>
        <v>0.87</v>
      </c>
      <c r="W224" s="222"/>
      <c r="X224" s="222" t="s">
        <v>173</v>
      </c>
      <c r="Y224" s="222" t="s">
        <v>174</v>
      </c>
      <c r="Z224" s="212"/>
      <c r="AA224" s="212"/>
      <c r="AB224" s="212"/>
      <c r="AC224" s="212"/>
      <c r="AD224" s="212"/>
      <c r="AE224" s="212"/>
      <c r="AF224" s="212"/>
      <c r="AG224" s="212" t="s">
        <v>175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">
      <c r="A225" s="219"/>
      <c r="B225" s="220"/>
      <c r="C225" s="262" t="s">
        <v>320</v>
      </c>
      <c r="D225" s="261"/>
      <c r="E225" s="261"/>
      <c r="F225" s="261"/>
      <c r="G225" s="261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177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54" t="s">
        <v>281</v>
      </c>
      <c r="D226" s="223"/>
      <c r="E226" s="224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144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54" t="s">
        <v>418</v>
      </c>
      <c r="D227" s="223"/>
      <c r="E227" s="224">
        <v>23.5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144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2.5" outlineLevel="1" x14ac:dyDescent="0.2">
      <c r="A228" s="233">
        <v>38</v>
      </c>
      <c r="B228" s="234" t="s">
        <v>321</v>
      </c>
      <c r="C228" s="251" t="s">
        <v>322</v>
      </c>
      <c r="D228" s="235" t="s">
        <v>323</v>
      </c>
      <c r="E228" s="236">
        <v>138.72</v>
      </c>
      <c r="F228" s="237"/>
      <c r="G228" s="238">
        <f>ROUND(E228*F228,2)</f>
        <v>0</v>
      </c>
      <c r="H228" s="237"/>
      <c r="I228" s="238">
        <f>ROUND(E228*H228,2)</f>
        <v>0</v>
      </c>
      <c r="J228" s="237"/>
      <c r="K228" s="238">
        <f>ROUND(E228*J228,2)</f>
        <v>0</v>
      </c>
      <c r="L228" s="238">
        <v>21</v>
      </c>
      <c r="M228" s="238">
        <f>G228*(1+L228/100)</f>
        <v>0</v>
      </c>
      <c r="N228" s="236">
        <v>2.3E-2</v>
      </c>
      <c r="O228" s="236">
        <f>ROUND(E228*N228,2)</f>
        <v>3.19</v>
      </c>
      <c r="P228" s="236">
        <v>0</v>
      </c>
      <c r="Q228" s="236">
        <f>ROUND(E228*P228,2)</f>
        <v>0</v>
      </c>
      <c r="R228" s="238" t="s">
        <v>269</v>
      </c>
      <c r="S228" s="238" t="s">
        <v>141</v>
      </c>
      <c r="T228" s="239" t="s">
        <v>141</v>
      </c>
      <c r="U228" s="222">
        <v>0</v>
      </c>
      <c r="V228" s="222">
        <f>ROUND(E228*U228,2)</f>
        <v>0</v>
      </c>
      <c r="W228" s="222"/>
      <c r="X228" s="222" t="s">
        <v>270</v>
      </c>
      <c r="Y228" s="222" t="s">
        <v>174</v>
      </c>
      <c r="Z228" s="212"/>
      <c r="AA228" s="212"/>
      <c r="AB228" s="212"/>
      <c r="AC228" s="212"/>
      <c r="AD228" s="212"/>
      <c r="AE228" s="212"/>
      <c r="AF228" s="212"/>
      <c r="AG228" s="212" t="s">
        <v>271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">
      <c r="A229" s="219"/>
      <c r="B229" s="220"/>
      <c r="C229" s="254" t="s">
        <v>316</v>
      </c>
      <c r="D229" s="223"/>
      <c r="E229" s="224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144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63" t="s">
        <v>250</v>
      </c>
      <c r="D230" s="259"/>
      <c r="E230" s="260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144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64" t="s">
        <v>454</v>
      </c>
      <c r="D231" s="259"/>
      <c r="E231" s="260">
        <v>68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144</v>
      </c>
      <c r="AH231" s="212">
        <v>2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63" t="s">
        <v>252</v>
      </c>
      <c r="D232" s="259"/>
      <c r="E232" s="260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144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54" t="s">
        <v>455</v>
      </c>
      <c r="D233" s="223"/>
      <c r="E233" s="224">
        <v>138.72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144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ht="22.5" outlineLevel="1" x14ac:dyDescent="0.2">
      <c r="A234" s="233">
        <v>39</v>
      </c>
      <c r="B234" s="234" t="s">
        <v>326</v>
      </c>
      <c r="C234" s="251" t="s">
        <v>327</v>
      </c>
      <c r="D234" s="235" t="s">
        <v>323</v>
      </c>
      <c r="E234" s="236">
        <v>46.92</v>
      </c>
      <c r="F234" s="237"/>
      <c r="G234" s="238">
        <f>ROUND(E234*F234,2)</f>
        <v>0</v>
      </c>
      <c r="H234" s="237"/>
      <c r="I234" s="238">
        <f>ROUND(E234*H234,2)</f>
        <v>0</v>
      </c>
      <c r="J234" s="237"/>
      <c r="K234" s="238">
        <f>ROUND(E234*J234,2)</f>
        <v>0</v>
      </c>
      <c r="L234" s="238">
        <v>21</v>
      </c>
      <c r="M234" s="238">
        <f>G234*(1+L234/100)</f>
        <v>0</v>
      </c>
      <c r="N234" s="236">
        <v>8.0100000000000005E-2</v>
      </c>
      <c r="O234" s="236">
        <f>ROUND(E234*N234,2)</f>
        <v>3.76</v>
      </c>
      <c r="P234" s="236">
        <v>0</v>
      </c>
      <c r="Q234" s="236">
        <f>ROUND(E234*P234,2)</f>
        <v>0</v>
      </c>
      <c r="R234" s="238" t="s">
        <v>269</v>
      </c>
      <c r="S234" s="238" t="s">
        <v>141</v>
      </c>
      <c r="T234" s="239" t="s">
        <v>141</v>
      </c>
      <c r="U234" s="222">
        <v>0</v>
      </c>
      <c r="V234" s="222">
        <f>ROUND(E234*U234,2)</f>
        <v>0</v>
      </c>
      <c r="W234" s="222"/>
      <c r="X234" s="222" t="s">
        <v>270</v>
      </c>
      <c r="Y234" s="222" t="s">
        <v>174</v>
      </c>
      <c r="Z234" s="212"/>
      <c r="AA234" s="212"/>
      <c r="AB234" s="212"/>
      <c r="AC234" s="212"/>
      <c r="AD234" s="212"/>
      <c r="AE234" s="212"/>
      <c r="AF234" s="212"/>
      <c r="AG234" s="212" t="s">
        <v>271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2" x14ac:dyDescent="0.2">
      <c r="A235" s="219"/>
      <c r="B235" s="220"/>
      <c r="C235" s="254" t="s">
        <v>305</v>
      </c>
      <c r="D235" s="223"/>
      <c r="E235" s="224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144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63" t="s">
        <v>250</v>
      </c>
      <c r="D236" s="259"/>
      <c r="E236" s="260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144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64" t="s">
        <v>456</v>
      </c>
      <c r="D237" s="259"/>
      <c r="E237" s="260">
        <v>46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144</v>
      </c>
      <c r="AH237" s="212">
        <v>2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63" t="s">
        <v>252</v>
      </c>
      <c r="D238" s="259"/>
      <c r="E238" s="260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144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54" t="s">
        <v>457</v>
      </c>
      <c r="D239" s="223"/>
      <c r="E239" s="224">
        <v>46.92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144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 x14ac:dyDescent="0.2">
      <c r="A240" s="233">
        <v>40</v>
      </c>
      <c r="B240" s="234" t="s">
        <v>330</v>
      </c>
      <c r="C240" s="251" t="s">
        <v>331</v>
      </c>
      <c r="D240" s="235" t="s">
        <v>323</v>
      </c>
      <c r="E240" s="236">
        <v>14.28</v>
      </c>
      <c r="F240" s="237"/>
      <c r="G240" s="238">
        <f>ROUND(E240*F240,2)</f>
        <v>0</v>
      </c>
      <c r="H240" s="237"/>
      <c r="I240" s="238">
        <f>ROUND(E240*H240,2)</f>
        <v>0</v>
      </c>
      <c r="J240" s="237"/>
      <c r="K240" s="238">
        <f>ROUND(E240*J240,2)</f>
        <v>0</v>
      </c>
      <c r="L240" s="238">
        <v>21</v>
      </c>
      <c r="M240" s="238">
        <f>G240*(1+L240/100)</f>
        <v>0</v>
      </c>
      <c r="N240" s="236">
        <v>4.2099999999999999E-2</v>
      </c>
      <c r="O240" s="236">
        <f>ROUND(E240*N240,2)</f>
        <v>0.6</v>
      </c>
      <c r="P240" s="236">
        <v>0</v>
      </c>
      <c r="Q240" s="236">
        <f>ROUND(E240*P240,2)</f>
        <v>0</v>
      </c>
      <c r="R240" s="238" t="s">
        <v>269</v>
      </c>
      <c r="S240" s="238" t="s">
        <v>141</v>
      </c>
      <c r="T240" s="239" t="s">
        <v>141</v>
      </c>
      <c r="U240" s="222">
        <v>0</v>
      </c>
      <c r="V240" s="222">
        <f>ROUND(E240*U240,2)</f>
        <v>0</v>
      </c>
      <c r="W240" s="222"/>
      <c r="X240" s="222" t="s">
        <v>270</v>
      </c>
      <c r="Y240" s="222" t="s">
        <v>174</v>
      </c>
      <c r="Z240" s="212"/>
      <c r="AA240" s="212"/>
      <c r="AB240" s="212"/>
      <c r="AC240" s="212"/>
      <c r="AD240" s="212"/>
      <c r="AE240" s="212"/>
      <c r="AF240" s="212"/>
      <c r="AG240" s="212" t="s">
        <v>271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">
      <c r="A241" s="219"/>
      <c r="B241" s="220"/>
      <c r="C241" s="254" t="s">
        <v>307</v>
      </c>
      <c r="D241" s="223"/>
      <c r="E241" s="224"/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144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63" t="s">
        <v>250</v>
      </c>
      <c r="D242" s="259"/>
      <c r="E242" s="260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144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64" t="s">
        <v>458</v>
      </c>
      <c r="D243" s="259"/>
      <c r="E243" s="260">
        <v>14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144</v>
      </c>
      <c r="AH243" s="212">
        <v>2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63" t="s">
        <v>252</v>
      </c>
      <c r="D244" s="259"/>
      <c r="E244" s="260"/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144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54" t="s">
        <v>459</v>
      </c>
      <c r="D245" s="223"/>
      <c r="E245" s="224">
        <v>14.28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144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ht="22.5" outlineLevel="1" x14ac:dyDescent="0.2">
      <c r="A246" s="233">
        <v>41</v>
      </c>
      <c r="B246" s="234" t="s">
        <v>334</v>
      </c>
      <c r="C246" s="251" t="s">
        <v>335</v>
      </c>
      <c r="D246" s="235" t="s">
        <v>323</v>
      </c>
      <c r="E246" s="236">
        <v>4.08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36">
        <v>5.6099999999999997E-2</v>
      </c>
      <c r="O246" s="236">
        <f>ROUND(E246*N246,2)</f>
        <v>0.23</v>
      </c>
      <c r="P246" s="236">
        <v>0</v>
      </c>
      <c r="Q246" s="236">
        <f>ROUND(E246*P246,2)</f>
        <v>0</v>
      </c>
      <c r="R246" s="238" t="s">
        <v>269</v>
      </c>
      <c r="S246" s="238" t="s">
        <v>141</v>
      </c>
      <c r="T246" s="239" t="s">
        <v>141</v>
      </c>
      <c r="U246" s="222">
        <v>0</v>
      </c>
      <c r="V246" s="222">
        <f>ROUND(E246*U246,2)</f>
        <v>0</v>
      </c>
      <c r="W246" s="222"/>
      <c r="X246" s="222" t="s">
        <v>270</v>
      </c>
      <c r="Y246" s="222" t="s">
        <v>174</v>
      </c>
      <c r="Z246" s="212"/>
      <c r="AA246" s="212"/>
      <c r="AB246" s="212"/>
      <c r="AC246" s="212"/>
      <c r="AD246" s="212"/>
      <c r="AE246" s="212"/>
      <c r="AF246" s="212"/>
      <c r="AG246" s="212" t="s">
        <v>271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2" x14ac:dyDescent="0.2">
      <c r="A247" s="219"/>
      <c r="B247" s="220"/>
      <c r="C247" s="254" t="s">
        <v>311</v>
      </c>
      <c r="D247" s="223"/>
      <c r="E247" s="224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144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63" t="s">
        <v>250</v>
      </c>
      <c r="D248" s="259"/>
      <c r="E248" s="260"/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144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64" t="s">
        <v>460</v>
      </c>
      <c r="D249" s="259"/>
      <c r="E249" s="260">
        <v>4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144</v>
      </c>
      <c r="AH249" s="212">
        <v>2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63" t="s">
        <v>252</v>
      </c>
      <c r="D250" s="259"/>
      <c r="E250" s="260"/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144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19"/>
      <c r="B251" s="220"/>
      <c r="C251" s="254" t="s">
        <v>461</v>
      </c>
      <c r="D251" s="223"/>
      <c r="E251" s="224">
        <v>4.08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144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2.5" outlineLevel="1" x14ac:dyDescent="0.2">
      <c r="A252" s="233">
        <v>42</v>
      </c>
      <c r="B252" s="234" t="s">
        <v>338</v>
      </c>
      <c r="C252" s="251" t="s">
        <v>339</v>
      </c>
      <c r="D252" s="235" t="s">
        <v>323</v>
      </c>
      <c r="E252" s="236">
        <v>4.08</v>
      </c>
      <c r="F252" s="237"/>
      <c r="G252" s="238">
        <f>ROUND(E252*F252,2)</f>
        <v>0</v>
      </c>
      <c r="H252" s="237"/>
      <c r="I252" s="238">
        <f>ROUND(E252*H252,2)</f>
        <v>0</v>
      </c>
      <c r="J252" s="237"/>
      <c r="K252" s="238">
        <f>ROUND(E252*J252,2)</f>
        <v>0</v>
      </c>
      <c r="L252" s="238">
        <v>21</v>
      </c>
      <c r="M252" s="238">
        <f>G252*(1+L252/100)</f>
        <v>0</v>
      </c>
      <c r="N252" s="236">
        <v>5.6099999999999997E-2</v>
      </c>
      <c r="O252" s="236">
        <f>ROUND(E252*N252,2)</f>
        <v>0.23</v>
      </c>
      <c r="P252" s="236">
        <v>0</v>
      </c>
      <c r="Q252" s="236">
        <f>ROUND(E252*P252,2)</f>
        <v>0</v>
      </c>
      <c r="R252" s="238" t="s">
        <v>269</v>
      </c>
      <c r="S252" s="238" t="s">
        <v>141</v>
      </c>
      <c r="T252" s="239" t="s">
        <v>141</v>
      </c>
      <c r="U252" s="222">
        <v>0</v>
      </c>
      <c r="V252" s="222">
        <f>ROUND(E252*U252,2)</f>
        <v>0</v>
      </c>
      <c r="W252" s="222"/>
      <c r="X252" s="222" t="s">
        <v>270</v>
      </c>
      <c r="Y252" s="222" t="s">
        <v>174</v>
      </c>
      <c r="Z252" s="212"/>
      <c r="AA252" s="212"/>
      <c r="AB252" s="212"/>
      <c r="AC252" s="212"/>
      <c r="AD252" s="212"/>
      <c r="AE252" s="212"/>
      <c r="AF252" s="212"/>
      <c r="AG252" s="212" t="s">
        <v>271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 x14ac:dyDescent="0.2">
      <c r="A253" s="219"/>
      <c r="B253" s="220"/>
      <c r="C253" s="254" t="s">
        <v>309</v>
      </c>
      <c r="D253" s="223"/>
      <c r="E253" s="224"/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144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63" t="s">
        <v>250</v>
      </c>
      <c r="D254" s="259"/>
      <c r="E254" s="260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144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64" t="s">
        <v>460</v>
      </c>
      <c r="D255" s="259"/>
      <c r="E255" s="260">
        <v>4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144</v>
      </c>
      <c r="AH255" s="212">
        <v>2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63" t="s">
        <v>252</v>
      </c>
      <c r="D256" s="259"/>
      <c r="E256" s="260"/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144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54" t="s">
        <v>461</v>
      </c>
      <c r="D257" s="223"/>
      <c r="E257" s="224">
        <v>4.08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144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1" x14ac:dyDescent="0.2">
      <c r="A258" s="233">
        <v>43</v>
      </c>
      <c r="B258" s="234" t="s">
        <v>340</v>
      </c>
      <c r="C258" s="251" t="s">
        <v>341</v>
      </c>
      <c r="D258" s="235" t="s">
        <v>323</v>
      </c>
      <c r="E258" s="236">
        <v>51</v>
      </c>
      <c r="F258" s="237"/>
      <c r="G258" s="238">
        <f>ROUND(E258*F258,2)</f>
        <v>0</v>
      </c>
      <c r="H258" s="237"/>
      <c r="I258" s="238">
        <f>ROUND(E258*H258,2)</f>
        <v>0</v>
      </c>
      <c r="J258" s="237"/>
      <c r="K258" s="238">
        <f>ROUND(E258*J258,2)</f>
        <v>0</v>
      </c>
      <c r="L258" s="238">
        <v>21</v>
      </c>
      <c r="M258" s="238">
        <f>G258*(1+L258/100)</f>
        <v>0</v>
      </c>
      <c r="N258" s="236">
        <v>0.06</v>
      </c>
      <c r="O258" s="236">
        <f>ROUND(E258*N258,2)</f>
        <v>3.06</v>
      </c>
      <c r="P258" s="236">
        <v>0</v>
      </c>
      <c r="Q258" s="236">
        <f>ROUND(E258*P258,2)</f>
        <v>0</v>
      </c>
      <c r="R258" s="238" t="s">
        <v>269</v>
      </c>
      <c r="S258" s="238" t="s">
        <v>141</v>
      </c>
      <c r="T258" s="239" t="s">
        <v>141</v>
      </c>
      <c r="U258" s="222">
        <v>0</v>
      </c>
      <c r="V258" s="222">
        <f>ROUND(E258*U258,2)</f>
        <v>0</v>
      </c>
      <c r="W258" s="222"/>
      <c r="X258" s="222" t="s">
        <v>270</v>
      </c>
      <c r="Y258" s="222" t="s">
        <v>174</v>
      </c>
      <c r="Z258" s="212"/>
      <c r="AA258" s="212"/>
      <c r="AB258" s="212"/>
      <c r="AC258" s="212"/>
      <c r="AD258" s="212"/>
      <c r="AE258" s="212"/>
      <c r="AF258" s="212"/>
      <c r="AG258" s="212" t="s">
        <v>271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2" x14ac:dyDescent="0.2">
      <c r="A259" s="219"/>
      <c r="B259" s="220"/>
      <c r="C259" s="254" t="s">
        <v>312</v>
      </c>
      <c r="D259" s="223"/>
      <c r="E259" s="224"/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144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19"/>
      <c r="B260" s="220"/>
      <c r="C260" s="263" t="s">
        <v>250</v>
      </c>
      <c r="D260" s="259"/>
      <c r="E260" s="260"/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144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19"/>
      <c r="B261" s="220"/>
      <c r="C261" s="264" t="s">
        <v>462</v>
      </c>
      <c r="D261" s="259"/>
      <c r="E261" s="260">
        <v>50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144</v>
      </c>
      <c r="AH261" s="212">
        <v>2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63" t="s">
        <v>252</v>
      </c>
      <c r="D262" s="259"/>
      <c r="E262" s="260"/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144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54" t="s">
        <v>463</v>
      </c>
      <c r="D263" s="223"/>
      <c r="E263" s="224">
        <v>51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144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x14ac:dyDescent="0.2">
      <c r="A264" s="226" t="s">
        <v>123</v>
      </c>
      <c r="B264" s="227" t="s">
        <v>84</v>
      </c>
      <c r="C264" s="250" t="s">
        <v>85</v>
      </c>
      <c r="D264" s="228"/>
      <c r="E264" s="229"/>
      <c r="F264" s="230"/>
      <c r="G264" s="230">
        <f>SUMIF(AG265:AG283,"&lt;&gt;NOR",G265:G283)</f>
        <v>0</v>
      </c>
      <c r="H264" s="230"/>
      <c r="I264" s="230">
        <f>SUM(I265:I283)</f>
        <v>0</v>
      </c>
      <c r="J264" s="230"/>
      <c r="K264" s="230">
        <f>SUM(K265:K283)</f>
        <v>0</v>
      </c>
      <c r="L264" s="230"/>
      <c r="M264" s="230">
        <f>SUM(M265:M283)</f>
        <v>0</v>
      </c>
      <c r="N264" s="229"/>
      <c r="O264" s="229">
        <f>SUM(O265:O283)</f>
        <v>0.02</v>
      </c>
      <c r="P264" s="229"/>
      <c r="Q264" s="229">
        <f>SUM(Q265:Q283)</f>
        <v>0</v>
      </c>
      <c r="R264" s="230"/>
      <c r="S264" s="230"/>
      <c r="T264" s="231"/>
      <c r="U264" s="225"/>
      <c r="V264" s="225">
        <f>SUM(V265:V283)</f>
        <v>9.16</v>
      </c>
      <c r="W264" s="225"/>
      <c r="X264" s="225"/>
      <c r="Y264" s="225"/>
      <c r="AG264" t="s">
        <v>124</v>
      </c>
    </row>
    <row r="265" spans="1:60" ht="22.5" outlineLevel="1" x14ac:dyDescent="0.2">
      <c r="A265" s="233">
        <v>44</v>
      </c>
      <c r="B265" s="234" t="s">
        <v>344</v>
      </c>
      <c r="C265" s="251" t="s">
        <v>345</v>
      </c>
      <c r="D265" s="235" t="s">
        <v>171</v>
      </c>
      <c r="E265" s="236">
        <v>21</v>
      </c>
      <c r="F265" s="237"/>
      <c r="G265" s="238">
        <f>ROUND(E265*F265,2)</f>
        <v>0</v>
      </c>
      <c r="H265" s="237"/>
      <c r="I265" s="238">
        <f>ROUND(E265*H265,2)</f>
        <v>0</v>
      </c>
      <c r="J265" s="237"/>
      <c r="K265" s="238">
        <f>ROUND(E265*J265,2)</f>
        <v>0</v>
      </c>
      <c r="L265" s="238">
        <v>21</v>
      </c>
      <c r="M265" s="238">
        <f>G265*(1+L265/100)</f>
        <v>0</v>
      </c>
      <c r="N265" s="236">
        <v>1.08E-3</v>
      </c>
      <c r="O265" s="236">
        <f>ROUND(E265*N265,2)</f>
        <v>0.02</v>
      </c>
      <c r="P265" s="236">
        <v>0</v>
      </c>
      <c r="Q265" s="236">
        <f>ROUND(E265*P265,2)</f>
        <v>0</v>
      </c>
      <c r="R265" s="238" t="s">
        <v>172</v>
      </c>
      <c r="S265" s="238" t="s">
        <v>141</v>
      </c>
      <c r="T265" s="239" t="s">
        <v>141</v>
      </c>
      <c r="U265" s="222">
        <v>0.311</v>
      </c>
      <c r="V265" s="222">
        <f>ROUND(E265*U265,2)</f>
        <v>6.53</v>
      </c>
      <c r="W265" s="222"/>
      <c r="X265" s="222" t="s">
        <v>173</v>
      </c>
      <c r="Y265" s="222" t="s">
        <v>174</v>
      </c>
      <c r="Z265" s="212"/>
      <c r="AA265" s="212"/>
      <c r="AB265" s="212"/>
      <c r="AC265" s="212"/>
      <c r="AD265" s="212"/>
      <c r="AE265" s="212"/>
      <c r="AF265" s="212"/>
      <c r="AG265" s="212" t="s">
        <v>175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2" x14ac:dyDescent="0.2">
      <c r="A266" s="219"/>
      <c r="B266" s="220"/>
      <c r="C266" s="254" t="s">
        <v>346</v>
      </c>
      <c r="D266" s="223"/>
      <c r="E266" s="224"/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144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54" t="s">
        <v>347</v>
      </c>
      <c r="D267" s="223"/>
      <c r="E267" s="224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144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54" t="s">
        <v>464</v>
      </c>
      <c r="D268" s="223"/>
      <c r="E268" s="224">
        <v>21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144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33">
        <v>45</v>
      </c>
      <c r="B269" s="234" t="s">
        <v>349</v>
      </c>
      <c r="C269" s="251" t="s">
        <v>350</v>
      </c>
      <c r="D269" s="235" t="s">
        <v>171</v>
      </c>
      <c r="E269" s="236">
        <v>21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6">
        <v>0</v>
      </c>
      <c r="O269" s="236">
        <f>ROUND(E269*N269,2)</f>
        <v>0</v>
      </c>
      <c r="P269" s="236">
        <v>0</v>
      </c>
      <c r="Q269" s="236">
        <f>ROUND(E269*P269,2)</f>
        <v>0</v>
      </c>
      <c r="R269" s="238" t="s">
        <v>172</v>
      </c>
      <c r="S269" s="238" t="s">
        <v>141</v>
      </c>
      <c r="T269" s="239" t="s">
        <v>141</v>
      </c>
      <c r="U269" s="222">
        <v>0.125</v>
      </c>
      <c r="V269" s="222">
        <f>ROUND(E269*U269,2)</f>
        <v>2.63</v>
      </c>
      <c r="W269" s="222"/>
      <c r="X269" s="222" t="s">
        <v>173</v>
      </c>
      <c r="Y269" s="222" t="s">
        <v>174</v>
      </c>
      <c r="Z269" s="212"/>
      <c r="AA269" s="212"/>
      <c r="AB269" s="212"/>
      <c r="AC269" s="212"/>
      <c r="AD269" s="212"/>
      <c r="AE269" s="212"/>
      <c r="AF269" s="212"/>
      <c r="AG269" s="212" t="s">
        <v>175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">
      <c r="A270" s="219"/>
      <c r="B270" s="220"/>
      <c r="C270" s="262" t="s">
        <v>351</v>
      </c>
      <c r="D270" s="261"/>
      <c r="E270" s="261"/>
      <c r="F270" s="261"/>
      <c r="G270" s="261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177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2" x14ac:dyDescent="0.2">
      <c r="A271" s="219"/>
      <c r="B271" s="220"/>
      <c r="C271" s="254" t="s">
        <v>346</v>
      </c>
      <c r="D271" s="223"/>
      <c r="E271" s="224"/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144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54" t="s">
        <v>347</v>
      </c>
      <c r="D272" s="223"/>
      <c r="E272" s="224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144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54" t="s">
        <v>464</v>
      </c>
      <c r="D273" s="223"/>
      <c r="E273" s="224">
        <v>21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144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43">
        <v>46</v>
      </c>
      <c r="B274" s="244" t="s">
        <v>352</v>
      </c>
      <c r="C274" s="255" t="s">
        <v>353</v>
      </c>
      <c r="D274" s="245" t="s">
        <v>354</v>
      </c>
      <c r="E274" s="246">
        <v>4</v>
      </c>
      <c r="F274" s="247"/>
      <c r="G274" s="248">
        <f>ROUND(E274*F274,2)</f>
        <v>0</v>
      </c>
      <c r="H274" s="247"/>
      <c r="I274" s="248">
        <f>ROUND(E274*H274,2)</f>
        <v>0</v>
      </c>
      <c r="J274" s="247"/>
      <c r="K274" s="248">
        <f>ROUND(E274*J274,2)</f>
        <v>0</v>
      </c>
      <c r="L274" s="248">
        <v>21</v>
      </c>
      <c r="M274" s="248">
        <f>G274*(1+L274/100)</f>
        <v>0</v>
      </c>
      <c r="N274" s="246">
        <v>0</v>
      </c>
      <c r="O274" s="246">
        <f>ROUND(E274*N274,2)</f>
        <v>0</v>
      </c>
      <c r="P274" s="246">
        <v>0</v>
      </c>
      <c r="Q274" s="246">
        <f>ROUND(E274*P274,2)</f>
        <v>0</v>
      </c>
      <c r="R274" s="248"/>
      <c r="S274" s="248" t="s">
        <v>127</v>
      </c>
      <c r="T274" s="249" t="s">
        <v>128</v>
      </c>
      <c r="U274" s="222">
        <v>0</v>
      </c>
      <c r="V274" s="222">
        <f>ROUND(E274*U274,2)</f>
        <v>0</v>
      </c>
      <c r="W274" s="222"/>
      <c r="X274" s="222" t="s">
        <v>173</v>
      </c>
      <c r="Y274" s="222" t="s">
        <v>174</v>
      </c>
      <c r="Z274" s="212"/>
      <c r="AA274" s="212"/>
      <c r="AB274" s="212"/>
      <c r="AC274" s="212"/>
      <c r="AD274" s="212"/>
      <c r="AE274" s="212"/>
      <c r="AF274" s="212"/>
      <c r="AG274" s="212" t="s">
        <v>175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 x14ac:dyDescent="0.2">
      <c r="A275" s="243">
        <v>47</v>
      </c>
      <c r="B275" s="244" t="s">
        <v>465</v>
      </c>
      <c r="C275" s="255" t="s">
        <v>466</v>
      </c>
      <c r="D275" s="245" t="s">
        <v>354</v>
      </c>
      <c r="E275" s="246">
        <v>1</v>
      </c>
      <c r="F275" s="247"/>
      <c r="G275" s="248">
        <f>ROUND(E275*F275,2)</f>
        <v>0</v>
      </c>
      <c r="H275" s="247"/>
      <c r="I275" s="248">
        <f>ROUND(E275*H275,2)</f>
        <v>0</v>
      </c>
      <c r="J275" s="247"/>
      <c r="K275" s="248">
        <f>ROUND(E275*J275,2)</f>
        <v>0</v>
      </c>
      <c r="L275" s="248">
        <v>21</v>
      </c>
      <c r="M275" s="248">
        <f>G275*(1+L275/100)</f>
        <v>0</v>
      </c>
      <c r="N275" s="246">
        <v>0</v>
      </c>
      <c r="O275" s="246">
        <f>ROUND(E275*N275,2)</f>
        <v>0</v>
      </c>
      <c r="P275" s="246">
        <v>0</v>
      </c>
      <c r="Q275" s="246">
        <f>ROUND(E275*P275,2)</f>
        <v>0</v>
      </c>
      <c r="R275" s="248"/>
      <c r="S275" s="248" t="s">
        <v>127</v>
      </c>
      <c r="T275" s="249" t="s">
        <v>128</v>
      </c>
      <c r="U275" s="222">
        <v>0</v>
      </c>
      <c r="V275" s="222">
        <f>ROUND(E275*U275,2)</f>
        <v>0</v>
      </c>
      <c r="W275" s="222"/>
      <c r="X275" s="222" t="s">
        <v>173</v>
      </c>
      <c r="Y275" s="222" t="s">
        <v>174</v>
      </c>
      <c r="Z275" s="212"/>
      <c r="AA275" s="212"/>
      <c r="AB275" s="212"/>
      <c r="AC275" s="212"/>
      <c r="AD275" s="212"/>
      <c r="AE275" s="212"/>
      <c r="AF275" s="212"/>
      <c r="AG275" s="212" t="s">
        <v>175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1" x14ac:dyDescent="0.2">
      <c r="A276" s="243">
        <v>48</v>
      </c>
      <c r="B276" s="244" t="s">
        <v>467</v>
      </c>
      <c r="C276" s="255" t="s">
        <v>468</v>
      </c>
      <c r="D276" s="245" t="s">
        <v>354</v>
      </c>
      <c r="E276" s="246">
        <v>1</v>
      </c>
      <c r="F276" s="247"/>
      <c r="G276" s="248">
        <f>ROUND(E276*F276,2)</f>
        <v>0</v>
      </c>
      <c r="H276" s="247"/>
      <c r="I276" s="248">
        <f>ROUND(E276*H276,2)</f>
        <v>0</v>
      </c>
      <c r="J276" s="247"/>
      <c r="K276" s="248">
        <f>ROUND(E276*J276,2)</f>
        <v>0</v>
      </c>
      <c r="L276" s="248">
        <v>21</v>
      </c>
      <c r="M276" s="248">
        <f>G276*(1+L276/100)</f>
        <v>0</v>
      </c>
      <c r="N276" s="246">
        <v>0</v>
      </c>
      <c r="O276" s="246">
        <f>ROUND(E276*N276,2)</f>
        <v>0</v>
      </c>
      <c r="P276" s="246">
        <v>0</v>
      </c>
      <c r="Q276" s="246">
        <f>ROUND(E276*P276,2)</f>
        <v>0</v>
      </c>
      <c r="R276" s="248"/>
      <c r="S276" s="248" t="s">
        <v>127</v>
      </c>
      <c r="T276" s="249" t="s">
        <v>128</v>
      </c>
      <c r="U276" s="222">
        <v>0</v>
      </c>
      <c r="V276" s="222">
        <f>ROUND(E276*U276,2)</f>
        <v>0</v>
      </c>
      <c r="W276" s="222"/>
      <c r="X276" s="222" t="s">
        <v>173</v>
      </c>
      <c r="Y276" s="222" t="s">
        <v>174</v>
      </c>
      <c r="Z276" s="212"/>
      <c r="AA276" s="212"/>
      <c r="AB276" s="212"/>
      <c r="AC276" s="212"/>
      <c r="AD276" s="212"/>
      <c r="AE276" s="212"/>
      <c r="AF276" s="212"/>
      <c r="AG276" s="212" t="s">
        <v>175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33">
        <v>49</v>
      </c>
      <c r="B277" s="234" t="s">
        <v>469</v>
      </c>
      <c r="C277" s="251" t="s">
        <v>470</v>
      </c>
      <c r="D277" s="235" t="s">
        <v>354</v>
      </c>
      <c r="E277" s="236">
        <v>3</v>
      </c>
      <c r="F277" s="237"/>
      <c r="G277" s="238">
        <f>ROUND(E277*F277,2)</f>
        <v>0</v>
      </c>
      <c r="H277" s="237"/>
      <c r="I277" s="238">
        <f>ROUND(E277*H277,2)</f>
        <v>0</v>
      </c>
      <c r="J277" s="237"/>
      <c r="K277" s="238">
        <f>ROUND(E277*J277,2)</f>
        <v>0</v>
      </c>
      <c r="L277" s="238">
        <v>21</v>
      </c>
      <c r="M277" s="238">
        <f>G277*(1+L277/100)</f>
        <v>0</v>
      </c>
      <c r="N277" s="236">
        <v>0</v>
      </c>
      <c r="O277" s="236">
        <f>ROUND(E277*N277,2)</f>
        <v>0</v>
      </c>
      <c r="P277" s="236">
        <v>0</v>
      </c>
      <c r="Q277" s="236">
        <f>ROUND(E277*P277,2)</f>
        <v>0</v>
      </c>
      <c r="R277" s="238"/>
      <c r="S277" s="238" t="s">
        <v>127</v>
      </c>
      <c r="T277" s="239" t="s">
        <v>128</v>
      </c>
      <c r="U277" s="222">
        <v>0</v>
      </c>
      <c r="V277" s="222">
        <f>ROUND(E277*U277,2)</f>
        <v>0</v>
      </c>
      <c r="W277" s="222"/>
      <c r="X277" s="222" t="s">
        <v>173</v>
      </c>
      <c r="Y277" s="222" t="s">
        <v>174</v>
      </c>
      <c r="Z277" s="212"/>
      <c r="AA277" s="212"/>
      <c r="AB277" s="212"/>
      <c r="AC277" s="212"/>
      <c r="AD277" s="212"/>
      <c r="AE277" s="212"/>
      <c r="AF277" s="212"/>
      <c r="AG277" s="212" t="s">
        <v>175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">
      <c r="A278" s="219"/>
      <c r="B278" s="220"/>
      <c r="C278" s="254" t="s">
        <v>471</v>
      </c>
      <c r="D278" s="223"/>
      <c r="E278" s="224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144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54" t="s">
        <v>145</v>
      </c>
      <c r="D279" s="223"/>
      <c r="E279" s="224">
        <v>1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144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54" t="s">
        <v>472</v>
      </c>
      <c r="D280" s="223"/>
      <c r="E280" s="224"/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144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19"/>
      <c r="B281" s="220"/>
      <c r="C281" s="254" t="s">
        <v>145</v>
      </c>
      <c r="D281" s="223"/>
      <c r="E281" s="224">
        <v>1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144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54" t="s">
        <v>473</v>
      </c>
      <c r="D282" s="223"/>
      <c r="E282" s="224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144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54" t="s">
        <v>145</v>
      </c>
      <c r="D283" s="223"/>
      <c r="E283" s="224">
        <v>1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144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x14ac:dyDescent="0.2">
      <c r="A284" s="226" t="s">
        <v>123</v>
      </c>
      <c r="B284" s="227" t="s">
        <v>86</v>
      </c>
      <c r="C284" s="250" t="s">
        <v>87</v>
      </c>
      <c r="D284" s="228"/>
      <c r="E284" s="229"/>
      <c r="F284" s="230"/>
      <c r="G284" s="230">
        <f>SUMIF(AG285:AG290,"&lt;&gt;NOR",G285:G290)</f>
        <v>0</v>
      </c>
      <c r="H284" s="230"/>
      <c r="I284" s="230">
        <f>SUM(I285:I290)</f>
        <v>0</v>
      </c>
      <c r="J284" s="230"/>
      <c r="K284" s="230">
        <f>SUM(K285:K290)</f>
        <v>0</v>
      </c>
      <c r="L284" s="230"/>
      <c r="M284" s="230">
        <f>SUM(M285:M290)</f>
        <v>0</v>
      </c>
      <c r="N284" s="229"/>
      <c r="O284" s="229">
        <f>SUM(O285:O290)</f>
        <v>0</v>
      </c>
      <c r="P284" s="229"/>
      <c r="Q284" s="229">
        <f>SUM(Q285:Q290)</f>
        <v>1.2</v>
      </c>
      <c r="R284" s="230"/>
      <c r="S284" s="230"/>
      <c r="T284" s="231"/>
      <c r="U284" s="225"/>
      <c r="V284" s="225">
        <f>SUM(V285:V290)</f>
        <v>2.23</v>
      </c>
      <c r="W284" s="225"/>
      <c r="X284" s="225"/>
      <c r="Y284" s="225"/>
      <c r="AG284" t="s">
        <v>124</v>
      </c>
    </row>
    <row r="285" spans="1:60" ht="22.5" outlineLevel="1" x14ac:dyDescent="0.2">
      <c r="A285" s="233">
        <v>50</v>
      </c>
      <c r="B285" s="234" t="s">
        <v>355</v>
      </c>
      <c r="C285" s="251" t="s">
        <v>356</v>
      </c>
      <c r="D285" s="235" t="s">
        <v>171</v>
      </c>
      <c r="E285" s="236">
        <v>19.399999999999999</v>
      </c>
      <c r="F285" s="237"/>
      <c r="G285" s="238">
        <f>ROUND(E285*F285,2)</f>
        <v>0</v>
      </c>
      <c r="H285" s="237"/>
      <c r="I285" s="238">
        <f>ROUND(E285*H285,2)</f>
        <v>0</v>
      </c>
      <c r="J285" s="237"/>
      <c r="K285" s="238">
        <f>ROUND(E285*J285,2)</f>
        <v>0</v>
      </c>
      <c r="L285" s="238">
        <v>21</v>
      </c>
      <c r="M285" s="238">
        <f>G285*(1+L285/100)</f>
        <v>0</v>
      </c>
      <c r="N285" s="236">
        <v>0</v>
      </c>
      <c r="O285" s="236">
        <f>ROUND(E285*N285,2)</f>
        <v>0</v>
      </c>
      <c r="P285" s="236">
        <v>0</v>
      </c>
      <c r="Q285" s="236">
        <f>ROUND(E285*P285,2)</f>
        <v>0</v>
      </c>
      <c r="R285" s="238" t="s">
        <v>172</v>
      </c>
      <c r="S285" s="238" t="s">
        <v>141</v>
      </c>
      <c r="T285" s="239" t="s">
        <v>141</v>
      </c>
      <c r="U285" s="222">
        <v>0.115</v>
      </c>
      <c r="V285" s="222">
        <f>ROUND(E285*U285,2)</f>
        <v>2.23</v>
      </c>
      <c r="W285" s="222"/>
      <c r="X285" s="222" t="s">
        <v>173</v>
      </c>
      <c r="Y285" s="222" t="s">
        <v>174</v>
      </c>
      <c r="Z285" s="212"/>
      <c r="AA285" s="212"/>
      <c r="AB285" s="212"/>
      <c r="AC285" s="212"/>
      <c r="AD285" s="212"/>
      <c r="AE285" s="212"/>
      <c r="AF285" s="212"/>
      <c r="AG285" s="212" t="s">
        <v>175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2" x14ac:dyDescent="0.2">
      <c r="A286" s="219"/>
      <c r="B286" s="220"/>
      <c r="C286" s="262" t="s">
        <v>357</v>
      </c>
      <c r="D286" s="261"/>
      <c r="E286" s="261"/>
      <c r="F286" s="261"/>
      <c r="G286" s="261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177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41" t="str">
        <f>C286</f>
        <v>krajníků, desek nebo panelů od spojovacího materiálu s odklizením a uložením očištěných hmot a spojovacího materiálu na skládku na vzdálenost do 10 m</v>
      </c>
      <c r="BB286" s="212"/>
      <c r="BC286" s="212"/>
      <c r="BD286" s="212"/>
      <c r="BE286" s="212"/>
      <c r="BF286" s="212"/>
      <c r="BG286" s="212"/>
      <c r="BH286" s="212"/>
    </row>
    <row r="287" spans="1:60" outlineLevel="2" x14ac:dyDescent="0.2">
      <c r="A287" s="219"/>
      <c r="B287" s="220"/>
      <c r="C287" s="254" t="s">
        <v>178</v>
      </c>
      <c r="D287" s="223"/>
      <c r="E287" s="224"/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144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54" t="s">
        <v>358</v>
      </c>
      <c r="D288" s="223"/>
      <c r="E288" s="224"/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144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54" t="s">
        <v>387</v>
      </c>
      <c r="D289" s="223"/>
      <c r="E289" s="224">
        <v>19.399999999999999</v>
      </c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144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43">
        <v>51</v>
      </c>
      <c r="B290" s="244" t="s">
        <v>474</v>
      </c>
      <c r="C290" s="255" t="s">
        <v>475</v>
      </c>
      <c r="D290" s="245" t="s">
        <v>354</v>
      </c>
      <c r="E290" s="246">
        <v>2</v>
      </c>
      <c r="F290" s="247"/>
      <c r="G290" s="248">
        <f>ROUND(E290*F290,2)</f>
        <v>0</v>
      </c>
      <c r="H290" s="247"/>
      <c r="I290" s="248">
        <f>ROUND(E290*H290,2)</f>
        <v>0</v>
      </c>
      <c r="J290" s="247"/>
      <c r="K290" s="248">
        <f>ROUND(E290*J290,2)</f>
        <v>0</v>
      </c>
      <c r="L290" s="248">
        <v>21</v>
      </c>
      <c r="M290" s="248">
        <f>G290*(1+L290/100)</f>
        <v>0</v>
      </c>
      <c r="N290" s="246">
        <v>0</v>
      </c>
      <c r="O290" s="246">
        <f>ROUND(E290*N290,2)</f>
        <v>0</v>
      </c>
      <c r="P290" s="246">
        <v>0.6</v>
      </c>
      <c r="Q290" s="246">
        <f>ROUND(E290*P290,2)</f>
        <v>1.2</v>
      </c>
      <c r="R290" s="248"/>
      <c r="S290" s="248" t="s">
        <v>127</v>
      </c>
      <c r="T290" s="249" t="s">
        <v>128</v>
      </c>
      <c r="U290" s="222">
        <v>0</v>
      </c>
      <c r="V290" s="222">
        <f>ROUND(E290*U290,2)</f>
        <v>0</v>
      </c>
      <c r="W290" s="222"/>
      <c r="X290" s="222" t="s">
        <v>173</v>
      </c>
      <c r="Y290" s="222" t="s">
        <v>174</v>
      </c>
      <c r="Z290" s="212"/>
      <c r="AA290" s="212"/>
      <c r="AB290" s="212"/>
      <c r="AC290" s="212"/>
      <c r="AD290" s="212"/>
      <c r="AE290" s="212"/>
      <c r="AF290" s="212"/>
      <c r="AG290" s="212" t="s">
        <v>175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x14ac:dyDescent="0.2">
      <c r="A291" s="226" t="s">
        <v>123</v>
      </c>
      <c r="B291" s="227" t="s">
        <v>88</v>
      </c>
      <c r="C291" s="250" t="s">
        <v>89</v>
      </c>
      <c r="D291" s="228"/>
      <c r="E291" s="229"/>
      <c r="F291" s="230"/>
      <c r="G291" s="230">
        <f>SUMIF(AG292:AG296,"&lt;&gt;NOR",G292:G296)</f>
        <v>0</v>
      </c>
      <c r="H291" s="230"/>
      <c r="I291" s="230">
        <f>SUM(I292:I296)</f>
        <v>0</v>
      </c>
      <c r="J291" s="230"/>
      <c r="K291" s="230">
        <f>SUM(K292:K296)</f>
        <v>0</v>
      </c>
      <c r="L291" s="230"/>
      <c r="M291" s="230">
        <f>SUM(M292:M296)</f>
        <v>0</v>
      </c>
      <c r="N291" s="229"/>
      <c r="O291" s="229">
        <f>SUM(O292:O296)</f>
        <v>0</v>
      </c>
      <c r="P291" s="229"/>
      <c r="Q291" s="229">
        <f>SUM(Q292:Q296)</f>
        <v>0</v>
      </c>
      <c r="R291" s="230"/>
      <c r="S291" s="230"/>
      <c r="T291" s="231"/>
      <c r="U291" s="225"/>
      <c r="V291" s="225">
        <f>SUM(V292:V296)</f>
        <v>49.35</v>
      </c>
      <c r="W291" s="225"/>
      <c r="X291" s="225"/>
      <c r="Y291" s="225"/>
      <c r="AG291" t="s">
        <v>124</v>
      </c>
    </row>
    <row r="292" spans="1:60" outlineLevel="1" x14ac:dyDescent="0.2">
      <c r="A292" s="233">
        <v>52</v>
      </c>
      <c r="B292" s="234" t="s">
        <v>361</v>
      </c>
      <c r="C292" s="251" t="s">
        <v>362</v>
      </c>
      <c r="D292" s="235" t="s">
        <v>249</v>
      </c>
      <c r="E292" s="236">
        <v>126.52749</v>
      </c>
      <c r="F292" s="237"/>
      <c r="G292" s="238">
        <f>ROUND(E292*F292,2)</f>
        <v>0</v>
      </c>
      <c r="H292" s="237"/>
      <c r="I292" s="238">
        <f>ROUND(E292*H292,2)</f>
        <v>0</v>
      </c>
      <c r="J292" s="237"/>
      <c r="K292" s="238">
        <f>ROUND(E292*J292,2)</f>
        <v>0</v>
      </c>
      <c r="L292" s="238">
        <v>21</v>
      </c>
      <c r="M292" s="238">
        <f>G292*(1+L292/100)</f>
        <v>0</v>
      </c>
      <c r="N292" s="236">
        <v>0</v>
      </c>
      <c r="O292" s="236">
        <f>ROUND(E292*N292,2)</f>
        <v>0</v>
      </c>
      <c r="P292" s="236">
        <v>0</v>
      </c>
      <c r="Q292" s="236">
        <f>ROUND(E292*P292,2)</f>
        <v>0</v>
      </c>
      <c r="R292" s="238" t="s">
        <v>172</v>
      </c>
      <c r="S292" s="238" t="s">
        <v>141</v>
      </c>
      <c r="T292" s="239" t="s">
        <v>141</v>
      </c>
      <c r="U292" s="222">
        <v>0.39</v>
      </c>
      <c r="V292" s="222">
        <f>ROUND(E292*U292,2)</f>
        <v>49.35</v>
      </c>
      <c r="W292" s="222"/>
      <c r="X292" s="222" t="s">
        <v>363</v>
      </c>
      <c r="Y292" s="222" t="s">
        <v>174</v>
      </c>
      <c r="Z292" s="212"/>
      <c r="AA292" s="212"/>
      <c r="AB292" s="212"/>
      <c r="AC292" s="212"/>
      <c r="AD292" s="212"/>
      <c r="AE292" s="212"/>
      <c r="AF292" s="212"/>
      <c r="AG292" s="212" t="s">
        <v>364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19"/>
      <c r="B293" s="220"/>
      <c r="C293" s="262" t="s">
        <v>365</v>
      </c>
      <c r="D293" s="261"/>
      <c r="E293" s="261"/>
      <c r="F293" s="261"/>
      <c r="G293" s="261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177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">
      <c r="A294" s="219"/>
      <c r="B294" s="220"/>
      <c r="C294" s="254" t="s">
        <v>366</v>
      </c>
      <c r="D294" s="223"/>
      <c r="E294" s="224"/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144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54" t="s">
        <v>476</v>
      </c>
      <c r="D295" s="223"/>
      <c r="E295" s="224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144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54" t="s">
        <v>477</v>
      </c>
      <c r="D296" s="223"/>
      <c r="E296" s="224">
        <v>126.52749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144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x14ac:dyDescent="0.2">
      <c r="A297" s="226" t="s">
        <v>123</v>
      </c>
      <c r="B297" s="227" t="s">
        <v>90</v>
      </c>
      <c r="C297" s="250" t="s">
        <v>91</v>
      </c>
      <c r="D297" s="228"/>
      <c r="E297" s="229"/>
      <c r="F297" s="230"/>
      <c r="G297" s="230">
        <f>SUMIF(AG298:AG320,"&lt;&gt;NOR",G298:G320)</f>
        <v>0</v>
      </c>
      <c r="H297" s="230"/>
      <c r="I297" s="230">
        <f>SUM(I298:I320)</f>
        <v>0</v>
      </c>
      <c r="J297" s="230"/>
      <c r="K297" s="230">
        <f>SUM(K298:K320)</f>
        <v>0</v>
      </c>
      <c r="L297" s="230"/>
      <c r="M297" s="230">
        <f>SUM(M298:M320)</f>
        <v>0</v>
      </c>
      <c r="N297" s="229"/>
      <c r="O297" s="229">
        <f>SUM(O298:O320)</f>
        <v>0</v>
      </c>
      <c r="P297" s="229"/>
      <c r="Q297" s="229">
        <f>SUM(Q298:Q320)</f>
        <v>0</v>
      </c>
      <c r="R297" s="230"/>
      <c r="S297" s="230"/>
      <c r="T297" s="231"/>
      <c r="U297" s="225"/>
      <c r="V297" s="225">
        <f>SUM(V298:V320)</f>
        <v>38.21</v>
      </c>
      <c r="W297" s="225"/>
      <c r="X297" s="225"/>
      <c r="Y297" s="225"/>
      <c r="AG297" t="s">
        <v>124</v>
      </c>
    </row>
    <row r="298" spans="1:60" outlineLevel="1" x14ac:dyDescent="0.2">
      <c r="A298" s="233">
        <v>53</v>
      </c>
      <c r="B298" s="234" t="s">
        <v>369</v>
      </c>
      <c r="C298" s="251" t="s">
        <v>370</v>
      </c>
      <c r="D298" s="235" t="s">
        <v>249</v>
      </c>
      <c r="E298" s="236">
        <v>64.872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21</v>
      </c>
      <c r="M298" s="238">
        <f>G298*(1+L298/100)</f>
        <v>0</v>
      </c>
      <c r="N298" s="236">
        <v>0</v>
      </c>
      <c r="O298" s="236">
        <f>ROUND(E298*N298,2)</f>
        <v>0</v>
      </c>
      <c r="P298" s="236">
        <v>0</v>
      </c>
      <c r="Q298" s="236">
        <f>ROUND(E298*P298,2)</f>
        <v>0</v>
      </c>
      <c r="R298" s="238" t="s">
        <v>371</v>
      </c>
      <c r="S298" s="238" t="s">
        <v>141</v>
      </c>
      <c r="T298" s="239" t="s">
        <v>141</v>
      </c>
      <c r="U298" s="222">
        <v>0.49</v>
      </c>
      <c r="V298" s="222">
        <f>ROUND(E298*U298,2)</f>
        <v>31.79</v>
      </c>
      <c r="W298" s="222"/>
      <c r="X298" s="222" t="s">
        <v>372</v>
      </c>
      <c r="Y298" s="222" t="s">
        <v>174</v>
      </c>
      <c r="Z298" s="212"/>
      <c r="AA298" s="212"/>
      <c r="AB298" s="212"/>
      <c r="AC298" s="212"/>
      <c r="AD298" s="212"/>
      <c r="AE298" s="212"/>
      <c r="AF298" s="212"/>
      <c r="AG298" s="212" t="s">
        <v>373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2" x14ac:dyDescent="0.2">
      <c r="A299" s="219"/>
      <c r="B299" s="220"/>
      <c r="C299" s="252" t="s">
        <v>374</v>
      </c>
      <c r="D299" s="240"/>
      <c r="E299" s="240"/>
      <c r="F299" s="240"/>
      <c r="G299" s="240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133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">
      <c r="A300" s="219"/>
      <c r="B300" s="220"/>
      <c r="C300" s="254" t="s">
        <v>375</v>
      </c>
      <c r="D300" s="223"/>
      <c r="E300" s="224"/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144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54" t="s">
        <v>478</v>
      </c>
      <c r="D301" s="223"/>
      <c r="E301" s="224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144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54" t="s">
        <v>479</v>
      </c>
      <c r="D302" s="223"/>
      <c r="E302" s="224">
        <v>64.872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144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33">
        <v>54</v>
      </c>
      <c r="B303" s="234" t="s">
        <v>378</v>
      </c>
      <c r="C303" s="251" t="s">
        <v>379</v>
      </c>
      <c r="D303" s="235" t="s">
        <v>249</v>
      </c>
      <c r="E303" s="236">
        <v>1232.568</v>
      </c>
      <c r="F303" s="237"/>
      <c r="G303" s="238">
        <f>ROUND(E303*F303,2)</f>
        <v>0</v>
      </c>
      <c r="H303" s="237"/>
      <c r="I303" s="238">
        <f>ROUND(E303*H303,2)</f>
        <v>0</v>
      </c>
      <c r="J303" s="237"/>
      <c r="K303" s="238">
        <f>ROUND(E303*J303,2)</f>
        <v>0</v>
      </c>
      <c r="L303" s="238">
        <v>21</v>
      </c>
      <c r="M303" s="238">
        <f>G303*(1+L303/100)</f>
        <v>0</v>
      </c>
      <c r="N303" s="236">
        <v>0</v>
      </c>
      <c r="O303" s="236">
        <f>ROUND(E303*N303,2)</f>
        <v>0</v>
      </c>
      <c r="P303" s="236">
        <v>0</v>
      </c>
      <c r="Q303" s="236">
        <f>ROUND(E303*P303,2)</f>
        <v>0</v>
      </c>
      <c r="R303" s="238" t="s">
        <v>371</v>
      </c>
      <c r="S303" s="238" t="s">
        <v>141</v>
      </c>
      <c r="T303" s="239" t="s">
        <v>141</v>
      </c>
      <c r="U303" s="222">
        <v>0</v>
      </c>
      <c r="V303" s="222">
        <f>ROUND(E303*U303,2)</f>
        <v>0</v>
      </c>
      <c r="W303" s="222"/>
      <c r="X303" s="222" t="s">
        <v>372</v>
      </c>
      <c r="Y303" s="222" t="s">
        <v>174</v>
      </c>
      <c r="Z303" s="212"/>
      <c r="AA303" s="212"/>
      <c r="AB303" s="212"/>
      <c r="AC303" s="212"/>
      <c r="AD303" s="212"/>
      <c r="AE303" s="212"/>
      <c r="AF303" s="212"/>
      <c r="AG303" s="212" t="s">
        <v>373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">
      <c r="A304" s="219"/>
      <c r="B304" s="220"/>
      <c r="C304" s="254" t="s">
        <v>375</v>
      </c>
      <c r="D304" s="223"/>
      <c r="E304" s="224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144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54" t="s">
        <v>478</v>
      </c>
      <c r="D305" s="223"/>
      <c r="E305" s="224"/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144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54" t="s">
        <v>480</v>
      </c>
      <c r="D306" s="223"/>
      <c r="E306" s="224">
        <v>1232.568</v>
      </c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144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ht="22.5" outlineLevel="1" x14ac:dyDescent="0.2">
      <c r="A307" s="233">
        <v>55</v>
      </c>
      <c r="B307" s="234" t="s">
        <v>381</v>
      </c>
      <c r="C307" s="251" t="s">
        <v>382</v>
      </c>
      <c r="D307" s="235" t="s">
        <v>249</v>
      </c>
      <c r="E307" s="236">
        <v>64.417900000000003</v>
      </c>
      <c r="F307" s="237"/>
      <c r="G307" s="238">
        <f>ROUND(E307*F307,2)</f>
        <v>0</v>
      </c>
      <c r="H307" s="237"/>
      <c r="I307" s="238">
        <f>ROUND(E307*H307,2)</f>
        <v>0</v>
      </c>
      <c r="J307" s="237"/>
      <c r="K307" s="238">
        <f>ROUND(E307*J307,2)</f>
        <v>0</v>
      </c>
      <c r="L307" s="238">
        <v>21</v>
      </c>
      <c r="M307" s="238">
        <f>G307*(1+L307/100)</f>
        <v>0</v>
      </c>
      <c r="N307" s="236">
        <v>0</v>
      </c>
      <c r="O307" s="236">
        <f>ROUND(E307*N307,2)</f>
        <v>0</v>
      </c>
      <c r="P307" s="236">
        <v>0</v>
      </c>
      <c r="Q307" s="236">
        <f>ROUND(E307*P307,2)</f>
        <v>0</v>
      </c>
      <c r="R307" s="238" t="s">
        <v>371</v>
      </c>
      <c r="S307" s="238" t="s">
        <v>141</v>
      </c>
      <c r="T307" s="239" t="s">
        <v>141</v>
      </c>
      <c r="U307" s="222">
        <v>0</v>
      </c>
      <c r="V307" s="222">
        <f>ROUND(E307*U307,2)</f>
        <v>0</v>
      </c>
      <c r="W307" s="222"/>
      <c r="X307" s="222" t="s">
        <v>372</v>
      </c>
      <c r="Y307" s="222" t="s">
        <v>174</v>
      </c>
      <c r="Z307" s="212"/>
      <c r="AA307" s="212"/>
      <c r="AB307" s="212"/>
      <c r="AC307" s="212"/>
      <c r="AD307" s="212"/>
      <c r="AE307" s="212"/>
      <c r="AF307" s="212"/>
      <c r="AG307" s="212" t="s">
        <v>373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">
      <c r="A308" s="219"/>
      <c r="B308" s="220"/>
      <c r="C308" s="254" t="s">
        <v>375</v>
      </c>
      <c r="D308" s="223"/>
      <c r="E308" s="224"/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144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54" t="s">
        <v>478</v>
      </c>
      <c r="D309" s="223"/>
      <c r="E309" s="224"/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144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54" t="s">
        <v>481</v>
      </c>
      <c r="D310" s="223"/>
      <c r="E310" s="224">
        <v>64.417900000000003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144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1" x14ac:dyDescent="0.2">
      <c r="A311" s="233">
        <v>56</v>
      </c>
      <c r="B311" s="234" t="s">
        <v>482</v>
      </c>
      <c r="C311" s="251" t="s">
        <v>483</v>
      </c>
      <c r="D311" s="235" t="s">
        <v>249</v>
      </c>
      <c r="E311" s="236">
        <v>0.4541</v>
      </c>
      <c r="F311" s="237"/>
      <c r="G311" s="238">
        <f>ROUND(E311*F311,2)</f>
        <v>0</v>
      </c>
      <c r="H311" s="237"/>
      <c r="I311" s="238">
        <f>ROUND(E311*H311,2)</f>
        <v>0</v>
      </c>
      <c r="J311" s="237"/>
      <c r="K311" s="238">
        <f>ROUND(E311*J311,2)</f>
        <v>0</v>
      </c>
      <c r="L311" s="238">
        <v>21</v>
      </c>
      <c r="M311" s="238">
        <f>G311*(1+L311/100)</f>
        <v>0</v>
      </c>
      <c r="N311" s="236">
        <v>0</v>
      </c>
      <c r="O311" s="236">
        <f>ROUND(E311*N311,2)</f>
        <v>0</v>
      </c>
      <c r="P311" s="236">
        <v>0</v>
      </c>
      <c r="Q311" s="236">
        <f>ROUND(E311*P311,2)</f>
        <v>0</v>
      </c>
      <c r="R311" s="238" t="s">
        <v>371</v>
      </c>
      <c r="S311" s="238" t="s">
        <v>141</v>
      </c>
      <c r="T311" s="239" t="s">
        <v>141</v>
      </c>
      <c r="U311" s="222">
        <v>0</v>
      </c>
      <c r="V311" s="222">
        <f>ROUND(E311*U311,2)</f>
        <v>0</v>
      </c>
      <c r="W311" s="222"/>
      <c r="X311" s="222" t="s">
        <v>372</v>
      </c>
      <c r="Y311" s="222" t="s">
        <v>174</v>
      </c>
      <c r="Z311" s="212"/>
      <c r="AA311" s="212"/>
      <c r="AB311" s="212"/>
      <c r="AC311" s="212"/>
      <c r="AD311" s="212"/>
      <c r="AE311" s="212"/>
      <c r="AF311" s="212"/>
      <c r="AG311" s="212" t="s">
        <v>373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">
      <c r="A312" s="219"/>
      <c r="B312" s="220"/>
      <c r="C312" s="252" t="s">
        <v>484</v>
      </c>
      <c r="D312" s="240"/>
      <c r="E312" s="240"/>
      <c r="F312" s="240"/>
      <c r="G312" s="240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133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2" x14ac:dyDescent="0.2">
      <c r="A313" s="219"/>
      <c r="B313" s="220"/>
      <c r="C313" s="254" t="s">
        <v>375</v>
      </c>
      <c r="D313" s="223"/>
      <c r="E313" s="224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144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54" t="s">
        <v>478</v>
      </c>
      <c r="D314" s="223"/>
      <c r="E314" s="224"/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144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">
      <c r="A315" s="219"/>
      <c r="B315" s="220"/>
      <c r="C315" s="254" t="s">
        <v>485</v>
      </c>
      <c r="D315" s="223"/>
      <c r="E315" s="224">
        <v>0.4541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144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ht="22.5" outlineLevel="1" x14ac:dyDescent="0.2">
      <c r="A316" s="233">
        <v>57</v>
      </c>
      <c r="B316" s="234" t="s">
        <v>383</v>
      </c>
      <c r="C316" s="251" t="s">
        <v>384</v>
      </c>
      <c r="D316" s="235" t="s">
        <v>249</v>
      </c>
      <c r="E316" s="236">
        <v>64.872</v>
      </c>
      <c r="F316" s="237"/>
      <c r="G316" s="238">
        <f>ROUND(E316*F316,2)</f>
        <v>0</v>
      </c>
      <c r="H316" s="237"/>
      <c r="I316" s="238">
        <f>ROUND(E316*H316,2)</f>
        <v>0</v>
      </c>
      <c r="J316" s="237"/>
      <c r="K316" s="238">
        <f>ROUND(E316*J316,2)</f>
        <v>0</v>
      </c>
      <c r="L316" s="238">
        <v>21</v>
      </c>
      <c r="M316" s="238">
        <f>G316*(1+L316/100)</f>
        <v>0</v>
      </c>
      <c r="N316" s="236">
        <v>0</v>
      </c>
      <c r="O316" s="236">
        <f>ROUND(E316*N316,2)</f>
        <v>0</v>
      </c>
      <c r="P316" s="236">
        <v>0</v>
      </c>
      <c r="Q316" s="236">
        <f>ROUND(E316*P316,2)</f>
        <v>0</v>
      </c>
      <c r="R316" s="238" t="s">
        <v>385</v>
      </c>
      <c r="S316" s="238" t="s">
        <v>141</v>
      </c>
      <c r="T316" s="239" t="s">
        <v>141</v>
      </c>
      <c r="U316" s="222">
        <v>9.9000000000000005E-2</v>
      </c>
      <c r="V316" s="222">
        <f>ROUND(E316*U316,2)</f>
        <v>6.42</v>
      </c>
      <c r="W316" s="222"/>
      <c r="X316" s="222" t="s">
        <v>372</v>
      </c>
      <c r="Y316" s="222" t="s">
        <v>174</v>
      </c>
      <c r="Z316" s="212"/>
      <c r="AA316" s="212"/>
      <c r="AB316" s="212"/>
      <c r="AC316" s="212"/>
      <c r="AD316" s="212"/>
      <c r="AE316" s="212"/>
      <c r="AF316" s="212"/>
      <c r="AG316" s="212" t="s">
        <v>373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2" x14ac:dyDescent="0.2">
      <c r="A317" s="219"/>
      <c r="B317" s="220"/>
      <c r="C317" s="262" t="s">
        <v>386</v>
      </c>
      <c r="D317" s="261"/>
      <c r="E317" s="261"/>
      <c r="F317" s="261"/>
      <c r="G317" s="261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177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2" x14ac:dyDescent="0.2">
      <c r="A318" s="219"/>
      <c r="B318" s="220"/>
      <c r="C318" s="254" t="s">
        <v>375</v>
      </c>
      <c r="D318" s="223"/>
      <c r="E318" s="224"/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144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19"/>
      <c r="B319" s="220"/>
      <c r="C319" s="254" t="s">
        <v>478</v>
      </c>
      <c r="D319" s="223"/>
      <c r="E319" s="224"/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144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19"/>
      <c r="B320" s="220"/>
      <c r="C320" s="254" t="s">
        <v>479</v>
      </c>
      <c r="D320" s="223"/>
      <c r="E320" s="224">
        <v>64.872</v>
      </c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144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33" x14ac:dyDescent="0.2">
      <c r="A321" s="3"/>
      <c r="B321" s="4"/>
      <c r="C321" s="256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E321">
        <v>12</v>
      </c>
      <c r="AF321">
        <v>21</v>
      </c>
      <c r="AG321" t="s">
        <v>109</v>
      </c>
    </row>
    <row r="322" spans="1:33" x14ac:dyDescent="0.2">
      <c r="A322" s="215"/>
      <c r="B322" s="216" t="s">
        <v>29</v>
      </c>
      <c r="C322" s="257"/>
      <c r="D322" s="217"/>
      <c r="E322" s="218"/>
      <c r="F322" s="218"/>
      <c r="G322" s="232">
        <f>G8+G132+G136+G199+G207+G264+G284+G291+G297</f>
        <v>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f>SUMIF(L7:L320,AE321,G7:G320)</f>
        <v>0</v>
      </c>
      <c r="AF322">
        <f>SUMIF(L7:L320,AF321,G7:G320)</f>
        <v>0</v>
      </c>
      <c r="AG322" t="s">
        <v>165</v>
      </c>
    </row>
    <row r="323" spans="1:33" x14ac:dyDescent="0.2">
      <c r="C323" s="258"/>
      <c r="D323" s="10"/>
      <c r="AG323" t="s">
        <v>167</v>
      </c>
    </row>
    <row r="324" spans="1:33" x14ac:dyDescent="0.2">
      <c r="D324" s="10"/>
    </row>
    <row r="325" spans="1:33" x14ac:dyDescent="0.2">
      <c r="D325" s="10"/>
    </row>
    <row r="326" spans="1:33" x14ac:dyDescent="0.2">
      <c r="D326" s="10"/>
    </row>
    <row r="327" spans="1:33" x14ac:dyDescent="0.2">
      <c r="D327" s="10"/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Ge88apynxmF361ljiukBTapKB7pJt+wqEgNtZkwYWUgtJn+rHrWQaNwzjrA/Y2GaJCqNGVU4Yct4hPbCVNE4g==" saltValue="1rIOuY+wEyhSEk+ZLj+cSQ==" spinCount="100000" sheet="1" formatRows="0"/>
  <mergeCells count="34">
    <mergeCell ref="C293:G293"/>
    <mergeCell ref="C299:G299"/>
    <mergeCell ref="C312:G312"/>
    <mergeCell ref="C317:G317"/>
    <mergeCell ref="C205:G205"/>
    <mergeCell ref="C209:G209"/>
    <mergeCell ref="C210:G210"/>
    <mergeCell ref="C225:G225"/>
    <mergeCell ref="C270:G270"/>
    <mergeCell ref="C286:G286"/>
    <mergeCell ref="C139:G139"/>
    <mergeCell ref="C157:G157"/>
    <mergeCell ref="C161:G161"/>
    <mergeCell ref="C172:G172"/>
    <mergeCell ref="C201:G201"/>
    <mergeCell ref="C204:G204"/>
    <mergeCell ref="C63:G63"/>
    <mergeCell ref="C67:G67"/>
    <mergeCell ref="C72:G72"/>
    <mergeCell ref="C83:G83"/>
    <mergeCell ref="C88:G88"/>
    <mergeCell ref="C138:G138"/>
    <mergeCell ref="C29:G29"/>
    <mergeCell ref="C30:G30"/>
    <mergeCell ref="C37:G37"/>
    <mergeCell ref="C41:G41"/>
    <mergeCell ref="C42:G42"/>
    <mergeCell ref="C47:G47"/>
    <mergeCell ref="A1:G1"/>
    <mergeCell ref="C2:G2"/>
    <mergeCell ref="C3:G3"/>
    <mergeCell ref="C4:G4"/>
    <mergeCell ref="C10:G10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 Naklady</vt:lpstr>
      <vt:lpstr>SO 101 SO 101 Pol</vt:lpstr>
      <vt:lpstr>SO 102 SO 102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101 SO 101 Pol'!Názvy_tisku</vt:lpstr>
      <vt:lpstr>'SO 102 SO 102 Pol'!Názvy_tisku</vt:lpstr>
      <vt:lpstr>oadresa</vt:lpstr>
      <vt:lpstr>Stavba!Objednatel</vt:lpstr>
      <vt:lpstr>Stavba!Objekt</vt:lpstr>
      <vt:lpstr>'00 00 Naklady'!Oblast_tisku</vt:lpstr>
      <vt:lpstr>'SO 101 SO 101 Pol'!Oblast_tisku</vt:lpstr>
      <vt:lpstr>'SO 102 SO 102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Kyncl</dc:creator>
  <cp:lastModifiedBy>Jan Kyncl</cp:lastModifiedBy>
  <cp:lastPrinted>2019-03-19T12:27:02Z</cp:lastPrinted>
  <dcterms:created xsi:type="dcterms:W3CDTF">2009-04-08T07:15:50Z</dcterms:created>
  <dcterms:modified xsi:type="dcterms:W3CDTF">2024-04-17T09:03:37Z</dcterms:modified>
</cp:coreProperties>
</file>