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JANSPORT PROJEKT\!Archiv změny\2022\2022-017 Ždár nad Sázavou\"/>
    </mc:Choice>
  </mc:AlternateContent>
  <xr:revisionPtr revIDLastSave="0" documentId="13_ncr:1_{331CB291-B410-48DE-9E0C-8934ECE85B71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Pol'!$A$1:$X$249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BA187" i="12"/>
  <c r="BA181" i="12"/>
  <c r="BA169" i="12"/>
  <c r="BA144" i="12"/>
  <c r="BA125" i="12"/>
  <c r="BA121" i="12"/>
  <c r="BA108" i="12"/>
  <c r="BA52" i="12"/>
  <c r="BA31" i="12"/>
  <c r="BA10" i="12"/>
  <c r="G8" i="12"/>
  <c r="G9" i="12"/>
  <c r="M9" i="12" s="1"/>
  <c r="I9" i="12"/>
  <c r="K9" i="12"/>
  <c r="O9" i="12"/>
  <c r="Q9" i="12"/>
  <c r="V9" i="12"/>
  <c r="G12" i="12"/>
  <c r="I12" i="12"/>
  <c r="K12" i="12"/>
  <c r="M12" i="12"/>
  <c r="O12" i="12"/>
  <c r="Q12" i="12"/>
  <c r="V12" i="12"/>
  <c r="G16" i="12"/>
  <c r="M16" i="12" s="1"/>
  <c r="I16" i="12"/>
  <c r="K16" i="12"/>
  <c r="O16" i="12"/>
  <c r="Q16" i="12"/>
  <c r="V16" i="12"/>
  <c r="G19" i="12"/>
  <c r="I19" i="12"/>
  <c r="K19" i="12"/>
  <c r="M19" i="12"/>
  <c r="O19" i="12"/>
  <c r="Q19" i="12"/>
  <c r="Q8" i="12" s="1"/>
  <c r="V19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7" i="12"/>
  <c r="I27" i="12"/>
  <c r="K27" i="12"/>
  <c r="M27" i="12"/>
  <c r="O27" i="12"/>
  <c r="Q27" i="12"/>
  <c r="V27" i="12"/>
  <c r="G30" i="12"/>
  <c r="M30" i="12" s="1"/>
  <c r="I30" i="12"/>
  <c r="I29" i="12" s="1"/>
  <c r="K30" i="12"/>
  <c r="O30" i="12"/>
  <c r="Q30" i="12"/>
  <c r="Q29" i="12" s="1"/>
  <c r="V30" i="12"/>
  <c r="G33" i="12"/>
  <c r="I33" i="12"/>
  <c r="K33" i="12"/>
  <c r="M33" i="12"/>
  <c r="O33" i="12"/>
  <c r="Q33" i="12"/>
  <c r="V33" i="12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Q44" i="12"/>
  <c r="V44" i="12"/>
  <c r="G46" i="12"/>
  <c r="I46" i="12"/>
  <c r="K46" i="12"/>
  <c r="O46" i="12"/>
  <c r="Q46" i="12"/>
  <c r="V46" i="12"/>
  <c r="G48" i="12"/>
  <c r="M48" i="12" s="1"/>
  <c r="I48" i="12"/>
  <c r="K48" i="12"/>
  <c r="O48" i="12"/>
  <c r="Q48" i="12"/>
  <c r="V48" i="12"/>
  <c r="G51" i="12"/>
  <c r="M51" i="12" s="1"/>
  <c r="I51" i="12"/>
  <c r="K51" i="12"/>
  <c r="K50" i="12" s="1"/>
  <c r="O51" i="12"/>
  <c r="Q51" i="12"/>
  <c r="V51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63" i="12"/>
  <c r="I56" i="1" s="1"/>
  <c r="G64" i="12"/>
  <c r="M64" i="12" s="1"/>
  <c r="I64" i="12"/>
  <c r="K64" i="12"/>
  <c r="O64" i="12"/>
  <c r="Q64" i="12"/>
  <c r="V64" i="12"/>
  <c r="G67" i="12"/>
  <c r="I67" i="12"/>
  <c r="K67" i="12"/>
  <c r="M67" i="12"/>
  <c r="O67" i="12"/>
  <c r="Q67" i="12"/>
  <c r="V67" i="12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74" i="12"/>
  <c r="M74" i="12" s="1"/>
  <c r="I74" i="12"/>
  <c r="K74" i="12"/>
  <c r="O74" i="12"/>
  <c r="Q74" i="12"/>
  <c r="V74" i="12"/>
  <c r="G77" i="12"/>
  <c r="I77" i="12"/>
  <c r="K77" i="12"/>
  <c r="M77" i="12"/>
  <c r="O77" i="12"/>
  <c r="Q77" i="12"/>
  <c r="Q76" i="12" s="1"/>
  <c r="V77" i="12"/>
  <c r="G80" i="12"/>
  <c r="I80" i="12"/>
  <c r="K80" i="12"/>
  <c r="M80" i="12"/>
  <c r="O80" i="12"/>
  <c r="Q80" i="12"/>
  <c r="V80" i="12"/>
  <c r="G82" i="12"/>
  <c r="G76" i="12" s="1"/>
  <c r="I57" i="1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I58" i="1" s="1"/>
  <c r="K103" i="12"/>
  <c r="V103" i="12"/>
  <c r="G104" i="12"/>
  <c r="M104" i="12" s="1"/>
  <c r="M103" i="12" s="1"/>
  <c r="I104" i="12"/>
  <c r="I103" i="12" s="1"/>
  <c r="K104" i="12"/>
  <c r="O104" i="12"/>
  <c r="O103" i="12" s="1"/>
  <c r="Q104" i="12"/>
  <c r="Q103" i="12" s="1"/>
  <c r="V104" i="12"/>
  <c r="G107" i="12"/>
  <c r="M107" i="12" s="1"/>
  <c r="I107" i="12"/>
  <c r="K107" i="12"/>
  <c r="O107" i="12"/>
  <c r="Q107" i="12"/>
  <c r="V107" i="12"/>
  <c r="G110" i="12"/>
  <c r="M110" i="12" s="1"/>
  <c r="I110" i="12"/>
  <c r="K110" i="12"/>
  <c r="O110" i="12"/>
  <c r="Q110" i="12"/>
  <c r="V110" i="12"/>
  <c r="G113" i="12"/>
  <c r="M113" i="12" s="1"/>
  <c r="I113" i="12"/>
  <c r="K113" i="12"/>
  <c r="O113" i="12"/>
  <c r="Q113" i="12"/>
  <c r="V113" i="12"/>
  <c r="G116" i="12"/>
  <c r="M116" i="12" s="1"/>
  <c r="I116" i="12"/>
  <c r="K116" i="12"/>
  <c r="O116" i="12"/>
  <c r="Q116" i="12"/>
  <c r="V116" i="12"/>
  <c r="G118" i="12"/>
  <c r="G106" i="12" s="1"/>
  <c r="I59" i="1" s="1"/>
  <c r="I118" i="12"/>
  <c r="K118" i="12"/>
  <c r="O118" i="12"/>
  <c r="Q118" i="12"/>
  <c r="V118" i="12"/>
  <c r="G120" i="12"/>
  <c r="I120" i="12"/>
  <c r="K120" i="12"/>
  <c r="M120" i="12"/>
  <c r="O120" i="12"/>
  <c r="Q120" i="12"/>
  <c r="V120" i="12"/>
  <c r="G124" i="12"/>
  <c r="I124" i="12"/>
  <c r="K124" i="12"/>
  <c r="M124" i="12"/>
  <c r="O124" i="12"/>
  <c r="Q124" i="12"/>
  <c r="V124" i="12"/>
  <c r="G127" i="12"/>
  <c r="M127" i="12" s="1"/>
  <c r="I127" i="12"/>
  <c r="K127" i="12"/>
  <c r="O127" i="12"/>
  <c r="Q127" i="12"/>
  <c r="V127" i="12"/>
  <c r="G129" i="12"/>
  <c r="I129" i="12"/>
  <c r="K129" i="12"/>
  <c r="M129" i="12"/>
  <c r="O129" i="12"/>
  <c r="Q129" i="12"/>
  <c r="V129" i="12"/>
  <c r="G131" i="12"/>
  <c r="M131" i="12" s="1"/>
  <c r="I131" i="12"/>
  <c r="K131" i="12"/>
  <c r="O131" i="12"/>
  <c r="Q131" i="12"/>
  <c r="V131" i="12"/>
  <c r="G133" i="12"/>
  <c r="I133" i="12"/>
  <c r="K133" i="12"/>
  <c r="M133" i="12"/>
  <c r="O133" i="12"/>
  <c r="Q133" i="12"/>
  <c r="V133" i="12"/>
  <c r="G135" i="12"/>
  <c r="M135" i="12" s="1"/>
  <c r="I135" i="12"/>
  <c r="K135" i="12"/>
  <c r="O135" i="12"/>
  <c r="Q135" i="12"/>
  <c r="V135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2" i="12"/>
  <c r="G141" i="12" s="1"/>
  <c r="I60" i="1" s="1"/>
  <c r="I142" i="12"/>
  <c r="I141" i="12" s="1"/>
  <c r="K142" i="12"/>
  <c r="O142" i="12"/>
  <c r="Q142" i="12"/>
  <c r="V142" i="12"/>
  <c r="G146" i="12"/>
  <c r="M146" i="12" s="1"/>
  <c r="I146" i="12"/>
  <c r="K146" i="12"/>
  <c r="O146" i="12"/>
  <c r="Q146" i="12"/>
  <c r="Q141" i="12" s="1"/>
  <c r="V146" i="12"/>
  <c r="K149" i="12"/>
  <c r="V149" i="12"/>
  <c r="G150" i="12"/>
  <c r="M150" i="12" s="1"/>
  <c r="M149" i="12" s="1"/>
  <c r="I150" i="12"/>
  <c r="K150" i="12"/>
  <c r="O150" i="12"/>
  <c r="Q150" i="12"/>
  <c r="V150" i="12"/>
  <c r="G152" i="12"/>
  <c r="I152" i="12"/>
  <c r="K152" i="12"/>
  <c r="M152" i="12"/>
  <c r="O152" i="12"/>
  <c r="O149" i="12" s="1"/>
  <c r="Q152" i="12"/>
  <c r="Q149" i="12" s="1"/>
  <c r="V152" i="12"/>
  <c r="G157" i="12"/>
  <c r="I62" i="1" s="1"/>
  <c r="I157" i="12"/>
  <c r="K157" i="12"/>
  <c r="G158" i="12"/>
  <c r="M158" i="12" s="1"/>
  <c r="M157" i="12" s="1"/>
  <c r="I158" i="12"/>
  <c r="K158" i="12"/>
  <c r="O158" i="12"/>
  <c r="O157" i="12" s="1"/>
  <c r="Q158" i="12"/>
  <c r="Q157" i="12" s="1"/>
  <c r="V158" i="12"/>
  <c r="V157" i="12" s="1"/>
  <c r="G160" i="12"/>
  <c r="M160" i="12" s="1"/>
  <c r="I160" i="12"/>
  <c r="K160" i="12"/>
  <c r="K159" i="12" s="1"/>
  <c r="O160" i="12"/>
  <c r="Q160" i="12"/>
  <c r="V160" i="12"/>
  <c r="V159" i="12" s="1"/>
  <c r="G162" i="12"/>
  <c r="M162" i="12" s="1"/>
  <c r="I162" i="12"/>
  <c r="K162" i="12"/>
  <c r="O162" i="12"/>
  <c r="Q162" i="12"/>
  <c r="V162" i="12"/>
  <c r="G168" i="12"/>
  <c r="M168" i="12" s="1"/>
  <c r="I168" i="12"/>
  <c r="K168" i="12"/>
  <c r="O168" i="12"/>
  <c r="Q168" i="12"/>
  <c r="V168" i="12"/>
  <c r="G174" i="12"/>
  <c r="M174" i="12" s="1"/>
  <c r="I174" i="12"/>
  <c r="K174" i="12"/>
  <c r="O174" i="12"/>
  <c r="Q174" i="12"/>
  <c r="V174" i="12"/>
  <c r="G180" i="12"/>
  <c r="I180" i="12"/>
  <c r="K180" i="12"/>
  <c r="M180" i="12"/>
  <c r="O180" i="12"/>
  <c r="Q180" i="12"/>
  <c r="V180" i="12"/>
  <c r="G186" i="12"/>
  <c r="M186" i="12" s="1"/>
  <c r="I186" i="12"/>
  <c r="K186" i="12"/>
  <c r="O186" i="12"/>
  <c r="Q186" i="12"/>
  <c r="V186" i="12"/>
  <c r="G192" i="12"/>
  <c r="M192" i="12" s="1"/>
  <c r="I192" i="12"/>
  <c r="K192" i="12"/>
  <c r="O192" i="12"/>
  <c r="Q192" i="12"/>
  <c r="V192" i="12"/>
  <c r="G197" i="12"/>
  <c r="M197" i="12" s="1"/>
  <c r="I197" i="12"/>
  <c r="K197" i="12"/>
  <c r="O197" i="12"/>
  <c r="Q197" i="12"/>
  <c r="V197" i="12"/>
  <c r="G199" i="12"/>
  <c r="M199" i="12" s="1"/>
  <c r="I199" i="12"/>
  <c r="K199" i="12"/>
  <c r="O199" i="12"/>
  <c r="Q199" i="12"/>
  <c r="V199" i="12"/>
  <c r="G201" i="12"/>
  <c r="I201" i="12"/>
  <c r="K201" i="12"/>
  <c r="M201" i="12"/>
  <c r="O201" i="12"/>
  <c r="Q201" i="12"/>
  <c r="V201" i="12"/>
  <c r="G203" i="12"/>
  <c r="I203" i="12"/>
  <c r="K203" i="12"/>
  <c r="M203" i="12"/>
  <c r="O203" i="12"/>
  <c r="Q203" i="12"/>
  <c r="V203" i="12"/>
  <c r="G205" i="12"/>
  <c r="I205" i="12"/>
  <c r="K205" i="12"/>
  <c r="M205" i="12"/>
  <c r="O205" i="12"/>
  <c r="Q205" i="12"/>
  <c r="V205" i="12"/>
  <c r="G207" i="12"/>
  <c r="M207" i="12" s="1"/>
  <c r="I207" i="12"/>
  <c r="K207" i="12"/>
  <c r="O207" i="12"/>
  <c r="Q207" i="12"/>
  <c r="V207" i="12"/>
  <c r="G209" i="12"/>
  <c r="M209" i="12" s="1"/>
  <c r="I209" i="12"/>
  <c r="K209" i="12"/>
  <c r="O209" i="12"/>
  <c r="Q209" i="12"/>
  <c r="V209" i="12"/>
  <c r="G211" i="12"/>
  <c r="M211" i="12" s="1"/>
  <c r="I211" i="12"/>
  <c r="K211" i="12"/>
  <c r="O211" i="12"/>
  <c r="Q211" i="12"/>
  <c r="V211" i="12"/>
  <c r="G213" i="12"/>
  <c r="M213" i="12" s="1"/>
  <c r="I213" i="12"/>
  <c r="K213" i="12"/>
  <c r="O213" i="12"/>
  <c r="Q213" i="12"/>
  <c r="V213" i="12"/>
  <c r="G215" i="12"/>
  <c r="I215" i="12"/>
  <c r="K215" i="12"/>
  <c r="M215" i="12"/>
  <c r="O215" i="12"/>
  <c r="Q215" i="12"/>
  <c r="V215" i="12"/>
  <c r="G221" i="12"/>
  <c r="M221" i="12" s="1"/>
  <c r="I221" i="12"/>
  <c r="K221" i="12"/>
  <c r="O221" i="12"/>
  <c r="Q221" i="12"/>
  <c r="V221" i="12"/>
  <c r="G227" i="12"/>
  <c r="M227" i="12" s="1"/>
  <c r="I227" i="12"/>
  <c r="K227" i="12"/>
  <c r="O227" i="12"/>
  <c r="Q227" i="12"/>
  <c r="V227" i="12"/>
  <c r="G229" i="12"/>
  <c r="M229" i="12" s="1"/>
  <c r="I229" i="12"/>
  <c r="K229" i="12"/>
  <c r="O229" i="12"/>
  <c r="Q229" i="12"/>
  <c r="V229" i="12"/>
  <c r="G231" i="12"/>
  <c r="I231" i="12"/>
  <c r="K231" i="12"/>
  <c r="M231" i="12"/>
  <c r="O231" i="12"/>
  <c r="Q231" i="12"/>
  <c r="V231" i="12"/>
  <c r="G233" i="12"/>
  <c r="M233" i="12" s="1"/>
  <c r="I233" i="12"/>
  <c r="K233" i="12"/>
  <c r="O233" i="12"/>
  <c r="Q233" i="12"/>
  <c r="V233" i="12"/>
  <c r="G235" i="12"/>
  <c r="M235" i="12" s="1"/>
  <c r="I235" i="12"/>
  <c r="K235" i="12"/>
  <c r="O235" i="12"/>
  <c r="Q235" i="12"/>
  <c r="V235" i="12"/>
  <c r="G237" i="12"/>
  <c r="M237" i="12" s="1"/>
  <c r="I237" i="12"/>
  <c r="K237" i="12"/>
  <c r="O237" i="12"/>
  <c r="Q237" i="12"/>
  <c r="V237" i="12"/>
  <c r="G240" i="12"/>
  <c r="M240" i="12" s="1"/>
  <c r="I240" i="12"/>
  <c r="K240" i="12"/>
  <c r="O240" i="12"/>
  <c r="Q240" i="12"/>
  <c r="V240" i="12"/>
  <c r="V239" i="12" s="1"/>
  <c r="G242" i="12"/>
  <c r="M242" i="12" s="1"/>
  <c r="I242" i="12"/>
  <c r="K242" i="12"/>
  <c r="O242" i="12"/>
  <c r="Q242" i="12"/>
  <c r="V242" i="12"/>
  <c r="G244" i="12"/>
  <c r="I244" i="12"/>
  <c r="K244" i="12"/>
  <c r="M244" i="12"/>
  <c r="O244" i="12"/>
  <c r="Q244" i="12"/>
  <c r="V244" i="12"/>
  <c r="G246" i="12"/>
  <c r="M246" i="12" s="1"/>
  <c r="I246" i="12"/>
  <c r="K246" i="12"/>
  <c r="O246" i="12"/>
  <c r="Q246" i="12"/>
  <c r="V246" i="12"/>
  <c r="AE248" i="12"/>
  <c r="F41" i="1" s="1"/>
  <c r="I20" i="1"/>
  <c r="I19" i="1"/>
  <c r="F43" i="1"/>
  <c r="G23" i="1" s="1"/>
  <c r="H40" i="1"/>
  <c r="J28" i="1"/>
  <c r="J26" i="1"/>
  <c r="G38" i="1"/>
  <c r="F38" i="1"/>
  <c r="J23" i="1"/>
  <c r="J24" i="1"/>
  <c r="J25" i="1"/>
  <c r="J27" i="1"/>
  <c r="E24" i="1"/>
  <c r="E26" i="1"/>
  <c r="Q106" i="12" l="1"/>
  <c r="K29" i="12"/>
  <c r="F42" i="1"/>
  <c r="Q167" i="12"/>
  <c r="Q239" i="12"/>
  <c r="O167" i="12"/>
  <c r="V76" i="12"/>
  <c r="G149" i="12"/>
  <c r="I61" i="1" s="1"/>
  <c r="O239" i="12"/>
  <c r="O106" i="12"/>
  <c r="K106" i="12"/>
  <c r="M159" i="12"/>
  <c r="AF248" i="12"/>
  <c r="I53" i="1"/>
  <c r="V167" i="12"/>
  <c r="I239" i="12"/>
  <c r="K239" i="12"/>
  <c r="I167" i="12"/>
  <c r="K63" i="12"/>
  <c r="I8" i="12"/>
  <c r="K167" i="12"/>
  <c r="O63" i="12"/>
  <c r="I63" i="12"/>
  <c r="Q50" i="12"/>
  <c r="G167" i="12"/>
  <c r="I64" i="1" s="1"/>
  <c r="I18" i="1" s="1"/>
  <c r="Q159" i="12"/>
  <c r="V141" i="12"/>
  <c r="Q63" i="12"/>
  <c r="O8" i="12"/>
  <c r="O159" i="12"/>
  <c r="I106" i="12"/>
  <c r="K76" i="12"/>
  <c r="G159" i="12"/>
  <c r="I63" i="1" s="1"/>
  <c r="I17" i="1" s="1"/>
  <c r="O141" i="12"/>
  <c r="O76" i="12"/>
  <c r="I76" i="12"/>
  <c r="V8" i="12"/>
  <c r="V63" i="12"/>
  <c r="K8" i="12"/>
  <c r="M142" i="12"/>
  <c r="M141" i="12" s="1"/>
  <c r="I159" i="12"/>
  <c r="I149" i="12"/>
  <c r="K141" i="12"/>
  <c r="M63" i="12"/>
  <c r="O50" i="12"/>
  <c r="V29" i="12"/>
  <c r="V50" i="12"/>
  <c r="I50" i="12"/>
  <c r="O29" i="12"/>
  <c r="V106" i="12"/>
  <c r="A23" i="1"/>
  <c r="M8" i="12"/>
  <c r="M50" i="12"/>
  <c r="M167" i="12"/>
  <c r="M239" i="12"/>
  <c r="G239" i="12"/>
  <c r="I65" i="1" s="1"/>
  <c r="M118" i="12"/>
  <c r="M106" i="12" s="1"/>
  <c r="M82" i="12"/>
  <c r="M76" i="12" s="1"/>
  <c r="M46" i="12"/>
  <c r="M29" i="12" s="1"/>
  <c r="G50" i="12"/>
  <c r="I55" i="1" s="1"/>
  <c r="G29" i="12"/>
  <c r="I54" i="1" s="1"/>
  <c r="I16" i="1" l="1"/>
  <c r="I21" i="1" s="1"/>
  <c r="I66" i="1"/>
  <c r="G39" i="1"/>
  <c r="G42" i="1"/>
  <c r="G41" i="1"/>
  <c r="H41" i="1" s="1"/>
  <c r="I41" i="1" s="1"/>
  <c r="H42" i="1"/>
  <c r="I42" i="1" s="1"/>
  <c r="G248" i="12"/>
  <c r="A24" i="1"/>
  <c r="G24" i="1"/>
  <c r="H39" i="1" l="1"/>
  <c r="H43" i="1" s="1"/>
  <c r="G43" i="1"/>
  <c r="J61" i="1"/>
  <c r="J60" i="1"/>
  <c r="J59" i="1"/>
  <c r="J65" i="1"/>
  <c r="J55" i="1"/>
  <c r="J64" i="1"/>
  <c r="J57" i="1"/>
  <c r="J54" i="1"/>
  <c r="J53" i="1"/>
  <c r="J63" i="1"/>
  <c r="J56" i="1"/>
  <c r="J62" i="1"/>
  <c r="J58" i="1"/>
  <c r="I39" i="1" l="1"/>
  <c r="I43" i="1" s="1"/>
  <c r="J39" i="1" s="1"/>
  <c r="J43" i="1" s="1"/>
  <c r="J42" i="1"/>
  <c r="J41" i="1"/>
  <c r="J66" i="1"/>
  <c r="G25" i="1"/>
  <c r="G28" i="1"/>
  <c r="A25" i="1" l="1"/>
  <c r="G26" i="1" l="1"/>
  <c r="A27" i="1" s="1"/>
  <c r="A29" i="1" s="1"/>
  <c r="G29" i="1" s="1"/>
  <c r="G27" i="1" s="1"/>
  <c r="A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Ondřej Hošek</author>
  </authors>
  <commentList>
    <comment ref="S6" authorId="0" shapeId="0" xr:uid="{1B3F71D5-85B4-401A-B204-E0B024DA332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E987B0C-D90F-43AC-BD03-5061CDE0F7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<sst xmlns="http://schemas.openxmlformats.org/spreadsheetml/2006/main" count="1136" uniqueCount="415">
  <si>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</si>
  <si>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</si>
  <si>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</si>
  <si>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</si>
  <si>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</si>
  <si>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</si>
  <si>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</si>
  <si>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</si>
  <si>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</si>
  <si>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</si>
  <si>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</si>
  <si>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</si>
  <si>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</si>
  <si>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</si>
  <si>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</si>
  <si>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</si>
  <si>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</si>
  <si>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</si>
  <si>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</si>
  <si>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</si>
  <si>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</si>
  <si>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</si>
  <si>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</si>
  <si>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</si>
  <si>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</si>
  <si>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</si>
  <si>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</si>
  <si>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</si>
  <si>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</si>
  <si>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</si>
  <si>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</si>
  <si>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</si>
  <si>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</si>
  <si>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</si>
  <si>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</si>
  <si>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</si>
  <si>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</si>
  <si>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</si>
  <si>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</si>
  <si>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</si>
  <si>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</si>
  <si>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</si>
  <si>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</si>
  <si>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</si>
  <si>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Přírodní trávník, drenáže, závlaha</t>
  </si>
  <si>
    <t>Rekonstrukce fotbalového hřiště</t>
  </si>
  <si>
    <t>Objekt:</t>
  </si>
  <si>
    <t>Rozpočet:</t>
  </si>
  <si>
    <t>2022-017</t>
  </si>
  <si>
    <t>Město Žďár nad Sázavou</t>
  </si>
  <si>
    <t>Stavba</t>
  </si>
  <si>
    <t>Stavební objekt</t>
  </si>
  <si>
    <t>Celkem za stavbu</t>
  </si>
  <si>
    <t>CZK</t>
  </si>
  <si>
    <t>#POPS</t>
  </si>
  <si>
    <t>Popis stavby: 2022-017 - Město Žďár nad Sázavou</t>
  </si>
  <si>
    <t>#POPO</t>
  </si>
  <si>
    <t>Popis objektu: 1 - Rekonstrukce fotbalového hřiště</t>
  </si>
  <si>
    <t>#POPR</t>
  </si>
  <si>
    <t>Popis rozpočtu: 1 - Přírodní trávník, drenáže, závlaha</t>
  </si>
  <si>
    <t>Rekapitulace dílů</t>
  </si>
  <si>
    <t>Typ dílu</t>
  </si>
  <si>
    <t>Zemní práce</t>
  </si>
  <si>
    <t>18</t>
  </si>
  <si>
    <t>Povrchové úpravy terénu</t>
  </si>
  <si>
    <t>2</t>
  </si>
  <si>
    <t>Základy a zvláštní zakládání</t>
  </si>
  <si>
    <t>5</t>
  </si>
  <si>
    <t>Komunikace</t>
  </si>
  <si>
    <t>701</t>
  </si>
  <si>
    <t>sportovní povrchy</t>
  </si>
  <si>
    <t>703</t>
  </si>
  <si>
    <t>Sportovní vybavení</t>
  </si>
  <si>
    <t>88</t>
  </si>
  <si>
    <t>Potrubí z drenážek</t>
  </si>
  <si>
    <t>91</t>
  </si>
  <si>
    <t>Doplňující práce na komunikaci</t>
  </si>
  <si>
    <t>96</t>
  </si>
  <si>
    <t>Bourání konstrukcí</t>
  </si>
  <si>
    <t>99</t>
  </si>
  <si>
    <t>Staveništní přesun hmot</t>
  </si>
  <si>
    <t>767</t>
  </si>
  <si>
    <t>Konstrukce zámečnické</t>
  </si>
  <si>
    <t>M077</t>
  </si>
  <si>
    <t>Umělá závlaha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</si>
  <si>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</si>
  <si>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</si>
  <si>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</si>
  <si>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</si>
  <si>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</si>
  <si>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</si>
  <si>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</si>
  <si>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</si>
  <si>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</si>
  <si>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</si>
  <si>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</si>
  <si>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</si>
  <si>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</si>
  <si>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</si>
  <si>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</si>
  <si>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</si>
  <si>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</si>
  <si>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</si>
  <si>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</si>
  <si>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</si>
  <si>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</si>
  <si>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</si>
  <si>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</si>
  <si>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</si>
  <si>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</si>
  <si>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</si>
  <si>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</si>
  <si>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</si>
  <si>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</si>
  <si>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</si>
  <si>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</si>
  <si>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</si>
  <si>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</si>
  <si>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111301111R00</t>
  </si>
  <si>
    <t>Sejmutí drnu sejmutí drnu tl. do 100 mm s nařezáním, vyrýpnutím, zvednutím, přemístěním a složením na vzdálenost do 50 m nebo s naložením na dopravní prostředek</t>
  </si>
  <si>
    <t>m2</t>
  </si>
  <si>
    <t>823-1</t>
  </si>
  <si>
    <t>RTS 22/ I</t>
  </si>
  <si>
    <t>Indiv</t>
  </si>
  <si>
    <t>Práce</t>
  </si>
  <si>
    <t>POL1_1</t>
  </si>
  <si>
    <t>tl. do 10 cm s nařezáním, vyrýpnutím, zvednutím, přemístěním a složením na vzdálenost do 50 m nebo s naložením na dopravní prostředek,</t>
  </si>
  <si>
    <t>SPI</t>
  </si>
  <si>
    <t>Plocha hřiště : 115*72</t>
  </si>
  <si>
    <t>VV</t>
  </si>
  <si>
    <t>139601103R00</t>
  </si>
  <si>
    <t>Ruční výkop jam, rýh a šachet v hornině 4</t>
  </si>
  <si>
    <t>m3</t>
  </si>
  <si>
    <t>800-1</t>
  </si>
  <si>
    <t>POL1_</t>
  </si>
  <si>
    <t>s přehozením na vzdálenost do 5 m nebo s naložením na ruční dopravní prostředek</t>
  </si>
  <si>
    <t>základy pro fotbalové branky : 4*(0,8*0,8*1)</t>
  </si>
  <si>
    <t>základy pro zábradlí : (0,4*0,4*0,6)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</si>
  <si>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</si>
  <si>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</si>
  <si>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</si>
  <si>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Plocha hřiště : 115*72*0,1*1,25</t>
  </si>
  <si>
    <t>162701109R00</t>
  </si>
  <si>
    <t>Vodorovné přemístění výkopku příplatek k ceně za každých dalších i započatých 1 000 m přes 10 000 m_x000D_
 z horniny 1 až 4</t>
  </si>
  <si>
    <t>Plocha hřiště : 115*72*0,1*1,25*15</t>
  </si>
  <si>
    <t>167101102R00</t>
  </si>
  <si>
    <t>Nakládání, skládání, překládání neulehlého výkopku nakládání výkopku_x000D_
 přes 100 m3, z horniny 1 až 4</t>
  </si>
  <si>
    <t>Plocha hřiště : 115*72*0,1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</si>
  <si>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</si>
  <si>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</si>
  <si>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</si>
  <si>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199000002R00</t>
  </si>
  <si>
    <t>Poplatky za skládku horniny 1- 4, skupina 17 05 04 z Katalogu odpadů</t>
  </si>
  <si>
    <t>180404112R00</t>
  </si>
  <si>
    <t>Založení hřišťového trávníku výsevem výsevem na substrát</t>
  </si>
  <si>
    <t>s vyprofilováním, s přihnojením organickým hnojivem, naložením a odvozem shrabků a pokosené trávy na vzdálenost do 10 km a s jejich složením,</t>
  </si>
  <si>
    <t>plocha hřiště s výběhy : 115*72</t>
  </si>
  <si>
    <t>183403113R00</t>
  </si>
  <si>
    <t>Obdělávání půdy frézováním, v rovině nebo na svahu 1:5</t>
  </si>
  <si>
    <t>183403151R00</t>
  </si>
  <si>
    <t>Obdělávání půdy smykováním, v rovině nebo na svahu 1:5</t>
  </si>
  <si>
    <t>plocha hřiště s výběhy- prováděno dvakrát : 2*(115*72)</t>
  </si>
  <si>
    <t>183403161R00</t>
  </si>
  <si>
    <t>Obdělávání půdy válením, v rovině nebo na svahu 1:5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</si>
  <si>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</si>
  <si>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</si>
  <si>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</si>
  <si>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181301112Rxx</t>
  </si>
  <si>
    <t>Rozprostření substrátu, rovina, tl.10-15 cm,nad 500m2</t>
  </si>
  <si>
    <t>Vlastní</t>
  </si>
  <si>
    <t>00572440R</t>
  </si>
  <si>
    <t>směs travní hřištní, pro vysokou zátěž</t>
  </si>
  <si>
    <t>kg</t>
  </si>
  <si>
    <t>SPCM</t>
  </si>
  <si>
    <t>Specifikace</t>
  </si>
  <si>
    <t>POL3_1</t>
  </si>
  <si>
    <t>8280*0,04</t>
  </si>
  <si>
    <t>181-SUB1</t>
  </si>
  <si>
    <t>Vegetační substrát-hřištní dle TZ</t>
  </si>
  <si>
    <t>t</t>
  </si>
  <si>
    <t>plocha hřiště s výběhy : 115*72*0,12*1,5</t>
  </si>
  <si>
    <t>25234002.AR</t>
  </si>
  <si>
    <t>herbicid totální; účinná látka izopropylaminová sůl glyphosatu; hubení vytrvalých plevelů</t>
  </si>
  <si>
    <t>l</t>
  </si>
  <si>
    <t>30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</si>
  <si>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</si>
  <si>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</si>
  <si>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</si>
  <si>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273321321R00</t>
  </si>
  <si>
    <t>Beton základových desek železový třídy C 20/25</t>
  </si>
  <si>
    <t>801-1</t>
  </si>
  <si>
    <t>bez dodávky a uložení výztuže</t>
  </si>
  <si>
    <t>střídačky : 2*( 2*8*0,2)</t>
  </si>
  <si>
    <t>273361921RT9</t>
  </si>
  <si>
    <t>Výztuž základových desek ze svařovaných sítí průměr drátu 8 mm, velikost oka 150/150 mm</t>
  </si>
  <si>
    <t>včetně distančních prvků</t>
  </si>
  <si>
    <t>6*0,0324</t>
  </si>
  <si>
    <t>275313611R00</t>
  </si>
  <si>
    <t>Beton základových patek prostý třídy C 16/20</t>
  </si>
  <si>
    <t>základy pro fotbalové branky : 4*(0,8*0,8*1)*1,05</t>
  </si>
  <si>
    <t>základy pro zábradlí : 120*(0,4*0,4*0,6)</t>
  </si>
  <si>
    <t>564251111R00</t>
  </si>
  <si>
    <t>Podklad nebo podsyp ze štěrkopísku tloušťka po zhutnění 150 mm</t>
  </si>
  <si>
    <t>822-1</t>
  </si>
  <si>
    <t>s rozprostřením, vlhčením a zhutněním</t>
  </si>
  <si>
    <t>564761111R00</t>
  </si>
  <si>
    <t>Podklad nebo kryt z kameniva hrubého drceného tloušťka po zhutnění 200 mm</t>
  </si>
  <si>
    <t>velikost 32 - 63 mm s rozprostřením a zhutněním</t>
  </si>
  <si>
    <t>plocha pod střídačky : 28*8</t>
  </si>
  <si>
    <t>564801112VŽe</t>
  </si>
  <si>
    <t>Podklad ze štěrkodrti po zhutnění tloušťky 4 cm, kamenivo frakce 4-8</t>
  </si>
  <si>
    <t>564801113T06</t>
  </si>
  <si>
    <t>Podklad ze štěrkodrti po zhutnění tloušťky 2 cm, kamenivo drcené drobné frakce 0-4 B</t>
  </si>
  <si>
    <t>564811111VSD</t>
  </si>
  <si>
    <t>Podklad ze štěrkodrti po zhutnění tloušťky 5 cm, kamenivo frakce 8-16</t>
  </si>
  <si>
    <t>701000011T01</t>
  </si>
  <si>
    <t>Položení povrchu z umělé trávy pro kopanou, vlákno 40 - 60 mm</t>
  </si>
  <si>
    <t>bez dodávky materiálu</t>
  </si>
  <si>
    <t>POP</t>
  </si>
  <si>
    <t>701000012T00</t>
  </si>
  <si>
    <t>Položení lajn, včetně rozměření a vlepení-kopaná</t>
  </si>
  <si>
    <t>m</t>
  </si>
  <si>
    <t>trenerské území : 2*(5+5+10)</t>
  </si>
  <si>
    <t>701000013T00</t>
  </si>
  <si>
    <t>Vsyp písku a gumového granulátu do fotbal.trávníku</t>
  </si>
  <si>
    <t>701000021.T00</t>
  </si>
  <si>
    <t>Položení nosné tkaniny  hybridního trávníku pro kopanou, vlákno 40 - 60 mm, hybridní umt 50 mm</t>
  </si>
  <si>
    <t>brankoviště : 2*18*6</t>
  </si>
  <si>
    <t>284130307R</t>
  </si>
  <si>
    <t>Trávník umělý v. 50 mm MFPE monofilní vl.; min.15000 dtex;tl.vlákn min. 320 micron ,min 9.000 vpichů</t>
  </si>
  <si>
    <t>POL3_</t>
  </si>
  <si>
    <t>701Hybrid-001T</t>
  </si>
  <si>
    <t>Hybridní trávník z UMT 50/120 min. MFPE 14.000/6, tl.vlákna 350micronů počet vpichů min. 5000</t>
  </si>
  <si>
    <t>J</t>
  </si>
  <si>
    <t>701JUTA-006R01</t>
  </si>
  <si>
    <t>Lajna  bílá v. 60 mm</t>
  </si>
  <si>
    <t xml:space="preserve">m     </t>
  </si>
  <si>
    <t>701JUTA-10R02</t>
  </si>
  <si>
    <t>Podkladová páska C145 šířky 30 cm</t>
  </si>
  <si>
    <t>plocha : 2*28</t>
  </si>
  <si>
    <t>lajny : 2*20</t>
  </si>
  <si>
    <t>701JUTA-121T</t>
  </si>
  <si>
    <t>dvousložkové LEPIDLO</t>
  </si>
  <si>
    <t>2*17,1</t>
  </si>
  <si>
    <t>701JUTA150T</t>
  </si>
  <si>
    <t>Granulát EPDM černý</t>
  </si>
  <si>
    <t xml:space="preserve">t     </t>
  </si>
  <si>
    <t>224*0,017</t>
  </si>
  <si>
    <t>701Sklopísek2T</t>
  </si>
  <si>
    <t>Křemičitý písek technický - 0,3-1,4</t>
  </si>
  <si>
    <t>Střídačka</t>
  </si>
  <si>
    <t>D+M Krytá polykarbonátová střídačka s ocelovou konstrukcí včetně kotev, pro 14 osob s pl.sed.</t>
  </si>
  <si>
    <t>ks</t>
  </si>
  <si>
    <t>POL1_7</t>
  </si>
  <si>
    <t>132203302R00</t>
  </si>
  <si>
    <t>Hloubení rýh pro drény hloubky do 1,1 m, v hornině 3</t>
  </si>
  <si>
    <t>se svislým přemístěním výkopku, hloubení ve sklonu terénu do 15 stupňů v jakémkoliv množství, s úpravou do předepsaného spádu, v suchu, mokru i ve vodě, DN do 200 mm sběrné i svodné,</t>
  </si>
  <si>
    <t>sběrná pera dn 125 : 2*9*51</t>
  </si>
  <si>
    <t>211561111R00</t>
  </si>
  <si>
    <t>Výplň odvodňovacích žeber kamenivem hrubým drceným frakce 4 - 16 mm</t>
  </si>
  <si>
    <t>800-2</t>
  </si>
  <si>
    <t>do rýh bez zhutnění s úpravou povrchu výplně, s vytvořením průduchů z lomového kamene</t>
  </si>
  <si>
    <t>sběrná pera dn 125 : 2*9*51*(((0,3+0,6)/2)*0,4)</t>
  </si>
  <si>
    <t>212971110R00</t>
  </si>
  <si>
    <t xml:space="preserve">Zřízení opláštění odvod. trativodů z geotextilie o sklonu do 2,5,  </t>
  </si>
  <si>
    <t>v rýze nebo v zářezu se stěnami,</t>
  </si>
  <si>
    <t>sběrná pera dn 125 opláštění obvod výkopu cca 2m : 2*9*51*2</t>
  </si>
  <si>
    <t>871219111R00</t>
  </si>
  <si>
    <t>Kladení dren. potrubí bezvýkop.,flex.PVC, bez obs.</t>
  </si>
  <si>
    <t>132200010RAD</t>
  </si>
  <si>
    <t>Hloubení rýh nezapažených šířky do 60 cm, v hornině 1 ÷ 4, odvoz do 15 000 km, uložení na skládku</t>
  </si>
  <si>
    <t>AP-HSV</t>
  </si>
  <si>
    <t>Agregovaná položka</t>
  </si>
  <si>
    <t>POL2_</t>
  </si>
  <si>
    <t>pro svodbou kanalizaci drenáže dn 160 : 74*0,6*1</t>
  </si>
  <si>
    <t>133100010RAD</t>
  </si>
  <si>
    <t>Hloubení šachet v hornině 1 ÷ 4, odvoz do 15 000 m, uložení na skládku</t>
  </si>
  <si>
    <t>se svislým přemístěním, s naložením na dopravní prostředek, s odvozem  a uložením na skládku, bez poplatku za skládku, včetně zřízení a odstranění pažení a rozepření.</t>
  </si>
  <si>
    <t>Pro kontrolní  šachtu : 1*1*1,2</t>
  </si>
  <si>
    <t>Pro sběrnou šachtu : 1*1*1,5</t>
  </si>
  <si>
    <t>831350012RAB</t>
  </si>
  <si>
    <t>Kanalizace z trub plastových D 160 mm, hloubka 1,5 m</t>
  </si>
  <si>
    <t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t>
  </si>
  <si>
    <t>74</t>
  </si>
  <si>
    <t>894431211RA0</t>
  </si>
  <si>
    <t>Šachty plastové plastové šachty z dílců D 400 mm, dno přímé, D 110 mm, délka šachtové roury 1,50 m, poklop litina 12,5 t</t>
  </si>
  <si>
    <t>kus</t>
  </si>
  <si>
    <t>894431222RA0</t>
  </si>
  <si>
    <t>Šachty plastové plastové šachty z dílců D 400 mm, dno sběrné, D 110 mm, délka šachtové roury 2,00 m, poklop litina 12,5 t</t>
  </si>
  <si>
    <t>POL2_1</t>
  </si>
  <si>
    <t>28611224.AR</t>
  </si>
  <si>
    <t>trubka plastová drenážní PVC; ohebná; perforovaná po celém obvodu; DN 125,0 mm</t>
  </si>
  <si>
    <t>28611291.AR</t>
  </si>
  <si>
    <t>redukce PVC; d = 125,0 mm; d2 = 160 mm; hladká</t>
  </si>
  <si>
    <t>2*9</t>
  </si>
  <si>
    <t>28611327.AR</t>
  </si>
  <si>
    <t>zátka PVC; DN 125,0 mm</t>
  </si>
  <si>
    <t>28651704.AR</t>
  </si>
  <si>
    <t>odbočka PVC; 45,0 °; d1 = 160 mm; d2 = 125 mm; l = 360 mm; hladká, hrdlovaná; DN 150,0 mm; DN2 125 mm</t>
  </si>
  <si>
    <t>67390503R</t>
  </si>
  <si>
    <t>geotextilie PP; funkce drenážní, separační, ochranná, filtrační; plošná hmotnost 300 g/m2; tl. při 20 kPa 2,80 mm; tl. při 2 kPa 4,20 mm</t>
  </si>
  <si>
    <t>sběrná pera dn 125 opláštění obvod výkopu cca 2m : 2*9*51*2*1,1</t>
  </si>
  <si>
    <t>917762112T00</t>
  </si>
  <si>
    <t>Osazení odvodňovacích žlabů, lože z B 12,5</t>
  </si>
  <si>
    <t>Osazení chodníkového obrubníku betonového.</t>
  </si>
  <si>
    <t xml:space="preserve"> V položkách chodníkových obrubníků ležatých i stojatých jsou zakalkulovány pro osazení do lože z betonu prostého i náklady na dodání hmot lože 8 až 10 cm, i náklady na zřízení bočních opěr. Část lože z betonu prostého přesahující tl. 10 cm se oceňuje položkou 918 10 - 1111 Lože pod obrubníky, krajníky nebo obruby. V položce nejsou zakalkulovány náklady na dodání obrubníků, které se oceňují ve specifikaci, ztratné se doporučuje ve výši 1%.</t>
  </si>
  <si>
    <t>117+72</t>
  </si>
  <si>
    <t>1105T</t>
  </si>
  <si>
    <t>Liniový odvodňovací žlab dl. 100cm</t>
  </si>
  <si>
    <t>/dodávka komplet.těles odvod.žlabů-včetně mřížky a aretace/</t>
  </si>
  <si>
    <t>113204113T00</t>
  </si>
  <si>
    <t>Vybourání odvodňovacích žlabů z betonu</t>
  </si>
  <si>
    <t>117+72+72+117</t>
  </si>
  <si>
    <t>961044111R00</t>
  </si>
  <si>
    <t>Bourání základů z betonu prostého</t>
  </si>
  <si>
    <t>801-3</t>
  </si>
  <si>
    <t>nebo vybourání otvorů průřezové plochy přes 4 m2 v základech,</t>
  </si>
  <si>
    <t>základy pro zábradlí : 117*(0,4*0,4*0,6)</t>
  </si>
  <si>
    <t>Základy střídaček : 8*(0,4*1,5*0,8)</t>
  </si>
  <si>
    <t>998222012R00</t>
  </si>
  <si>
    <t xml:space="preserve">Přesun hmot, plochy pro tělovýchovu zpevněná plocha z kameniva,  </t>
  </si>
  <si>
    <t>Přesun hmot</t>
  </si>
  <si>
    <t>POL7_</t>
  </si>
  <si>
    <t>767996803R00</t>
  </si>
  <si>
    <t>Demontáž ostatních doplňků staveb atypických konstrukcí_x000D_
 o hmotnosti přes 100 do 250 kg</t>
  </si>
  <si>
    <t>800-767</t>
  </si>
  <si>
    <t>Odstranění 2 ks střídaček : 2*200</t>
  </si>
  <si>
    <t>Zábradlí</t>
  </si>
  <si>
    <t>D+M Zábradlí v. 1 m madlo - Jackl 80/40/3 stojky 80/80/3, vodorovná zábrana 80/40/3</t>
  </si>
  <si>
    <t xml:space="preserve">Kg    </t>
  </si>
  <si>
    <t xml:space="preserve">Celkem 350 m zábradlí : </t>
  </si>
  <si>
    <t>Stojky (1,5m stojky 80/80/3) : 120*(1,5*7,07)</t>
  </si>
  <si>
    <t>Madlo (80/40/3) : 350*5,13</t>
  </si>
  <si>
    <t>Příčka (80/40/3) : 350*5,13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</si>
  <si>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</si>
  <si>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</si>
  <si>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</si>
  <si>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 xml:space="preserve">Rýhy pro závlahu : </t>
  </si>
  <si>
    <t>117*(0,3*0,5)</t>
  </si>
  <si>
    <t>2*(59*(0,3*0,5))</t>
  </si>
  <si>
    <t>2*(72*(0,3*0,5))</t>
  </si>
  <si>
    <t>174101101R00</t>
  </si>
  <si>
    <t>Zásyp sypaninou se zhutněním jam, šachet, rýh nebo kolem objektů v těchto vykopávkách</t>
  </si>
  <si>
    <t>z jakékoliv horniny s uložením výkopku po vrstvách,</t>
  </si>
  <si>
    <t>117*(0,3*0,2)</t>
  </si>
  <si>
    <t>2*(59*(0,3*0,2))</t>
  </si>
  <si>
    <t>2*(72*(0,3*0,2))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</si>
  <si>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</si>
  <si>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</si>
  <si>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</si>
  <si>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175101209R00</t>
  </si>
  <si>
    <t>Obsyp objektů příplatek za prohození sypaniny</t>
  </si>
  <si>
    <t>sypaninou z vhodných hornin tř. 1 - 4 nebo materiálem, uloženým ve vzdálenosti do 30 m od vnějšího kraje objektu, pro jakoukoliv míru zhutnění,</t>
  </si>
  <si>
    <t>230320122R00</t>
  </si>
  <si>
    <t>Tlaková zkouška</t>
  </si>
  <si>
    <t>117</t>
  </si>
  <si>
    <t>2*59</t>
  </si>
  <si>
    <t>2*72</t>
  </si>
  <si>
    <t>Pol 21</t>
  </si>
  <si>
    <t>Napojení na nádrže s čerpadlem</t>
  </si>
  <si>
    <t>soubor</t>
  </si>
  <si>
    <t>Pol__1</t>
  </si>
  <si>
    <t>vytýčení trasy,zaměření</t>
  </si>
  <si>
    <t>soub.</t>
  </si>
  <si>
    <t>Pol__14</t>
  </si>
  <si>
    <t>Navrtávací pasy 63x6/4"</t>
  </si>
  <si>
    <t>16</t>
  </si>
  <si>
    <t>Pol__16</t>
  </si>
  <si>
    <t>Ochranná krytka s umělou trávou</t>
  </si>
  <si>
    <t>6</t>
  </si>
  <si>
    <t>Pol__17</t>
  </si>
  <si>
    <t>Montáž systému</t>
  </si>
  <si>
    <t xml:space="preserve">kpl.  </t>
  </si>
  <si>
    <t>Pol__18</t>
  </si>
  <si>
    <t>čerpadlo:  motor 4,5kW,H=75 m, Q=240l/s</t>
  </si>
  <si>
    <t>Pol__4</t>
  </si>
  <si>
    <t>Fitinky</t>
  </si>
  <si>
    <t>1806T</t>
  </si>
  <si>
    <t>Sestava pro zazimování systému</t>
  </si>
  <si>
    <t>soub</t>
  </si>
  <si>
    <t>1808T</t>
  </si>
  <si>
    <t>Vodovzdorné konektory DBY</t>
  </si>
  <si>
    <t>286134604R</t>
  </si>
  <si>
    <t>trubka plastová vodovodní hladká; s certifikací dle PAS 1075; PE 100 RC; SDR 11,0; PN 16; D = 63,0 mm; s = 5,80 mm</t>
  </si>
  <si>
    <t>přívod : 20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</si>
  <si>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</si>
  <si>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</si>
  <si>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přívod : 50</t>
  </si>
  <si>
    <t>Pol__10</t>
  </si>
  <si>
    <t>Postřikovač  celokruhový dle popisu v TZ</t>
  </si>
  <si>
    <t>Pol__11</t>
  </si>
  <si>
    <t>Řídící jednotka dle popisu v TZ</t>
  </si>
  <si>
    <t>Pol__12</t>
  </si>
  <si>
    <t>Kloubové spoje 6/4"</t>
  </si>
  <si>
    <t>Pol__21</t>
  </si>
  <si>
    <t>montáž, zapojení  a elektroinstalace s aut.spínáním</t>
  </si>
  <si>
    <t>Pol__8</t>
  </si>
  <si>
    <t>Sestava pro filtraci vody</t>
  </si>
  <si>
    <t>Pol__9</t>
  </si>
  <si>
    <t>Postřikovač výsečový dle popisu v TZ</t>
  </si>
  <si>
    <t>10</t>
  </si>
  <si>
    <t>979082313R00</t>
  </si>
  <si>
    <t xml:space="preserve">Vodorovná doprava suti a vybouraných hmot vodorovná doprava suti a vybouraných hmot bez naložení, s vyložením a hrubým urovnáním po suchu, vzdálenost přes 500 do 1000 m,  </t>
  </si>
  <si>
    <t>832-1</t>
  </si>
  <si>
    <t>Přesun suti</t>
  </si>
  <si>
    <t>POL8_</t>
  </si>
  <si>
    <t>bez naložení, s vyložením a hrubým urovnáním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</si>
  <si>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</si>
  <si>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</si>
  <si>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>979086112R00</t>
  </si>
  <si>
    <t xml:space="preserve">Vodorovná doprava suti a vybouraných hmot nakládání nebo překládání suti a vybouraných hmot na dopravní prostředek při vodorovné dopravě,  ,  </t>
  </si>
  <si>
    <t>979990103R00</t>
  </si>
  <si>
    <t>Poplatek za skládku beton do 30x30 cm, skupina 17 01 01 z Katalogu odpadů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</si>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</sst>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4" fontId="17" fillId="0" borderId="0" xfId="0" applyNumberFormat="1" applyFont="1" applyAlignment="1">
      <alignment horizontal="center" vertical="top" wrapText="1" shrinkToFit="1"/>
    </xf>
    <xf numFmtId="164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\INFOpower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algorithmName="SHA-512" hashValue="bPA9AfzoUV/VxAdhRsqW1INf53f6Ww+RElzgo/Xn4TfBScGapTVjHTFSrOOEcwuNq/Ib1E0D2Uj4brR54vuwsw==" saltValue="umY6J/IQEOSD/+q9dZKpF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F23" sqref="F2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6" t="s">
        <v>41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7" t="s">
        <v>22</v>
      </c>
      <c r="C2" s="78"/>
      <c r="D2" s="79" t="s">
        <v>48</v>
      </c>
      <c r="E2" s="232" t="s">
        <v>49</v>
      </c>
      <c r="F2" s="233"/>
      <c r="G2" s="233"/>
      <c r="H2" s="233"/>
      <c r="I2" s="233"/>
      <c r="J2" s="234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35" t="s">
        <v>45</v>
      </c>
      <c r="F3" s="236"/>
      <c r="G3" s="236"/>
      <c r="H3" s="236"/>
      <c r="I3" s="236"/>
      <c r="J3" s="237"/>
    </row>
    <row r="4" spans="1:15" ht="23.25" customHeight="1" x14ac:dyDescent="0.2">
      <c r="A4" s="76">
        <v>443938</v>
      </c>
      <c r="B4" s="82" t="s">
        <v>47</v>
      </c>
      <c r="C4" s="83"/>
      <c r="D4" s="84" t="s">
        <v>43</v>
      </c>
      <c r="E4" s="215" t="s">
        <v>44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42</v>
      </c>
      <c r="D5" s="220"/>
      <c r="E5" s="221"/>
      <c r="F5" s="221"/>
      <c r="G5" s="22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9"/>
      <c r="E11" s="239"/>
      <c r="F11" s="239"/>
      <c r="G11" s="239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8"/>
      <c r="F15" s="238"/>
      <c r="G15" s="240"/>
      <c r="H15" s="240"/>
      <c r="I15" s="240" t="s">
        <v>29</v>
      </c>
      <c r="J15" s="241"/>
    </row>
    <row r="16" spans="1:15" ht="23.25" customHeight="1" x14ac:dyDescent="0.2">
      <c r="A16" s="139" t="s">
        <v>24</v>
      </c>
      <c r="B16" s="38" t="s">
        <v>24</v>
      </c>
      <c r="C16" s="62"/>
      <c r="D16" s="63"/>
      <c r="E16" s="203"/>
      <c r="F16" s="204"/>
      <c r="G16" s="203"/>
      <c r="H16" s="204"/>
      <c r="I16" s="203">
        <f>SUMIF(F53:F65,A16,I53:I65)+SUMIF(F53:F65,"PSU",I53:I65)</f>
        <v>0</v>
      </c>
      <c r="J16" s="205"/>
    </row>
    <row r="17" spans="1:10" ht="23.25" customHeight="1" x14ac:dyDescent="0.2">
      <c r="A17" s="139" t="s">
        <v>25</v>
      </c>
      <c r="B17" s="38" t="s">
        <v>25</v>
      </c>
      <c r="C17" s="62"/>
      <c r="D17" s="63"/>
      <c r="E17" s="203"/>
      <c r="F17" s="204"/>
      <c r="G17" s="203"/>
      <c r="H17" s="204"/>
      <c r="I17" s="203">
        <f>SUMIF(F53:F65,A17,I53:I65)</f>
        <v>0</v>
      </c>
      <c r="J17" s="205"/>
    </row>
    <row r="18" spans="1:10" ht="23.25" customHeight="1" x14ac:dyDescent="0.2">
      <c r="A18" s="139" t="s">
        <v>26</v>
      </c>
      <c r="B18" s="38" t="s">
        <v>26</v>
      </c>
      <c r="C18" s="62"/>
      <c r="D18" s="63"/>
      <c r="E18" s="203"/>
      <c r="F18" s="204"/>
      <c r="G18" s="203"/>
      <c r="H18" s="204"/>
      <c r="I18" s="203">
        <f>SUMIF(F53:F65,A18,I53:I65)</f>
        <v>0</v>
      </c>
      <c r="J18" s="205"/>
    </row>
    <row r="19" spans="1:10" ht="23.25" customHeight="1" x14ac:dyDescent="0.2">
      <c r="A19" s="139" t="s">
        <v>88</v>
      </c>
      <c r="B19" s="38" t="s">
        <v>27</v>
      </c>
      <c r="C19" s="62"/>
      <c r="D19" s="63"/>
      <c r="E19" s="203"/>
      <c r="F19" s="204"/>
      <c r="G19" s="203"/>
      <c r="H19" s="204"/>
      <c r="I19" s="203">
        <f>SUMIF(F53:F65,A19,I53:I65)</f>
        <v>0</v>
      </c>
      <c r="J19" s="205"/>
    </row>
    <row r="20" spans="1:10" ht="23.25" customHeight="1" x14ac:dyDescent="0.2">
      <c r="A20" s="139" t="s">
        <v>89</v>
      </c>
      <c r="B20" s="38" t="s">
        <v>28</v>
      </c>
      <c r="C20" s="62"/>
      <c r="D20" s="63"/>
      <c r="E20" s="203"/>
      <c r="F20" s="204"/>
      <c r="G20" s="203"/>
      <c r="H20" s="204"/>
      <c r="I20" s="203">
        <f>SUMIF(F53:F65,A20,I53:I65)</f>
        <v>0</v>
      </c>
      <c r="J20" s="205"/>
    </row>
    <row r="21" spans="1:10" ht="23.25" customHeight="1" x14ac:dyDescent="0.2">
      <c r="A21" s="2"/>
      <c r="B21" s="48" t="s">
        <v>29</v>
      </c>
      <c r="C21" s="64"/>
      <c r="D21" s="65"/>
      <c r="E21" s="206"/>
      <c r="F21" s="242"/>
      <c r="G21" s="206"/>
      <c r="H21" s="242"/>
      <c r="I21" s="206">
        <f>SUM(I16:J20)</f>
        <v>0</v>
      </c>
      <c r="J21" s="20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09">
        <f>ZakladDPHSniVypocet+ZakladDPHZaklVypocet</f>
        <v>0</v>
      </c>
      <c r="H28" s="209"/>
      <c r="I28" s="209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08">
        <f>IF(A29&gt;50, ROUNDUP(A27, 0), ROUNDDOWN(A27, 0))</f>
        <v>0</v>
      </c>
      <c r="H29" s="208"/>
      <c r="I29" s="208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193"/>
      <c r="D39" s="193"/>
      <c r="E39" s="193"/>
      <c r="F39" s="100">
        <f>'1 1 Pol'!AE248</f>
        <v>0</v>
      </c>
      <c r="G39" s="101">
        <f>'1 1 Pol'!AF248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/>
      <c r="C40" s="194" t="s">
        <v>51</v>
      </c>
      <c r="D40" s="194"/>
      <c r="E40" s="194"/>
      <c r="F40" s="105"/>
      <c r="G40" s="106"/>
      <c r="H40" s="106">
        <f>(F40*SazbaDPH1/100)+(G40*SazbaDPH2/100)</f>
        <v>0</v>
      </c>
      <c r="I40" s="106"/>
      <c r="J40" s="107"/>
    </row>
    <row r="41" spans="1:10" ht="25.5" hidden="1" customHeight="1" x14ac:dyDescent="0.2">
      <c r="A41" s="89">
        <v>2</v>
      </c>
      <c r="B41" s="104" t="s">
        <v>43</v>
      </c>
      <c r="C41" s="194" t="s">
        <v>45</v>
      </c>
      <c r="D41" s="194"/>
      <c r="E41" s="194"/>
      <c r="F41" s="105">
        <f>'1 1 Pol'!AE248</f>
        <v>0</v>
      </c>
      <c r="G41" s="106">
        <f>'1 1 Pol'!AF248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89">
        <v>3</v>
      </c>
      <c r="B42" s="108" t="s">
        <v>43</v>
      </c>
      <c r="C42" s="193" t="s">
        <v>44</v>
      </c>
      <c r="D42" s="193"/>
      <c r="E42" s="193"/>
      <c r="F42" s="109">
        <f>'1 1 Pol'!AE248</f>
        <v>0</v>
      </c>
      <c r="G42" s="102">
        <f>'1 1 Pol'!AF248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hidden="1" customHeight="1" x14ac:dyDescent="0.2">
      <c r="A43" s="89"/>
      <c r="B43" s="195" t="s">
        <v>52</v>
      </c>
      <c r="C43" s="196"/>
      <c r="D43" s="196"/>
      <c r="E43" s="197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1" t="s">
        <v>60</v>
      </c>
    </row>
    <row r="52" spans="1:10" ht="25.5" customHeight="1" x14ac:dyDescent="0.2">
      <c r="A52" s="123"/>
      <c r="B52" s="126" t="s">
        <v>17</v>
      </c>
      <c r="C52" s="126" t="s">
        <v>5</v>
      </c>
      <c r="D52" s="127"/>
      <c r="E52" s="127"/>
      <c r="F52" s="128" t="s">
        <v>61</v>
      </c>
      <c r="G52" s="128"/>
      <c r="H52" s="128"/>
      <c r="I52" s="128" t="s">
        <v>29</v>
      </c>
      <c r="J52" s="128" t="s">
        <v>0</v>
      </c>
    </row>
    <row r="53" spans="1:10" ht="36.75" customHeight="1" x14ac:dyDescent="0.2">
      <c r="A53" s="124"/>
      <c r="B53" s="129" t="s">
        <v>43</v>
      </c>
      <c r="C53" s="191" t="s">
        <v>62</v>
      </c>
      <c r="D53" s="192"/>
      <c r="E53" s="192"/>
      <c r="F53" s="135" t="s">
        <v>24</v>
      </c>
      <c r="G53" s="136"/>
      <c r="H53" s="136"/>
      <c r="I53" s="136">
        <f>'1 1 Pol'!G8</f>
        <v>0</v>
      </c>
      <c r="J53" s="133" t="str">
        <f>IF(I66=0,"",I53/I66*100)</f>
        <v/>
      </c>
    </row>
    <row r="54" spans="1:10" ht="36.75" customHeight="1" x14ac:dyDescent="0.2">
      <c r="A54" s="124"/>
      <c r="B54" s="129" t="s">
        <v>63</v>
      </c>
      <c r="C54" s="191" t="s">
        <v>64</v>
      </c>
      <c r="D54" s="192"/>
      <c r="E54" s="192"/>
      <c r="F54" s="135" t="s">
        <v>24</v>
      </c>
      <c r="G54" s="136"/>
      <c r="H54" s="136"/>
      <c r="I54" s="136">
        <f>'1 1 Pol'!G29</f>
        <v>0</v>
      </c>
      <c r="J54" s="133" t="str">
        <f>IF(I66=0,"",I54/I66*100)</f>
        <v/>
      </c>
    </row>
    <row r="55" spans="1:10" ht="36.75" customHeight="1" x14ac:dyDescent="0.2">
      <c r="A55" s="124"/>
      <c r="B55" s="129" t="s">
        <v>65</v>
      </c>
      <c r="C55" s="191" t="s">
        <v>66</v>
      </c>
      <c r="D55" s="192"/>
      <c r="E55" s="192"/>
      <c r="F55" s="135" t="s">
        <v>24</v>
      </c>
      <c r="G55" s="136"/>
      <c r="H55" s="136"/>
      <c r="I55" s="136">
        <f>'1 1 Pol'!G50</f>
        <v>0</v>
      </c>
      <c r="J55" s="133" t="str">
        <f>IF(I66=0,"",I55/I66*100)</f>
        <v/>
      </c>
    </row>
    <row r="56" spans="1:10" ht="36.75" customHeight="1" x14ac:dyDescent="0.2">
      <c r="A56" s="124"/>
      <c r="B56" s="129" t="s">
        <v>67</v>
      </c>
      <c r="C56" s="191" t="s">
        <v>68</v>
      </c>
      <c r="D56" s="192"/>
      <c r="E56" s="192"/>
      <c r="F56" s="135" t="s">
        <v>24</v>
      </c>
      <c r="G56" s="136"/>
      <c r="H56" s="136"/>
      <c r="I56" s="136">
        <f>'1 1 Pol'!G63</f>
        <v>0</v>
      </c>
      <c r="J56" s="133" t="str">
        <f>IF(I66=0,"",I56/I66*100)</f>
        <v/>
      </c>
    </row>
    <row r="57" spans="1:10" ht="36.75" customHeight="1" x14ac:dyDescent="0.2">
      <c r="A57" s="124"/>
      <c r="B57" s="129" t="s">
        <v>69</v>
      </c>
      <c r="C57" s="191" t="s">
        <v>70</v>
      </c>
      <c r="D57" s="192"/>
      <c r="E57" s="192"/>
      <c r="F57" s="135" t="s">
        <v>24</v>
      </c>
      <c r="G57" s="136"/>
      <c r="H57" s="136"/>
      <c r="I57" s="136">
        <f>'1 1 Pol'!G76</f>
        <v>0</v>
      </c>
      <c r="J57" s="133" t="str">
        <f>IF(I66=0,"",I57/I66*100)</f>
        <v/>
      </c>
    </row>
    <row r="58" spans="1:10" ht="36.75" customHeight="1" x14ac:dyDescent="0.2">
      <c r="A58" s="124"/>
      <c r="B58" s="129" t="s">
        <v>71</v>
      </c>
      <c r="C58" s="191" t="s">
        <v>72</v>
      </c>
      <c r="D58" s="192"/>
      <c r="E58" s="192"/>
      <c r="F58" s="135" t="s">
        <v>24</v>
      </c>
      <c r="G58" s="136"/>
      <c r="H58" s="136"/>
      <c r="I58" s="136">
        <f>'1 1 Pol'!G103</f>
        <v>0</v>
      </c>
      <c r="J58" s="133" t="str">
        <f>IF(I66=0,"",I58/I66*100)</f>
        <v/>
      </c>
    </row>
    <row r="59" spans="1:10" ht="36.75" customHeight="1" x14ac:dyDescent="0.2">
      <c r="A59" s="124"/>
      <c r="B59" s="129" t="s">
        <v>73</v>
      </c>
      <c r="C59" s="191" t="s">
        <v>74</v>
      </c>
      <c r="D59" s="192"/>
      <c r="E59" s="192"/>
      <c r="F59" s="135" t="s">
        <v>24</v>
      </c>
      <c r="G59" s="136"/>
      <c r="H59" s="136"/>
      <c r="I59" s="136">
        <f>'1 1 Pol'!G106</f>
        <v>0</v>
      </c>
      <c r="J59" s="133" t="str">
        <f>IF(I66=0,"",I59/I66*100)</f>
        <v/>
      </c>
    </row>
    <row r="60" spans="1:10" ht="36.75" customHeight="1" x14ac:dyDescent="0.2">
      <c r="A60" s="124"/>
      <c r="B60" s="129" t="s">
        <v>75</v>
      </c>
      <c r="C60" s="191" t="s">
        <v>76</v>
      </c>
      <c r="D60" s="192"/>
      <c r="E60" s="192"/>
      <c r="F60" s="135" t="s">
        <v>24</v>
      </c>
      <c r="G60" s="136"/>
      <c r="H60" s="136"/>
      <c r="I60" s="136">
        <f>'1 1 Pol'!G141</f>
        <v>0</v>
      </c>
      <c r="J60" s="133" t="str">
        <f>IF(I66=0,"",I60/I66*100)</f>
        <v/>
      </c>
    </row>
    <row r="61" spans="1:10" ht="36.75" customHeight="1" x14ac:dyDescent="0.2">
      <c r="A61" s="124"/>
      <c r="B61" s="129" t="s">
        <v>77</v>
      </c>
      <c r="C61" s="191" t="s">
        <v>78</v>
      </c>
      <c r="D61" s="192"/>
      <c r="E61" s="192"/>
      <c r="F61" s="135" t="s">
        <v>24</v>
      </c>
      <c r="G61" s="136"/>
      <c r="H61" s="136"/>
      <c r="I61" s="136">
        <f>'1 1 Pol'!G149</f>
        <v>0</v>
      </c>
      <c r="J61" s="133" t="str">
        <f>IF(I66=0,"",I61/I66*100)</f>
        <v/>
      </c>
    </row>
    <row r="62" spans="1:10" ht="36.75" customHeight="1" x14ac:dyDescent="0.2">
      <c r="A62" s="124"/>
      <c r="B62" s="129" t="s">
        <v>79</v>
      </c>
      <c r="C62" s="191" t="s">
        <v>80</v>
      </c>
      <c r="D62" s="192"/>
      <c r="E62" s="192"/>
      <c r="F62" s="135" t="s">
        <v>24</v>
      </c>
      <c r="G62" s="136"/>
      <c r="H62" s="136"/>
      <c r="I62" s="136">
        <f>'1 1 Pol'!G157</f>
        <v>0</v>
      </c>
      <c r="J62" s="133" t="str">
        <f>IF(I66=0,"",I62/I66*100)</f>
        <v/>
      </c>
    </row>
    <row r="63" spans="1:10" ht="36.75" customHeight="1" x14ac:dyDescent="0.2">
      <c r="A63" s="124"/>
      <c r="B63" s="129" t="s">
        <v>81</v>
      </c>
      <c r="C63" s="191" t="s">
        <v>82</v>
      </c>
      <c r="D63" s="192"/>
      <c r="E63" s="192"/>
      <c r="F63" s="135" t="s">
        <v>25</v>
      </c>
      <c r="G63" s="136"/>
      <c r="H63" s="136"/>
      <c r="I63" s="136">
        <f>'1 1 Pol'!G159</f>
        <v>0</v>
      </c>
      <c r="J63" s="133" t="str">
        <f>IF(I66=0,"",I63/I66*100)</f>
        <v/>
      </c>
    </row>
    <row r="64" spans="1:10" ht="36.75" customHeight="1" x14ac:dyDescent="0.2">
      <c r="A64" s="124"/>
      <c r="B64" s="129" t="s">
        <v>83</v>
      </c>
      <c r="C64" s="191" t="s">
        <v>84</v>
      </c>
      <c r="D64" s="192"/>
      <c r="E64" s="192"/>
      <c r="F64" s="135" t="s">
        <v>26</v>
      </c>
      <c r="G64" s="136"/>
      <c r="H64" s="136"/>
      <c r="I64" s="136">
        <f>'1 1 Pol'!G167</f>
        <v>0</v>
      </c>
      <c r="J64" s="133" t="str">
        <f>IF(I66=0,"",I64/I66*100)</f>
        <v/>
      </c>
    </row>
    <row r="65" spans="1:10" ht="36.75" customHeight="1" x14ac:dyDescent="0.2">
      <c r="A65" s="124"/>
      <c r="B65" s="129" t="s">
        <v>85</v>
      </c>
      <c r="C65" s="191" t="s">
        <v>86</v>
      </c>
      <c r="D65" s="192"/>
      <c r="E65" s="192"/>
      <c r="F65" s="135" t="s">
        <v>87</v>
      </c>
      <c r="G65" s="136"/>
      <c r="H65" s="136"/>
      <c r="I65" s="136">
        <f>'1 1 Pol'!G239</f>
        <v>0</v>
      </c>
      <c r="J65" s="133" t="str">
        <f>IF(I66=0,"",I65/I66*100)</f>
        <v/>
      </c>
    </row>
    <row r="66" spans="1:10" ht="25.5" customHeight="1" x14ac:dyDescent="0.2">
      <c r="A66" s="125"/>
      <c r="B66" s="130" t="s">
        <v>1</v>
      </c>
      <c r="C66" s="131"/>
      <c r="D66" s="132"/>
      <c r="E66" s="132"/>
      <c r="F66" s="137"/>
      <c r="G66" s="138"/>
      <c r="H66" s="138"/>
      <c r="I66" s="138">
        <f>SUM(I53:I65)</f>
        <v>0</v>
      </c>
      <c r="J66" s="134">
        <f>SUM(J53:J65)</f>
        <v>0</v>
      </c>
    </row>
    <row r="67" spans="1:10" x14ac:dyDescent="0.2">
      <c r="F67" s="87"/>
      <c r="G67" s="87"/>
      <c r="H67" s="87"/>
      <c r="I67" s="87"/>
      <c r="J67" s="88"/>
    </row>
    <row r="68" spans="1:10" x14ac:dyDescent="0.2">
      <c r="F68" s="87"/>
      <c r="G68" s="87"/>
      <c r="H68" s="87"/>
      <c r="I68" s="87"/>
      <c r="J68" s="88"/>
    </row>
    <row r="69" spans="1:10" x14ac:dyDescent="0.2">
      <c r="F69" s="87"/>
      <c r="G69" s="87"/>
      <c r="H69" s="87"/>
      <c r="I69" s="87"/>
      <c r="J69" s="88"/>
    </row>
  </sheetData>
  <sheetProtection algorithmName="SHA-512" hashValue="UrdPmpDwemP+Jy4V/eh12UP3b6PsjmPB1TFGu4v5m5RgkRdBaB7kWl1UgBOTsQHrehXdi7N/qoUgrjk+sUhN2g==" saltValue="wDQZw4/bMf+rfznwT9qMF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63:E63"/>
    <mergeCell ref="C64:E64"/>
    <mergeCell ref="C65:E65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7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8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9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sheetProtection algorithmName="SHA-512" hashValue="LYe8Ghfgb51CCbcNog//dY7B0uWafFri6oQaDSC1+u5T3R7I9Pt5+fCkh4Vr1MDtwt0ChPVixO8k/Tl8Mk0BNQ==" saltValue="H/GQPmsE1ld/4lcAJwXO8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3BE44-281F-4543-BCFC-E40BEE9FE2A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90</v>
      </c>
      <c r="B1" s="253"/>
      <c r="C1" s="253"/>
      <c r="D1" s="253"/>
      <c r="E1" s="253"/>
      <c r="F1" s="253"/>
      <c r="G1" s="253"/>
      <c r="AG1" t="s">
        <v>91</v>
      </c>
    </row>
    <row r="2" spans="1:60" ht="24.95" customHeight="1" x14ac:dyDescent="0.2">
      <c r="A2" s="50" t="s">
        <v>7</v>
      </c>
      <c r="B2" s="49" t="s">
        <v>48</v>
      </c>
      <c r="C2" s="254" t="s">
        <v>49</v>
      </c>
      <c r="D2" s="255"/>
      <c r="E2" s="255"/>
      <c r="F2" s="255"/>
      <c r="G2" s="256"/>
      <c r="AG2" t="s">
        <v>92</v>
      </c>
    </row>
    <row r="3" spans="1:60" ht="24.95" customHeight="1" x14ac:dyDescent="0.2">
      <c r="A3" s="50" t="s">
        <v>8</v>
      </c>
      <c r="B3" s="49" t="s">
        <v>43</v>
      </c>
      <c r="C3" s="254" t="s">
        <v>45</v>
      </c>
      <c r="D3" s="255"/>
      <c r="E3" s="255"/>
      <c r="F3" s="255"/>
      <c r="G3" s="256"/>
      <c r="AC3" s="122" t="s">
        <v>92</v>
      </c>
      <c r="AG3" t="s">
        <v>93</v>
      </c>
    </row>
    <row r="4" spans="1:60" ht="24.95" customHeight="1" x14ac:dyDescent="0.2">
      <c r="A4" s="140" t="s">
        <v>9</v>
      </c>
      <c r="B4" s="141" t="s">
        <v>43</v>
      </c>
      <c r="C4" s="257" t="s">
        <v>44</v>
      </c>
      <c r="D4" s="258"/>
      <c r="E4" s="258"/>
      <c r="F4" s="258"/>
      <c r="G4" s="259"/>
      <c r="AG4" t="s">
        <v>94</v>
      </c>
    </row>
    <row r="5" spans="1:60" x14ac:dyDescent="0.2">
      <c r="D5" s="10"/>
    </row>
    <row r="6" spans="1:60" ht="38.25" x14ac:dyDescent="0.2">
      <c r="A6" s="143" t="s">
        <v>95</v>
      </c>
      <c r="B6" s="145" t="s">
        <v>96</v>
      </c>
      <c r="C6" s="145" t="s">
        <v>97</v>
      </c>
      <c r="D6" s="144" t="s">
        <v>98</v>
      </c>
      <c r="E6" s="143" t="s">
        <v>99</v>
      </c>
      <c r="F6" s="142" t="s">
        <v>100</v>
      </c>
      <c r="G6" s="143" t="s">
        <v>29</v>
      </c>
      <c r="H6" s="146" t="s">
        <v>30</v>
      </c>
      <c r="I6" s="146" t="s">
        <v>101</v>
      </c>
      <c r="J6" s="146" t="s">
        <v>31</v>
      </c>
      <c r="K6" s="146" t="s">
        <v>102</v>
      </c>
      <c r="L6" s="146" t="s">
        <v>103</v>
      </c>
      <c r="M6" s="146" t="s">
        <v>104</v>
      </c>
      <c r="N6" s="146" t="s">
        <v>105</v>
      </c>
      <c r="O6" s="146" t="s">
        <v>106</v>
      </c>
      <c r="P6" s="146" t="s">
        <v>107</v>
      </c>
      <c r="Q6" s="146" t="s">
        <v>108</v>
      </c>
      <c r="R6" s="146" t="s">
        <v>109</v>
      </c>
      <c r="S6" s="146" t="s">
        <v>110</v>
      </c>
      <c r="T6" s="146" t="s">
        <v>111</v>
      </c>
      <c r="U6" s="146" t="s">
        <v>112</v>
      </c>
      <c r="V6" s="146" t="s">
        <v>113</v>
      </c>
      <c r="W6" s="146" t="s">
        <v>114</v>
      </c>
      <c r="X6" s="146" t="s">
        <v>115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116</v>
      </c>
      <c r="B8" s="162" t="s">
        <v>43</v>
      </c>
      <c r="C8" s="183" t="s">
        <v>62</v>
      </c>
      <c r="D8" s="163"/>
      <c r="E8" s="164"/>
      <c r="F8" s="165"/>
      <c r="G8" s="165">
        <f>SUMIF(AG9:AG28,"&lt;&gt;NOR",G9:G28)</f>
        <v>0</v>
      </c>
      <c r="H8" s="165"/>
      <c r="I8" s="165">
        <f>SUM(I9:I28)</f>
        <v>0</v>
      </c>
      <c r="J8" s="165"/>
      <c r="K8" s="165">
        <f>SUM(K9:K28)</f>
        <v>0</v>
      </c>
      <c r="L8" s="165"/>
      <c r="M8" s="165">
        <f>SUM(M9:M28)</f>
        <v>0</v>
      </c>
      <c r="N8" s="164"/>
      <c r="O8" s="164">
        <f>SUM(O9:O28)</f>
        <v>0</v>
      </c>
      <c r="P8" s="164"/>
      <c r="Q8" s="164">
        <f>SUM(Q9:Q28)</f>
        <v>0</v>
      </c>
      <c r="R8" s="165"/>
      <c r="S8" s="165"/>
      <c r="T8" s="166"/>
      <c r="U8" s="160"/>
      <c r="V8" s="160">
        <f>SUM(V9:V28)</f>
        <v>2543.3500000000004</v>
      </c>
      <c r="W8" s="160"/>
      <c r="X8" s="160"/>
      <c r="AG8" t="s">
        <v>117</v>
      </c>
    </row>
    <row r="9" spans="1:60" ht="33.75" outlineLevel="1" x14ac:dyDescent="0.2">
      <c r="A9" s="168">
        <v>1</v>
      </c>
      <c r="B9" s="169" t="s">
        <v>118</v>
      </c>
      <c r="C9" s="184" t="s">
        <v>119</v>
      </c>
      <c r="D9" s="170" t="s">
        <v>120</v>
      </c>
      <c r="E9" s="171">
        <v>8280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 t="s">
        <v>121</v>
      </c>
      <c r="S9" s="173" t="s">
        <v>122</v>
      </c>
      <c r="T9" s="174" t="s">
        <v>123</v>
      </c>
      <c r="U9" s="157">
        <v>0.20899999999999999</v>
      </c>
      <c r="V9" s="157">
        <f>ROUND(E9*U9,2)</f>
        <v>1730.52</v>
      </c>
      <c r="W9" s="157"/>
      <c r="X9" s="157" t="s">
        <v>124</v>
      </c>
      <c r="Y9" s="147"/>
      <c r="Z9" s="147"/>
      <c r="AA9" s="147"/>
      <c r="AB9" s="147"/>
      <c r="AC9" s="147"/>
      <c r="AD9" s="147"/>
      <c r="AE9" s="147"/>
      <c r="AF9" s="147"/>
      <c r="AG9" s="147" t="s">
        <v>125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247" t="s">
        <v>126</v>
      </c>
      <c r="D10" s="248"/>
      <c r="E10" s="248"/>
      <c r="F10" s="248"/>
      <c r="G10" s="248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127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5" t="str">
        <f>C10</f>
        <v>tl. do 10 cm s nařezáním, vyrýpnutím, zvednutím, přemístěním a složením na vzdálenost do 50 m nebo s naložením na dopravní prostředek,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5" t="s">
        <v>128</v>
      </c>
      <c r="D11" s="158"/>
      <c r="E11" s="159">
        <v>8280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129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8">
        <v>2</v>
      </c>
      <c r="B12" s="169" t="s">
        <v>130</v>
      </c>
      <c r="C12" s="184" t="s">
        <v>131</v>
      </c>
      <c r="D12" s="170" t="s">
        <v>132</v>
      </c>
      <c r="E12" s="171">
        <v>2.6560000000000001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 t="s">
        <v>133</v>
      </c>
      <c r="S12" s="173" t="s">
        <v>122</v>
      </c>
      <c r="T12" s="174" t="s">
        <v>123</v>
      </c>
      <c r="U12" s="157">
        <v>4.6550000000000002</v>
      </c>
      <c r="V12" s="157">
        <f>ROUND(E12*U12,2)</f>
        <v>12.36</v>
      </c>
      <c r="W12" s="157"/>
      <c r="X12" s="157" t="s">
        <v>124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134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7" t="s">
        <v>135</v>
      </c>
      <c r="D13" s="248"/>
      <c r="E13" s="248"/>
      <c r="F13" s="248"/>
      <c r="G13" s="248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127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5" t="s">
        <v>136</v>
      </c>
      <c r="D14" s="158"/>
      <c r="E14" s="159">
        <v>2.56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129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137</v>
      </c>
      <c r="D15" s="158"/>
      <c r="E15" s="159">
        <v>9.6000000000000002E-2</v>
      </c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129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68">
        <v>3</v>
      </c>
      <c r="B16" s="169" t="s">
        <v>138</v>
      </c>
      <c r="C16" s="184" t="s">
        <v>139</v>
      </c>
      <c r="D16" s="170" t="s">
        <v>132</v>
      </c>
      <c r="E16" s="171">
        <v>1035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71">
        <v>0</v>
      </c>
      <c r="O16" s="171">
        <f>ROUND(E16*N16,2)</f>
        <v>0</v>
      </c>
      <c r="P16" s="171">
        <v>0</v>
      </c>
      <c r="Q16" s="171">
        <f>ROUND(E16*P16,2)</f>
        <v>0</v>
      </c>
      <c r="R16" s="173" t="s">
        <v>133</v>
      </c>
      <c r="S16" s="173" t="s">
        <v>122</v>
      </c>
      <c r="T16" s="174" t="s">
        <v>123</v>
      </c>
      <c r="U16" s="157">
        <v>1.0999999999999999E-2</v>
      </c>
      <c r="V16" s="157">
        <f>ROUND(E16*U16,2)</f>
        <v>11.39</v>
      </c>
      <c r="W16" s="157"/>
      <c r="X16" s="157" t="s">
        <v>124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125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7" t="s">
        <v>140</v>
      </c>
      <c r="D17" s="248"/>
      <c r="E17" s="248"/>
      <c r="F17" s="248"/>
      <c r="G17" s="248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127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5" t="s">
        <v>141</v>
      </c>
      <c r="D18" s="158"/>
      <c r="E18" s="159">
        <v>1035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129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68">
        <v>4</v>
      </c>
      <c r="B19" s="169" t="s">
        <v>142</v>
      </c>
      <c r="C19" s="184" t="s">
        <v>143</v>
      </c>
      <c r="D19" s="170" t="s">
        <v>132</v>
      </c>
      <c r="E19" s="171">
        <v>15525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 t="s">
        <v>133</v>
      </c>
      <c r="S19" s="173" t="s">
        <v>122</v>
      </c>
      <c r="T19" s="174" t="s">
        <v>123</v>
      </c>
      <c r="U19" s="157">
        <v>0</v>
      </c>
      <c r="V19" s="157">
        <f>ROUND(E19*U19,2)</f>
        <v>0</v>
      </c>
      <c r="W19" s="157"/>
      <c r="X19" s="157" t="s">
        <v>124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134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7" t="s">
        <v>140</v>
      </c>
      <c r="D20" s="248"/>
      <c r="E20" s="248"/>
      <c r="F20" s="248"/>
      <c r="G20" s="248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127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5" t="s">
        <v>144</v>
      </c>
      <c r="D21" s="158"/>
      <c r="E21" s="159">
        <v>15525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129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68">
        <v>5</v>
      </c>
      <c r="B22" s="169" t="s">
        <v>145</v>
      </c>
      <c r="C22" s="184" t="s">
        <v>146</v>
      </c>
      <c r="D22" s="170" t="s">
        <v>132</v>
      </c>
      <c r="E22" s="171">
        <v>828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 t="s">
        <v>133</v>
      </c>
      <c r="S22" s="173" t="s">
        <v>122</v>
      </c>
      <c r="T22" s="174" t="s">
        <v>123</v>
      </c>
      <c r="U22" s="157">
        <v>5.2999999999999999E-2</v>
      </c>
      <c r="V22" s="157">
        <f>ROUND(E22*U22,2)</f>
        <v>43.88</v>
      </c>
      <c r="W22" s="157"/>
      <c r="X22" s="157" t="s">
        <v>124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125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5" t="s">
        <v>147</v>
      </c>
      <c r="D23" s="158"/>
      <c r="E23" s="159">
        <v>828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129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68">
        <v>6</v>
      </c>
      <c r="B24" s="169" t="s">
        <v>148</v>
      </c>
      <c r="C24" s="184" t="s">
        <v>149</v>
      </c>
      <c r="D24" s="170" t="s">
        <v>120</v>
      </c>
      <c r="E24" s="171">
        <v>8280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3" t="s">
        <v>121</v>
      </c>
      <c r="S24" s="173" t="s">
        <v>122</v>
      </c>
      <c r="T24" s="174" t="s">
        <v>123</v>
      </c>
      <c r="U24" s="157">
        <v>0.09</v>
      </c>
      <c r="V24" s="157">
        <f>ROUND(E24*U24,2)</f>
        <v>745.2</v>
      </c>
      <c r="W24" s="157"/>
      <c r="X24" s="157" t="s">
        <v>124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134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7" t="s">
        <v>150</v>
      </c>
      <c r="D25" s="248"/>
      <c r="E25" s="248"/>
      <c r="F25" s="248"/>
      <c r="G25" s="248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127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128</v>
      </c>
      <c r="D26" s="158"/>
      <c r="E26" s="159">
        <v>8280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129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8">
        <v>7</v>
      </c>
      <c r="B27" s="169" t="s">
        <v>151</v>
      </c>
      <c r="C27" s="184" t="s">
        <v>152</v>
      </c>
      <c r="D27" s="170" t="s">
        <v>132</v>
      </c>
      <c r="E27" s="171">
        <v>1035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3" t="s">
        <v>133</v>
      </c>
      <c r="S27" s="173" t="s">
        <v>122</v>
      </c>
      <c r="T27" s="174" t="s">
        <v>123</v>
      </c>
      <c r="U27" s="157">
        <v>0</v>
      </c>
      <c r="V27" s="157">
        <f>ROUND(E27*U27,2)</f>
        <v>0</v>
      </c>
      <c r="W27" s="157"/>
      <c r="X27" s="157" t="s">
        <v>124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125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5" t="s">
        <v>141</v>
      </c>
      <c r="D28" s="158"/>
      <c r="E28" s="159">
        <v>1035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129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1" t="s">
        <v>116</v>
      </c>
      <c r="B29" s="162" t="s">
        <v>63</v>
      </c>
      <c r="C29" s="183" t="s">
        <v>64</v>
      </c>
      <c r="D29" s="163"/>
      <c r="E29" s="164"/>
      <c r="F29" s="165"/>
      <c r="G29" s="165">
        <f>SUMIF(AG30:AG49,"&lt;&gt;NOR",G30:G49)</f>
        <v>0</v>
      </c>
      <c r="H29" s="165"/>
      <c r="I29" s="165">
        <f>SUM(I30:I49)</f>
        <v>0</v>
      </c>
      <c r="J29" s="165"/>
      <c r="K29" s="165">
        <f>SUM(K30:K49)</f>
        <v>0</v>
      </c>
      <c r="L29" s="165"/>
      <c r="M29" s="165">
        <f>SUM(M30:M49)</f>
        <v>0</v>
      </c>
      <c r="N29" s="164"/>
      <c r="O29" s="164">
        <f>SUM(O30:O49)</f>
        <v>0.36</v>
      </c>
      <c r="P29" s="164"/>
      <c r="Q29" s="164">
        <f>SUM(Q30:Q49)</f>
        <v>0</v>
      </c>
      <c r="R29" s="165"/>
      <c r="S29" s="165"/>
      <c r="T29" s="166"/>
      <c r="U29" s="160"/>
      <c r="V29" s="160">
        <f>SUM(V30:V49)</f>
        <v>1916.8199999999997</v>
      </c>
      <c r="W29" s="160"/>
      <c r="X29" s="160"/>
      <c r="AG29" t="s">
        <v>117</v>
      </c>
    </row>
    <row r="30" spans="1:60" outlineLevel="1" x14ac:dyDescent="0.2">
      <c r="A30" s="168">
        <v>8</v>
      </c>
      <c r="B30" s="169" t="s">
        <v>153</v>
      </c>
      <c r="C30" s="184" t="s">
        <v>154</v>
      </c>
      <c r="D30" s="170" t="s">
        <v>120</v>
      </c>
      <c r="E30" s="171">
        <v>8280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</v>
      </c>
      <c r="O30" s="171">
        <f>ROUND(E30*N30,2)</f>
        <v>0</v>
      </c>
      <c r="P30" s="171">
        <v>0</v>
      </c>
      <c r="Q30" s="171">
        <f>ROUND(E30*P30,2)</f>
        <v>0</v>
      </c>
      <c r="R30" s="173" t="s">
        <v>121</v>
      </c>
      <c r="S30" s="173" t="s">
        <v>122</v>
      </c>
      <c r="T30" s="174" t="s">
        <v>123</v>
      </c>
      <c r="U30" s="157">
        <v>0.20300000000000001</v>
      </c>
      <c r="V30" s="157">
        <f>ROUND(E30*U30,2)</f>
        <v>1680.84</v>
      </c>
      <c r="W30" s="157"/>
      <c r="X30" s="157" t="s">
        <v>124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125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54"/>
      <c r="B31" s="155"/>
      <c r="C31" s="247" t="s">
        <v>155</v>
      </c>
      <c r="D31" s="248"/>
      <c r="E31" s="248"/>
      <c r="F31" s="248"/>
      <c r="G31" s="248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127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75" t="str">
        <f>C31</f>
        <v>s vyprofilováním, s přihnojením organickým hnojivem, naložením a odvozem shrabků a pokosené trávy na vzdálenost do 10 km a s jejich složením,</v>
      </c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5" t="s">
        <v>156</v>
      </c>
      <c r="D32" s="158"/>
      <c r="E32" s="159">
        <v>8280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129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8">
        <v>9</v>
      </c>
      <c r="B33" s="169" t="s">
        <v>157</v>
      </c>
      <c r="C33" s="184" t="s">
        <v>158</v>
      </c>
      <c r="D33" s="170" t="s">
        <v>120</v>
      </c>
      <c r="E33" s="171">
        <v>8280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3" t="s">
        <v>121</v>
      </c>
      <c r="S33" s="173" t="s">
        <v>122</v>
      </c>
      <c r="T33" s="174" t="s">
        <v>123</v>
      </c>
      <c r="U33" s="157">
        <v>2E-3</v>
      </c>
      <c r="V33" s="157">
        <f>ROUND(E33*U33,2)</f>
        <v>16.559999999999999</v>
      </c>
      <c r="W33" s="157"/>
      <c r="X33" s="157" t="s">
        <v>124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134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5" t="s">
        <v>156</v>
      </c>
      <c r="D34" s="158"/>
      <c r="E34" s="159">
        <v>8280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129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8">
        <v>10</v>
      </c>
      <c r="B35" s="169" t="s">
        <v>159</v>
      </c>
      <c r="C35" s="184" t="s">
        <v>160</v>
      </c>
      <c r="D35" s="170" t="s">
        <v>120</v>
      </c>
      <c r="E35" s="171">
        <v>16560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1">
        <v>0</v>
      </c>
      <c r="O35" s="171">
        <f>ROUND(E35*N35,2)</f>
        <v>0</v>
      </c>
      <c r="P35" s="171">
        <v>0</v>
      </c>
      <c r="Q35" s="171">
        <f>ROUND(E35*P35,2)</f>
        <v>0</v>
      </c>
      <c r="R35" s="173" t="s">
        <v>121</v>
      </c>
      <c r="S35" s="173" t="s">
        <v>122</v>
      </c>
      <c r="T35" s="174" t="s">
        <v>123</v>
      </c>
      <c r="U35" s="157">
        <v>1E-3</v>
      </c>
      <c r="V35" s="157">
        <f>ROUND(E35*U35,2)</f>
        <v>16.559999999999999</v>
      </c>
      <c r="W35" s="157"/>
      <c r="X35" s="157" t="s">
        <v>124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134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5" t="s">
        <v>161</v>
      </c>
      <c r="D36" s="158"/>
      <c r="E36" s="159">
        <v>16560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129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8">
        <v>11</v>
      </c>
      <c r="B37" s="169" t="s">
        <v>162</v>
      </c>
      <c r="C37" s="184" t="s">
        <v>163</v>
      </c>
      <c r="D37" s="170" t="s">
        <v>120</v>
      </c>
      <c r="E37" s="171">
        <v>16560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3" t="s">
        <v>121</v>
      </c>
      <c r="S37" s="173" t="s">
        <v>122</v>
      </c>
      <c r="T37" s="174" t="s">
        <v>123</v>
      </c>
      <c r="U37" s="157">
        <v>1E-3</v>
      </c>
      <c r="V37" s="157">
        <f>ROUND(E37*U37,2)</f>
        <v>16.559999999999999</v>
      </c>
      <c r="W37" s="157"/>
      <c r="X37" s="157" t="s">
        <v>124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125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161</v>
      </c>
      <c r="D38" s="158"/>
      <c r="E38" s="159">
        <v>16560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129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68">
        <v>12</v>
      </c>
      <c r="B39" s="169" t="s">
        <v>164</v>
      </c>
      <c r="C39" s="184" t="s">
        <v>165</v>
      </c>
      <c r="D39" s="170" t="s">
        <v>120</v>
      </c>
      <c r="E39" s="171">
        <v>8280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3" t="s">
        <v>121</v>
      </c>
      <c r="S39" s="173" t="s">
        <v>122</v>
      </c>
      <c r="T39" s="174" t="s">
        <v>123</v>
      </c>
      <c r="U39" s="157">
        <v>3.5000000000000001E-3</v>
      </c>
      <c r="V39" s="157">
        <f>ROUND(E39*U39,2)</f>
        <v>28.98</v>
      </c>
      <c r="W39" s="157"/>
      <c r="X39" s="157" t="s">
        <v>124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125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7" t="s">
        <v>166</v>
      </c>
      <c r="D40" s="248"/>
      <c r="E40" s="248"/>
      <c r="F40" s="248"/>
      <c r="G40" s="248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127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5" t="s">
        <v>156</v>
      </c>
      <c r="D41" s="158"/>
      <c r="E41" s="159">
        <v>8280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129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8">
        <v>13</v>
      </c>
      <c r="B42" s="169" t="s">
        <v>167</v>
      </c>
      <c r="C42" s="184" t="s">
        <v>168</v>
      </c>
      <c r="D42" s="170" t="s">
        <v>120</v>
      </c>
      <c r="E42" s="171">
        <v>8280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1">
        <v>0</v>
      </c>
      <c r="O42" s="171">
        <f>ROUND(E42*N42,2)</f>
        <v>0</v>
      </c>
      <c r="P42" s="171">
        <v>0</v>
      </c>
      <c r="Q42" s="171">
        <f>ROUND(E42*P42,2)</f>
        <v>0</v>
      </c>
      <c r="R42" s="173"/>
      <c r="S42" s="173" t="s">
        <v>169</v>
      </c>
      <c r="T42" s="174" t="s">
        <v>123</v>
      </c>
      <c r="U42" s="157">
        <v>1.9E-2</v>
      </c>
      <c r="V42" s="157">
        <f>ROUND(E42*U42,2)</f>
        <v>157.32</v>
      </c>
      <c r="W42" s="157"/>
      <c r="X42" s="157" t="s">
        <v>124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125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5" t="s">
        <v>156</v>
      </c>
      <c r="D43" s="158"/>
      <c r="E43" s="159">
        <v>8280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129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8">
        <v>14</v>
      </c>
      <c r="B44" s="169" t="s">
        <v>170</v>
      </c>
      <c r="C44" s="184" t="s">
        <v>171</v>
      </c>
      <c r="D44" s="170" t="s">
        <v>172</v>
      </c>
      <c r="E44" s="171">
        <v>331.2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1E-3</v>
      </c>
      <c r="O44" s="171">
        <f>ROUND(E44*N44,2)</f>
        <v>0.33</v>
      </c>
      <c r="P44" s="171">
        <v>0</v>
      </c>
      <c r="Q44" s="171">
        <f>ROUND(E44*P44,2)</f>
        <v>0</v>
      </c>
      <c r="R44" s="173" t="s">
        <v>173</v>
      </c>
      <c r="S44" s="173" t="s">
        <v>122</v>
      </c>
      <c r="T44" s="174" t="s">
        <v>123</v>
      </c>
      <c r="U44" s="157">
        <v>0</v>
      </c>
      <c r="V44" s="157">
        <f>ROUND(E44*U44,2)</f>
        <v>0</v>
      </c>
      <c r="W44" s="157"/>
      <c r="X44" s="157" t="s">
        <v>174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175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5" t="s">
        <v>176</v>
      </c>
      <c r="D45" s="158"/>
      <c r="E45" s="159">
        <v>331.2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129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8">
        <v>15</v>
      </c>
      <c r="B46" s="169" t="s">
        <v>177</v>
      </c>
      <c r="C46" s="184" t="s">
        <v>178</v>
      </c>
      <c r="D46" s="170" t="s">
        <v>179</v>
      </c>
      <c r="E46" s="171">
        <v>1490.4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71">
        <v>0</v>
      </c>
      <c r="O46" s="171">
        <f>ROUND(E46*N46,2)</f>
        <v>0</v>
      </c>
      <c r="P46" s="171">
        <v>0</v>
      </c>
      <c r="Q46" s="171">
        <f>ROUND(E46*P46,2)</f>
        <v>0</v>
      </c>
      <c r="R46" s="173"/>
      <c r="S46" s="173" t="s">
        <v>169</v>
      </c>
      <c r="T46" s="174" t="s">
        <v>123</v>
      </c>
      <c r="U46" s="157">
        <v>0</v>
      </c>
      <c r="V46" s="157">
        <f>ROUND(E46*U46,2)</f>
        <v>0</v>
      </c>
      <c r="W46" s="157"/>
      <c r="X46" s="157" t="s">
        <v>174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175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180</v>
      </c>
      <c r="D47" s="158"/>
      <c r="E47" s="159">
        <v>1490.4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129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68">
        <v>16</v>
      </c>
      <c r="B48" s="169" t="s">
        <v>181</v>
      </c>
      <c r="C48" s="184" t="s">
        <v>182</v>
      </c>
      <c r="D48" s="170" t="s">
        <v>183</v>
      </c>
      <c r="E48" s="171">
        <v>30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1">
        <v>1E-3</v>
      </c>
      <c r="O48" s="171">
        <f>ROUND(E48*N48,2)</f>
        <v>0.03</v>
      </c>
      <c r="P48" s="171">
        <v>0</v>
      </c>
      <c r="Q48" s="171">
        <f>ROUND(E48*P48,2)</f>
        <v>0</v>
      </c>
      <c r="R48" s="173" t="s">
        <v>173</v>
      </c>
      <c r="S48" s="173" t="s">
        <v>122</v>
      </c>
      <c r="T48" s="174" t="s">
        <v>123</v>
      </c>
      <c r="U48" s="157">
        <v>0</v>
      </c>
      <c r="V48" s="157">
        <f>ROUND(E48*U48,2)</f>
        <v>0</v>
      </c>
      <c r="W48" s="157"/>
      <c r="X48" s="157" t="s">
        <v>174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175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5" t="s">
        <v>184</v>
      </c>
      <c r="D49" s="158"/>
      <c r="E49" s="159">
        <v>30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129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1" t="s">
        <v>116</v>
      </c>
      <c r="B50" s="162" t="s">
        <v>65</v>
      </c>
      <c r="C50" s="183" t="s">
        <v>66</v>
      </c>
      <c r="D50" s="163"/>
      <c r="E50" s="164"/>
      <c r="F50" s="165"/>
      <c r="G50" s="165">
        <f>SUMIF(AG51:AG62,"&lt;&gt;NOR",G51:G62)</f>
        <v>0</v>
      </c>
      <c r="H50" s="165"/>
      <c r="I50" s="165">
        <f>SUM(I51:I62)</f>
        <v>0</v>
      </c>
      <c r="J50" s="165"/>
      <c r="K50" s="165">
        <f>SUM(K51:K62)</f>
        <v>0</v>
      </c>
      <c r="L50" s="165"/>
      <c r="M50" s="165">
        <f>SUM(M51:M62)</f>
        <v>0</v>
      </c>
      <c r="N50" s="164"/>
      <c r="O50" s="164">
        <f>SUM(O51:O62)</f>
        <v>52.25</v>
      </c>
      <c r="P50" s="164"/>
      <c r="Q50" s="164">
        <f>SUM(Q51:Q62)</f>
        <v>0</v>
      </c>
      <c r="R50" s="165"/>
      <c r="S50" s="165"/>
      <c r="T50" s="166"/>
      <c r="U50" s="160"/>
      <c r="V50" s="160">
        <f>SUM(V51:V62)</f>
        <v>54.21</v>
      </c>
      <c r="W50" s="160"/>
      <c r="X50" s="160"/>
      <c r="AG50" t="s">
        <v>117</v>
      </c>
    </row>
    <row r="51" spans="1:60" ht="22.5" outlineLevel="1" x14ac:dyDescent="0.2">
      <c r="A51" s="168">
        <v>17</v>
      </c>
      <c r="B51" s="169" t="s">
        <v>185</v>
      </c>
      <c r="C51" s="184" t="s">
        <v>186</v>
      </c>
      <c r="D51" s="170" t="s">
        <v>120</v>
      </c>
      <c r="E51" s="171">
        <v>8280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1">
        <v>0</v>
      </c>
      <c r="O51" s="171">
        <f>ROUND(E51*N51,2)</f>
        <v>0</v>
      </c>
      <c r="P51" s="171">
        <v>0</v>
      </c>
      <c r="Q51" s="171">
        <f>ROUND(E51*P51,2)</f>
        <v>0</v>
      </c>
      <c r="R51" s="173" t="s">
        <v>133</v>
      </c>
      <c r="S51" s="173" t="s">
        <v>122</v>
      </c>
      <c r="T51" s="174" t="s">
        <v>123</v>
      </c>
      <c r="U51" s="157">
        <v>5.0000000000000001E-3</v>
      </c>
      <c r="V51" s="157">
        <f>ROUND(E51*U51,2)</f>
        <v>41.4</v>
      </c>
      <c r="W51" s="157"/>
      <c r="X51" s="157" t="s">
        <v>124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134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7" t="s">
        <v>187</v>
      </c>
      <c r="D52" s="248"/>
      <c r="E52" s="248"/>
      <c r="F52" s="248"/>
      <c r="G52" s="248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127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75" t="str">
        <f>C52</f>
        <v>z rostlé horniny tř.1 - 4 pod násypy z hornin soudržných do 92% PS a hornin nesoudržných sypkých relativní ulehlosti I(d) do 0,8</v>
      </c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5" t="s">
        <v>156</v>
      </c>
      <c r="D53" s="158"/>
      <c r="E53" s="159">
        <v>8280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129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8">
        <v>18</v>
      </c>
      <c r="B54" s="169" t="s">
        <v>188</v>
      </c>
      <c r="C54" s="184" t="s">
        <v>189</v>
      </c>
      <c r="D54" s="170" t="s">
        <v>132</v>
      </c>
      <c r="E54" s="171">
        <v>6.4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1">
        <v>2.5249999999999999</v>
      </c>
      <c r="O54" s="171">
        <f>ROUND(E54*N54,2)</f>
        <v>16.16</v>
      </c>
      <c r="P54" s="171">
        <v>0</v>
      </c>
      <c r="Q54" s="171">
        <f>ROUND(E54*P54,2)</f>
        <v>0</v>
      </c>
      <c r="R54" s="173" t="s">
        <v>190</v>
      </c>
      <c r="S54" s="173" t="s">
        <v>122</v>
      </c>
      <c r="T54" s="174" t="s">
        <v>123</v>
      </c>
      <c r="U54" s="157">
        <v>0.48</v>
      </c>
      <c r="V54" s="157">
        <f>ROUND(E54*U54,2)</f>
        <v>3.07</v>
      </c>
      <c r="W54" s="157"/>
      <c r="X54" s="157" t="s">
        <v>124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134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7" t="s">
        <v>191</v>
      </c>
      <c r="D55" s="248"/>
      <c r="E55" s="248"/>
      <c r="F55" s="248"/>
      <c r="G55" s="248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127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5" t="s">
        <v>192</v>
      </c>
      <c r="D56" s="158"/>
      <c r="E56" s="159">
        <v>6.4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129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68">
        <v>19</v>
      </c>
      <c r="B57" s="169" t="s">
        <v>193</v>
      </c>
      <c r="C57" s="184" t="s">
        <v>194</v>
      </c>
      <c r="D57" s="170" t="s">
        <v>179</v>
      </c>
      <c r="E57" s="171">
        <v>0.19439999999999999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1">
        <v>1.05474</v>
      </c>
      <c r="O57" s="171">
        <f>ROUND(E57*N57,2)</f>
        <v>0.21</v>
      </c>
      <c r="P57" s="171">
        <v>0</v>
      </c>
      <c r="Q57" s="171">
        <f>ROUND(E57*P57,2)</f>
        <v>0</v>
      </c>
      <c r="R57" s="173" t="s">
        <v>190</v>
      </c>
      <c r="S57" s="173" t="s">
        <v>122</v>
      </c>
      <c r="T57" s="174" t="s">
        <v>123</v>
      </c>
      <c r="U57" s="157">
        <v>15.231</v>
      </c>
      <c r="V57" s="157">
        <f>ROUND(E57*U57,2)</f>
        <v>2.96</v>
      </c>
      <c r="W57" s="157"/>
      <c r="X57" s="157" t="s">
        <v>124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134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7" t="s">
        <v>195</v>
      </c>
      <c r="D58" s="248"/>
      <c r="E58" s="248"/>
      <c r="F58" s="248"/>
      <c r="G58" s="248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127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5" t="s">
        <v>196</v>
      </c>
      <c r="D59" s="158"/>
      <c r="E59" s="159">
        <v>0.19439999999999999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129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8">
        <v>20</v>
      </c>
      <c r="B60" s="169" t="s">
        <v>197</v>
      </c>
      <c r="C60" s="184" t="s">
        <v>198</v>
      </c>
      <c r="D60" s="170" t="s">
        <v>132</v>
      </c>
      <c r="E60" s="171">
        <v>14.208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1">
        <v>2.5249999999999999</v>
      </c>
      <c r="O60" s="171">
        <f>ROUND(E60*N60,2)</f>
        <v>35.880000000000003</v>
      </c>
      <c r="P60" s="171">
        <v>0</v>
      </c>
      <c r="Q60" s="171">
        <f>ROUND(E60*P60,2)</f>
        <v>0</v>
      </c>
      <c r="R60" s="173" t="s">
        <v>190</v>
      </c>
      <c r="S60" s="173" t="s">
        <v>122</v>
      </c>
      <c r="T60" s="174" t="s">
        <v>123</v>
      </c>
      <c r="U60" s="157">
        <v>0.47699999999999998</v>
      </c>
      <c r="V60" s="157">
        <f>ROUND(E60*U60,2)</f>
        <v>6.78</v>
      </c>
      <c r="W60" s="157"/>
      <c r="X60" s="157" t="s">
        <v>124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125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5" t="s">
        <v>199</v>
      </c>
      <c r="D61" s="158"/>
      <c r="E61" s="159">
        <v>2.6880000000000002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47"/>
      <c r="Z61" s="147"/>
      <c r="AA61" s="147"/>
      <c r="AB61" s="147"/>
      <c r="AC61" s="147"/>
      <c r="AD61" s="147"/>
      <c r="AE61" s="147"/>
      <c r="AF61" s="147"/>
      <c r="AG61" s="147" t="s">
        <v>129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200</v>
      </c>
      <c r="D62" s="158"/>
      <c r="E62" s="159">
        <v>11.52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129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1" t="s">
        <v>116</v>
      </c>
      <c r="B63" s="162" t="s">
        <v>67</v>
      </c>
      <c r="C63" s="183" t="s">
        <v>68</v>
      </c>
      <c r="D63" s="163"/>
      <c r="E63" s="164"/>
      <c r="F63" s="165"/>
      <c r="G63" s="165">
        <f>SUMIF(AG64:AG75,"&lt;&gt;NOR",G64:G75)</f>
        <v>0</v>
      </c>
      <c r="H63" s="165"/>
      <c r="I63" s="165">
        <f>SUM(I64:I75)</f>
        <v>0</v>
      </c>
      <c r="J63" s="165"/>
      <c r="K63" s="165">
        <f>SUM(K64:K75)</f>
        <v>0</v>
      </c>
      <c r="L63" s="165"/>
      <c r="M63" s="165">
        <f>SUM(M64:M75)</f>
        <v>0</v>
      </c>
      <c r="N63" s="164"/>
      <c r="O63" s="164">
        <f>SUM(O64:O75)</f>
        <v>2679.2</v>
      </c>
      <c r="P63" s="164"/>
      <c r="Q63" s="164">
        <f>SUM(Q64:Q75)</f>
        <v>0</v>
      </c>
      <c r="R63" s="165"/>
      <c r="S63" s="165"/>
      <c r="T63" s="166"/>
      <c r="U63" s="160"/>
      <c r="V63" s="160">
        <f>SUM(V64:V75)</f>
        <v>166.32</v>
      </c>
      <c r="W63" s="160"/>
      <c r="X63" s="160"/>
      <c r="AG63" t="s">
        <v>117</v>
      </c>
    </row>
    <row r="64" spans="1:60" outlineLevel="1" x14ac:dyDescent="0.2">
      <c r="A64" s="168">
        <v>21</v>
      </c>
      <c r="B64" s="169" t="s">
        <v>201</v>
      </c>
      <c r="C64" s="184" t="s">
        <v>202</v>
      </c>
      <c r="D64" s="170" t="s">
        <v>120</v>
      </c>
      <c r="E64" s="171">
        <v>8280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1">
        <v>0.30360999999999999</v>
      </c>
      <c r="O64" s="171">
        <f>ROUND(E64*N64,2)</f>
        <v>2513.89</v>
      </c>
      <c r="P64" s="171">
        <v>0</v>
      </c>
      <c r="Q64" s="171">
        <f>ROUND(E64*P64,2)</f>
        <v>0</v>
      </c>
      <c r="R64" s="173" t="s">
        <v>203</v>
      </c>
      <c r="S64" s="173" t="s">
        <v>122</v>
      </c>
      <c r="T64" s="174" t="s">
        <v>123</v>
      </c>
      <c r="U64" s="157">
        <v>1.6E-2</v>
      </c>
      <c r="V64" s="157">
        <f>ROUND(E64*U64,2)</f>
        <v>132.47999999999999</v>
      </c>
      <c r="W64" s="157"/>
      <c r="X64" s="157" t="s">
        <v>124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125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7" t="s">
        <v>204</v>
      </c>
      <c r="D65" s="248"/>
      <c r="E65" s="248"/>
      <c r="F65" s="248"/>
      <c r="G65" s="248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127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5" t="s">
        <v>156</v>
      </c>
      <c r="D66" s="158"/>
      <c r="E66" s="159">
        <v>8280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129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8">
        <v>22</v>
      </c>
      <c r="B67" s="169" t="s">
        <v>205</v>
      </c>
      <c r="C67" s="184" t="s">
        <v>206</v>
      </c>
      <c r="D67" s="170" t="s">
        <v>120</v>
      </c>
      <c r="E67" s="171">
        <v>224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1">
        <v>0.43</v>
      </c>
      <c r="O67" s="171">
        <f>ROUND(E67*N67,2)</f>
        <v>96.32</v>
      </c>
      <c r="P67" s="171">
        <v>0</v>
      </c>
      <c r="Q67" s="171">
        <f>ROUND(E67*P67,2)</f>
        <v>0</v>
      </c>
      <c r="R67" s="173" t="s">
        <v>203</v>
      </c>
      <c r="S67" s="173" t="s">
        <v>122</v>
      </c>
      <c r="T67" s="174" t="s">
        <v>123</v>
      </c>
      <c r="U67" s="157">
        <v>2.8000000000000001E-2</v>
      </c>
      <c r="V67" s="157">
        <f>ROUND(E67*U67,2)</f>
        <v>6.27</v>
      </c>
      <c r="W67" s="157"/>
      <c r="X67" s="157" t="s">
        <v>124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125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7" t="s">
        <v>207</v>
      </c>
      <c r="D68" s="248"/>
      <c r="E68" s="248"/>
      <c r="F68" s="248"/>
      <c r="G68" s="248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127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5" t="s">
        <v>208</v>
      </c>
      <c r="D69" s="158"/>
      <c r="E69" s="159">
        <v>224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129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68">
        <v>23</v>
      </c>
      <c r="B70" s="169" t="s">
        <v>209</v>
      </c>
      <c r="C70" s="184" t="s">
        <v>210</v>
      </c>
      <c r="D70" s="170" t="s">
        <v>120</v>
      </c>
      <c r="E70" s="171">
        <v>224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1">
        <v>0.08</v>
      </c>
      <c r="O70" s="171">
        <f>ROUND(E70*N70,2)</f>
        <v>17.920000000000002</v>
      </c>
      <c r="P70" s="171">
        <v>0</v>
      </c>
      <c r="Q70" s="171">
        <f>ROUND(E70*P70,2)</f>
        <v>0</v>
      </c>
      <c r="R70" s="173"/>
      <c r="S70" s="173" t="s">
        <v>169</v>
      </c>
      <c r="T70" s="174" t="s">
        <v>123</v>
      </c>
      <c r="U70" s="157">
        <v>2.5999999999999999E-2</v>
      </c>
      <c r="V70" s="157">
        <f>ROUND(E70*U70,2)</f>
        <v>5.82</v>
      </c>
      <c r="W70" s="157"/>
      <c r="X70" s="157" t="s">
        <v>124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125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5" t="s">
        <v>208</v>
      </c>
      <c r="D71" s="158"/>
      <c r="E71" s="159">
        <v>224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129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8">
        <v>24</v>
      </c>
      <c r="B72" s="169" t="s">
        <v>211</v>
      </c>
      <c r="C72" s="184" t="s">
        <v>212</v>
      </c>
      <c r="D72" s="170" t="s">
        <v>120</v>
      </c>
      <c r="E72" s="171">
        <v>224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1">
        <v>0.13</v>
      </c>
      <c r="O72" s="171">
        <f>ROUND(E72*N72,2)</f>
        <v>29.12</v>
      </c>
      <c r="P72" s="171">
        <v>0</v>
      </c>
      <c r="Q72" s="171">
        <f>ROUND(E72*P72,2)</f>
        <v>0</v>
      </c>
      <c r="R72" s="173"/>
      <c r="S72" s="173" t="s">
        <v>169</v>
      </c>
      <c r="T72" s="174" t="s">
        <v>123</v>
      </c>
      <c r="U72" s="157">
        <v>7.1099999999999997E-2</v>
      </c>
      <c r="V72" s="157">
        <f>ROUND(E72*U72,2)</f>
        <v>15.93</v>
      </c>
      <c r="W72" s="157"/>
      <c r="X72" s="157" t="s">
        <v>124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125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5" t="s">
        <v>208</v>
      </c>
      <c r="D73" s="158"/>
      <c r="E73" s="159">
        <v>224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129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68">
        <v>25</v>
      </c>
      <c r="B74" s="169" t="s">
        <v>213</v>
      </c>
      <c r="C74" s="184" t="s">
        <v>214</v>
      </c>
      <c r="D74" s="170" t="s">
        <v>120</v>
      </c>
      <c r="E74" s="171">
        <v>224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1">
        <v>9.8000000000000004E-2</v>
      </c>
      <c r="O74" s="171">
        <f>ROUND(E74*N74,2)</f>
        <v>21.95</v>
      </c>
      <c r="P74" s="171">
        <v>0</v>
      </c>
      <c r="Q74" s="171">
        <f>ROUND(E74*P74,2)</f>
        <v>0</v>
      </c>
      <c r="R74" s="173"/>
      <c r="S74" s="173" t="s">
        <v>169</v>
      </c>
      <c r="T74" s="174" t="s">
        <v>123</v>
      </c>
      <c r="U74" s="157">
        <v>2.5999999999999999E-2</v>
      </c>
      <c r="V74" s="157">
        <f>ROUND(E74*U74,2)</f>
        <v>5.82</v>
      </c>
      <c r="W74" s="157"/>
      <c r="X74" s="157" t="s">
        <v>124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125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5" t="s">
        <v>208</v>
      </c>
      <c r="D75" s="158"/>
      <c r="E75" s="159">
        <v>224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129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61" t="s">
        <v>116</v>
      </c>
      <c r="B76" s="162" t="s">
        <v>69</v>
      </c>
      <c r="C76" s="183" t="s">
        <v>70</v>
      </c>
      <c r="D76" s="163"/>
      <c r="E76" s="164"/>
      <c r="F76" s="165"/>
      <c r="G76" s="165">
        <f>SUMIF(AG77:AG102,"&lt;&gt;NOR",G77:G102)</f>
        <v>0</v>
      </c>
      <c r="H76" s="165"/>
      <c r="I76" s="165">
        <f>SUM(I77:I102)</f>
        <v>0</v>
      </c>
      <c r="J76" s="165"/>
      <c r="K76" s="165">
        <f>SUM(K77:K102)</f>
        <v>0</v>
      </c>
      <c r="L76" s="165"/>
      <c r="M76" s="165">
        <f>SUM(M77:M102)</f>
        <v>0</v>
      </c>
      <c r="N76" s="164"/>
      <c r="O76" s="164">
        <f>SUM(O77:O102)</f>
        <v>1.85</v>
      </c>
      <c r="P76" s="164"/>
      <c r="Q76" s="164">
        <f>SUM(Q77:Q102)</f>
        <v>0</v>
      </c>
      <c r="R76" s="165"/>
      <c r="S76" s="165"/>
      <c r="T76" s="166"/>
      <c r="U76" s="160"/>
      <c r="V76" s="160">
        <f>SUM(V77:V102)</f>
        <v>29.28</v>
      </c>
      <c r="W76" s="160"/>
      <c r="X76" s="160"/>
      <c r="AG76" t="s">
        <v>117</v>
      </c>
    </row>
    <row r="77" spans="1:60" outlineLevel="1" x14ac:dyDescent="0.2">
      <c r="A77" s="168">
        <v>26</v>
      </c>
      <c r="B77" s="169" t="s">
        <v>215</v>
      </c>
      <c r="C77" s="184" t="s">
        <v>216</v>
      </c>
      <c r="D77" s="170" t="s">
        <v>120</v>
      </c>
      <c r="E77" s="171">
        <v>224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21</v>
      </c>
      <c r="M77" s="173">
        <f>G77*(1+L77/100)</f>
        <v>0</v>
      </c>
      <c r="N77" s="171">
        <v>0</v>
      </c>
      <c r="O77" s="171">
        <f>ROUND(E77*N77,2)</f>
        <v>0</v>
      </c>
      <c r="P77" s="171">
        <v>0</v>
      </c>
      <c r="Q77" s="171">
        <f>ROUND(E77*P77,2)</f>
        <v>0</v>
      </c>
      <c r="R77" s="173"/>
      <c r="S77" s="173" t="s">
        <v>169</v>
      </c>
      <c r="T77" s="174" t="s">
        <v>123</v>
      </c>
      <c r="U77" s="157">
        <v>0.05</v>
      </c>
      <c r="V77" s="157">
        <f>ROUND(E77*U77,2)</f>
        <v>11.2</v>
      </c>
      <c r="W77" s="157"/>
      <c r="X77" s="157" t="s">
        <v>124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134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9" t="s">
        <v>217</v>
      </c>
      <c r="D78" s="250"/>
      <c r="E78" s="250"/>
      <c r="F78" s="250"/>
      <c r="G78" s="250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218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5" t="s">
        <v>208</v>
      </c>
      <c r="D79" s="158"/>
      <c r="E79" s="159">
        <v>224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129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68">
        <v>27</v>
      </c>
      <c r="B80" s="169" t="s">
        <v>219</v>
      </c>
      <c r="C80" s="184" t="s">
        <v>220</v>
      </c>
      <c r="D80" s="170" t="s">
        <v>221</v>
      </c>
      <c r="E80" s="171">
        <v>40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1">
        <v>0</v>
      </c>
      <c r="O80" s="171">
        <f>ROUND(E80*N80,2)</f>
        <v>0</v>
      </c>
      <c r="P80" s="171">
        <v>0</v>
      </c>
      <c r="Q80" s="171">
        <f>ROUND(E80*P80,2)</f>
        <v>0</v>
      </c>
      <c r="R80" s="173"/>
      <c r="S80" s="173" t="s">
        <v>169</v>
      </c>
      <c r="T80" s="174" t="s">
        <v>123</v>
      </c>
      <c r="U80" s="157">
        <v>7.0000000000000007E-2</v>
      </c>
      <c r="V80" s="157">
        <f>ROUND(E80*U80,2)</f>
        <v>2.8</v>
      </c>
      <c r="W80" s="157"/>
      <c r="X80" s="157" t="s">
        <v>124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134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5" t="s">
        <v>222</v>
      </c>
      <c r="D81" s="158"/>
      <c r="E81" s="159">
        <v>40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129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68">
        <v>28</v>
      </c>
      <c r="B82" s="169" t="s">
        <v>223</v>
      </c>
      <c r="C82" s="184" t="s">
        <v>224</v>
      </c>
      <c r="D82" s="170" t="s">
        <v>120</v>
      </c>
      <c r="E82" s="171">
        <v>224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1">
        <v>0</v>
      </c>
      <c r="O82" s="171">
        <f>ROUND(E82*N82,2)</f>
        <v>0</v>
      </c>
      <c r="P82" s="171">
        <v>0</v>
      </c>
      <c r="Q82" s="171">
        <f>ROUND(E82*P82,2)</f>
        <v>0</v>
      </c>
      <c r="R82" s="173"/>
      <c r="S82" s="173" t="s">
        <v>169</v>
      </c>
      <c r="T82" s="174" t="s">
        <v>123</v>
      </c>
      <c r="U82" s="157">
        <v>0.02</v>
      </c>
      <c r="V82" s="157">
        <f>ROUND(E82*U82,2)</f>
        <v>4.4800000000000004</v>
      </c>
      <c r="W82" s="157"/>
      <c r="X82" s="157" t="s">
        <v>124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134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5" t="s">
        <v>208</v>
      </c>
      <c r="D83" s="158"/>
      <c r="E83" s="159">
        <v>224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129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68">
        <v>29</v>
      </c>
      <c r="B84" s="169" t="s">
        <v>225</v>
      </c>
      <c r="C84" s="184" t="s">
        <v>226</v>
      </c>
      <c r="D84" s="170" t="s">
        <v>120</v>
      </c>
      <c r="E84" s="171">
        <v>216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1">
        <v>0</v>
      </c>
      <c r="O84" s="171">
        <f>ROUND(E84*N84,2)</f>
        <v>0</v>
      </c>
      <c r="P84" s="171">
        <v>0</v>
      </c>
      <c r="Q84" s="171">
        <f>ROUND(E84*P84,2)</f>
        <v>0</v>
      </c>
      <c r="R84" s="173"/>
      <c r="S84" s="173" t="s">
        <v>169</v>
      </c>
      <c r="T84" s="174" t="s">
        <v>123</v>
      </c>
      <c r="U84" s="157">
        <v>0.05</v>
      </c>
      <c r="V84" s="157">
        <f>ROUND(E84*U84,2)</f>
        <v>10.8</v>
      </c>
      <c r="W84" s="157"/>
      <c r="X84" s="157" t="s">
        <v>124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134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9" t="s">
        <v>217</v>
      </c>
      <c r="D85" s="250"/>
      <c r="E85" s="250"/>
      <c r="F85" s="250"/>
      <c r="G85" s="250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218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5" t="s">
        <v>227</v>
      </c>
      <c r="D86" s="158"/>
      <c r="E86" s="159">
        <v>216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129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68">
        <v>30</v>
      </c>
      <c r="B87" s="169" t="s">
        <v>228</v>
      </c>
      <c r="C87" s="184" t="s">
        <v>229</v>
      </c>
      <c r="D87" s="170" t="s">
        <v>120</v>
      </c>
      <c r="E87" s="171">
        <v>224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1">
        <v>2.9299999999999999E-3</v>
      </c>
      <c r="O87" s="171">
        <f>ROUND(E87*N87,2)</f>
        <v>0.66</v>
      </c>
      <c r="P87" s="171">
        <v>0</v>
      </c>
      <c r="Q87" s="171">
        <f>ROUND(E87*P87,2)</f>
        <v>0</v>
      </c>
      <c r="R87" s="173"/>
      <c r="S87" s="173" t="s">
        <v>169</v>
      </c>
      <c r="T87" s="174" t="s">
        <v>123</v>
      </c>
      <c r="U87" s="157">
        <v>0</v>
      </c>
      <c r="V87" s="157">
        <f>ROUND(E87*U87,2)</f>
        <v>0</v>
      </c>
      <c r="W87" s="157"/>
      <c r="X87" s="157" t="s">
        <v>174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230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5" t="s">
        <v>208</v>
      </c>
      <c r="D88" s="158"/>
      <c r="E88" s="159">
        <v>224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129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68">
        <v>31</v>
      </c>
      <c r="B89" s="169" t="s">
        <v>231</v>
      </c>
      <c r="C89" s="184" t="s">
        <v>232</v>
      </c>
      <c r="D89" s="170" t="s">
        <v>120</v>
      </c>
      <c r="E89" s="171">
        <v>216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1">
        <v>2.0999999999999999E-3</v>
      </c>
      <c r="O89" s="171">
        <f>ROUND(E89*N89,2)</f>
        <v>0.45</v>
      </c>
      <c r="P89" s="171">
        <v>0</v>
      </c>
      <c r="Q89" s="171">
        <f>ROUND(E89*P89,2)</f>
        <v>0</v>
      </c>
      <c r="R89" s="173"/>
      <c r="S89" s="173" t="s">
        <v>169</v>
      </c>
      <c r="T89" s="174" t="s">
        <v>123</v>
      </c>
      <c r="U89" s="157">
        <v>0</v>
      </c>
      <c r="V89" s="157">
        <f>ROUND(E89*U89,2)</f>
        <v>0</v>
      </c>
      <c r="W89" s="157"/>
      <c r="X89" s="157" t="s">
        <v>174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230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9" t="s">
        <v>233</v>
      </c>
      <c r="D90" s="250"/>
      <c r="E90" s="250"/>
      <c r="F90" s="250"/>
      <c r="G90" s="250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218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5" t="s">
        <v>227</v>
      </c>
      <c r="D91" s="158"/>
      <c r="E91" s="159">
        <v>216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129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8">
        <v>32</v>
      </c>
      <c r="B92" s="169" t="s">
        <v>234</v>
      </c>
      <c r="C92" s="184" t="s">
        <v>235</v>
      </c>
      <c r="D92" s="170" t="s">
        <v>236</v>
      </c>
      <c r="E92" s="171">
        <v>40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3"/>
      <c r="S92" s="173" t="s">
        <v>169</v>
      </c>
      <c r="T92" s="174" t="s">
        <v>123</v>
      </c>
      <c r="U92" s="157">
        <v>0</v>
      </c>
      <c r="V92" s="157">
        <f>ROUND(E92*U92,2)</f>
        <v>0</v>
      </c>
      <c r="W92" s="157"/>
      <c r="X92" s="157" t="s">
        <v>174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230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5" t="s">
        <v>222</v>
      </c>
      <c r="D93" s="158"/>
      <c r="E93" s="159">
        <v>40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129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68">
        <v>33</v>
      </c>
      <c r="B94" s="169" t="s">
        <v>237</v>
      </c>
      <c r="C94" s="184" t="s">
        <v>238</v>
      </c>
      <c r="D94" s="170" t="s">
        <v>221</v>
      </c>
      <c r="E94" s="171">
        <v>96</v>
      </c>
      <c r="F94" s="172"/>
      <c r="G94" s="173">
        <f>ROUND(E94*F94,2)</f>
        <v>0</v>
      </c>
      <c r="H94" s="172"/>
      <c r="I94" s="173">
        <f>ROUND(E94*H94,2)</f>
        <v>0</v>
      </c>
      <c r="J94" s="172"/>
      <c r="K94" s="173">
        <f>ROUND(E94*J94,2)</f>
        <v>0</v>
      </c>
      <c r="L94" s="173">
        <v>21</v>
      </c>
      <c r="M94" s="173">
        <f>G94*(1+L94/100)</f>
        <v>0</v>
      </c>
      <c r="N94" s="171">
        <v>3.5999999999999999E-3</v>
      </c>
      <c r="O94" s="171">
        <f>ROUND(E94*N94,2)</f>
        <v>0.35</v>
      </c>
      <c r="P94" s="171">
        <v>0</v>
      </c>
      <c r="Q94" s="171">
        <f>ROUND(E94*P94,2)</f>
        <v>0</v>
      </c>
      <c r="R94" s="173"/>
      <c r="S94" s="173" t="s">
        <v>169</v>
      </c>
      <c r="T94" s="174" t="s">
        <v>123</v>
      </c>
      <c r="U94" s="157">
        <v>0</v>
      </c>
      <c r="V94" s="157">
        <f>ROUND(E94*U94,2)</f>
        <v>0</v>
      </c>
      <c r="W94" s="157"/>
      <c r="X94" s="157" t="s">
        <v>174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230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5" t="s">
        <v>239</v>
      </c>
      <c r="D95" s="158"/>
      <c r="E95" s="159">
        <v>56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129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5" t="s">
        <v>240</v>
      </c>
      <c r="D96" s="158"/>
      <c r="E96" s="159">
        <v>40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129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68">
        <v>34</v>
      </c>
      <c r="B97" s="169" t="s">
        <v>241</v>
      </c>
      <c r="C97" s="184" t="s">
        <v>242</v>
      </c>
      <c r="D97" s="170" t="s">
        <v>172</v>
      </c>
      <c r="E97" s="171">
        <v>34.200000000000003</v>
      </c>
      <c r="F97" s="172"/>
      <c r="G97" s="173">
        <f>ROUND(E97*F97,2)</f>
        <v>0</v>
      </c>
      <c r="H97" s="172"/>
      <c r="I97" s="173">
        <f>ROUND(E97*H97,2)</f>
        <v>0</v>
      </c>
      <c r="J97" s="172"/>
      <c r="K97" s="173">
        <f>ROUND(E97*J97,2)</f>
        <v>0</v>
      </c>
      <c r="L97" s="173">
        <v>21</v>
      </c>
      <c r="M97" s="173">
        <f>G97*(1+L97/100)</f>
        <v>0</v>
      </c>
      <c r="N97" s="171">
        <v>1.15E-2</v>
      </c>
      <c r="O97" s="171">
        <f>ROUND(E97*N97,2)</f>
        <v>0.39</v>
      </c>
      <c r="P97" s="171">
        <v>0</v>
      </c>
      <c r="Q97" s="171">
        <f>ROUND(E97*P97,2)</f>
        <v>0</v>
      </c>
      <c r="R97" s="173"/>
      <c r="S97" s="173" t="s">
        <v>169</v>
      </c>
      <c r="T97" s="174" t="s">
        <v>123</v>
      </c>
      <c r="U97" s="157">
        <v>0</v>
      </c>
      <c r="V97" s="157">
        <f>ROUND(E97*U97,2)</f>
        <v>0</v>
      </c>
      <c r="W97" s="157"/>
      <c r="X97" s="157" t="s">
        <v>174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230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5" t="s">
        <v>243</v>
      </c>
      <c r="D98" s="158"/>
      <c r="E98" s="159">
        <v>34.200000000000003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129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8">
        <v>35</v>
      </c>
      <c r="B99" s="169" t="s">
        <v>244</v>
      </c>
      <c r="C99" s="184" t="s">
        <v>245</v>
      </c>
      <c r="D99" s="170" t="s">
        <v>246</v>
      </c>
      <c r="E99" s="171">
        <v>3.8079999999999998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21</v>
      </c>
      <c r="M99" s="173">
        <f>G99*(1+L99/100)</f>
        <v>0</v>
      </c>
      <c r="N99" s="171">
        <v>0</v>
      </c>
      <c r="O99" s="171">
        <f>ROUND(E99*N99,2)</f>
        <v>0</v>
      </c>
      <c r="P99" s="171">
        <v>0</v>
      </c>
      <c r="Q99" s="171">
        <f>ROUND(E99*P99,2)</f>
        <v>0</v>
      </c>
      <c r="R99" s="173"/>
      <c r="S99" s="173" t="s">
        <v>169</v>
      </c>
      <c r="T99" s="174" t="s">
        <v>123</v>
      </c>
      <c r="U99" s="157">
        <v>0</v>
      </c>
      <c r="V99" s="157">
        <f>ROUND(E99*U99,2)</f>
        <v>0</v>
      </c>
      <c r="W99" s="157"/>
      <c r="X99" s="157" t="s">
        <v>174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230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5" t="s">
        <v>247</v>
      </c>
      <c r="D100" s="158"/>
      <c r="E100" s="159">
        <v>3.8079999999999998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129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8">
        <v>36</v>
      </c>
      <c r="B101" s="169" t="s">
        <v>248</v>
      </c>
      <c r="C101" s="184" t="s">
        <v>249</v>
      </c>
      <c r="D101" s="170" t="s">
        <v>179</v>
      </c>
      <c r="E101" s="171">
        <v>3.8079999999999998</v>
      </c>
      <c r="F101" s="172"/>
      <c r="G101" s="173">
        <f>ROUND(E101*F101,2)</f>
        <v>0</v>
      </c>
      <c r="H101" s="172"/>
      <c r="I101" s="173">
        <f>ROUND(E101*H101,2)</f>
        <v>0</v>
      </c>
      <c r="J101" s="172"/>
      <c r="K101" s="173">
        <f>ROUND(E101*J101,2)</f>
        <v>0</v>
      </c>
      <c r="L101" s="173">
        <v>21</v>
      </c>
      <c r="M101" s="173">
        <f>G101*(1+L101/100)</f>
        <v>0</v>
      </c>
      <c r="N101" s="171">
        <v>1E-3</v>
      </c>
      <c r="O101" s="171">
        <f>ROUND(E101*N101,2)</f>
        <v>0</v>
      </c>
      <c r="P101" s="171">
        <v>0</v>
      </c>
      <c r="Q101" s="171">
        <f>ROUND(E101*P101,2)</f>
        <v>0</v>
      </c>
      <c r="R101" s="173"/>
      <c r="S101" s="173" t="s">
        <v>169</v>
      </c>
      <c r="T101" s="174" t="s">
        <v>123</v>
      </c>
      <c r="U101" s="157">
        <v>0</v>
      </c>
      <c r="V101" s="157">
        <f>ROUND(E101*U101,2)</f>
        <v>0</v>
      </c>
      <c r="W101" s="157"/>
      <c r="X101" s="157" t="s">
        <v>174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230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5" t="s">
        <v>247</v>
      </c>
      <c r="D102" s="158"/>
      <c r="E102" s="159">
        <v>3.8079999999999998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129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">
      <c r="A103" s="161" t="s">
        <v>116</v>
      </c>
      <c r="B103" s="162" t="s">
        <v>71</v>
      </c>
      <c r="C103" s="183" t="s">
        <v>72</v>
      </c>
      <c r="D103" s="163"/>
      <c r="E103" s="164"/>
      <c r="F103" s="165"/>
      <c r="G103" s="165">
        <f>SUMIF(AG104:AG105,"&lt;&gt;NOR",G104:G105)</f>
        <v>0</v>
      </c>
      <c r="H103" s="165"/>
      <c r="I103" s="165">
        <f>SUM(I104:I105)</f>
        <v>0</v>
      </c>
      <c r="J103" s="165"/>
      <c r="K103" s="165">
        <f>SUM(K104:K105)</f>
        <v>0</v>
      </c>
      <c r="L103" s="165"/>
      <c r="M103" s="165">
        <f>SUM(M104:M105)</f>
        <v>0</v>
      </c>
      <c r="N103" s="164"/>
      <c r="O103" s="164">
        <f>SUM(O104:O105)</f>
        <v>0</v>
      </c>
      <c r="P103" s="164"/>
      <c r="Q103" s="164">
        <f>SUM(Q104:Q105)</f>
        <v>0</v>
      </c>
      <c r="R103" s="165"/>
      <c r="S103" s="165"/>
      <c r="T103" s="166"/>
      <c r="U103" s="160"/>
      <c r="V103" s="160">
        <f>SUM(V104:V105)</f>
        <v>0</v>
      </c>
      <c r="W103" s="160"/>
      <c r="X103" s="160"/>
      <c r="AG103" t="s">
        <v>117</v>
      </c>
    </row>
    <row r="104" spans="1:60" ht="22.5" outlineLevel="1" x14ac:dyDescent="0.2">
      <c r="A104" s="168">
        <v>37</v>
      </c>
      <c r="B104" s="169" t="s">
        <v>250</v>
      </c>
      <c r="C104" s="184" t="s">
        <v>251</v>
      </c>
      <c r="D104" s="170" t="s">
        <v>252</v>
      </c>
      <c r="E104" s="171">
        <v>2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21</v>
      </c>
      <c r="M104" s="173">
        <f>G104*(1+L104/100)</f>
        <v>0</v>
      </c>
      <c r="N104" s="171">
        <v>0</v>
      </c>
      <c r="O104" s="171">
        <f>ROUND(E104*N104,2)</f>
        <v>0</v>
      </c>
      <c r="P104" s="171">
        <v>0</v>
      </c>
      <c r="Q104" s="171">
        <f>ROUND(E104*P104,2)</f>
        <v>0</v>
      </c>
      <c r="R104" s="173"/>
      <c r="S104" s="173" t="s">
        <v>169</v>
      </c>
      <c r="T104" s="174" t="s">
        <v>123</v>
      </c>
      <c r="U104" s="157">
        <v>0</v>
      </c>
      <c r="V104" s="157">
        <f>ROUND(E104*U104,2)</f>
        <v>0</v>
      </c>
      <c r="W104" s="157"/>
      <c r="X104" s="157" t="s">
        <v>124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253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5" t="s">
        <v>65</v>
      </c>
      <c r="D105" s="158"/>
      <c r="E105" s="159">
        <v>2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129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1" t="s">
        <v>116</v>
      </c>
      <c r="B106" s="162" t="s">
        <v>73</v>
      </c>
      <c r="C106" s="183" t="s">
        <v>74</v>
      </c>
      <c r="D106" s="163"/>
      <c r="E106" s="164"/>
      <c r="F106" s="165"/>
      <c r="G106" s="165">
        <f>SUMIF(AG107:AG140,"&lt;&gt;NOR",G107:G140)</f>
        <v>0</v>
      </c>
      <c r="H106" s="165"/>
      <c r="I106" s="165">
        <f>SUM(I107:I140)</f>
        <v>0</v>
      </c>
      <c r="J106" s="165"/>
      <c r="K106" s="165">
        <f>SUM(K107:K140)</f>
        <v>0</v>
      </c>
      <c r="L106" s="165"/>
      <c r="M106" s="165">
        <f>SUM(M107:M140)</f>
        <v>0</v>
      </c>
      <c r="N106" s="164"/>
      <c r="O106" s="164">
        <f>SUM(O107:O140)</f>
        <v>343.90000000000003</v>
      </c>
      <c r="P106" s="164"/>
      <c r="Q106" s="164">
        <f>SUM(Q107:Q140)</f>
        <v>0</v>
      </c>
      <c r="R106" s="165"/>
      <c r="S106" s="165"/>
      <c r="T106" s="166"/>
      <c r="U106" s="160"/>
      <c r="V106" s="160">
        <f>SUM(V107:V140)</f>
        <v>706.66000000000008</v>
      </c>
      <c r="W106" s="160"/>
      <c r="X106" s="160"/>
      <c r="AG106" t="s">
        <v>117</v>
      </c>
    </row>
    <row r="107" spans="1:60" outlineLevel="1" x14ac:dyDescent="0.2">
      <c r="A107" s="168">
        <v>38</v>
      </c>
      <c r="B107" s="169" t="s">
        <v>254</v>
      </c>
      <c r="C107" s="184" t="s">
        <v>255</v>
      </c>
      <c r="D107" s="170" t="s">
        <v>221</v>
      </c>
      <c r="E107" s="171">
        <v>918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1">
        <v>0</v>
      </c>
      <c r="O107" s="171">
        <f>ROUND(E107*N107,2)</f>
        <v>0</v>
      </c>
      <c r="P107" s="171">
        <v>0</v>
      </c>
      <c r="Q107" s="171">
        <f>ROUND(E107*P107,2)</f>
        <v>0</v>
      </c>
      <c r="R107" s="173" t="s">
        <v>133</v>
      </c>
      <c r="S107" s="173" t="s">
        <v>122</v>
      </c>
      <c r="T107" s="174" t="s">
        <v>123</v>
      </c>
      <c r="U107" s="157">
        <v>8.5000000000000006E-2</v>
      </c>
      <c r="V107" s="157">
        <f>ROUND(E107*U107,2)</f>
        <v>78.03</v>
      </c>
      <c r="W107" s="157"/>
      <c r="X107" s="157" t="s">
        <v>124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134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54"/>
      <c r="B108" s="155"/>
      <c r="C108" s="247" t="s">
        <v>256</v>
      </c>
      <c r="D108" s="248"/>
      <c r="E108" s="248"/>
      <c r="F108" s="248"/>
      <c r="G108" s="248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127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75" t="str">
        <f>C108</f>
        <v>se svislým přemístěním výkopku, hloubení ve sklonu terénu do 15 stupňů v jakémkoliv množství, s úpravou do předepsaného spádu, v suchu, mokru i ve vodě, DN do 200 mm sběrné i svodné,</v>
      </c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5" t="s">
        <v>257</v>
      </c>
      <c r="D109" s="158"/>
      <c r="E109" s="159">
        <v>918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129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68">
        <v>39</v>
      </c>
      <c r="B110" s="169" t="s">
        <v>258</v>
      </c>
      <c r="C110" s="184" t="s">
        <v>259</v>
      </c>
      <c r="D110" s="170" t="s">
        <v>132</v>
      </c>
      <c r="E110" s="171">
        <v>165.24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21</v>
      </c>
      <c r="M110" s="173">
        <f>G110*(1+L110/100)</f>
        <v>0</v>
      </c>
      <c r="N110" s="171">
        <v>1.665</v>
      </c>
      <c r="O110" s="171">
        <f>ROUND(E110*N110,2)</f>
        <v>275.12</v>
      </c>
      <c r="P110" s="171">
        <v>0</v>
      </c>
      <c r="Q110" s="171">
        <f>ROUND(E110*P110,2)</f>
        <v>0</v>
      </c>
      <c r="R110" s="173" t="s">
        <v>260</v>
      </c>
      <c r="S110" s="173" t="s">
        <v>122</v>
      </c>
      <c r="T110" s="174" t="s">
        <v>122</v>
      </c>
      <c r="U110" s="157">
        <v>0.92</v>
      </c>
      <c r="V110" s="157">
        <f>ROUND(E110*U110,2)</f>
        <v>152.02000000000001</v>
      </c>
      <c r="W110" s="157"/>
      <c r="X110" s="157" t="s">
        <v>124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125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47" t="s">
        <v>261</v>
      </c>
      <c r="D111" s="248"/>
      <c r="E111" s="248"/>
      <c r="F111" s="248"/>
      <c r="G111" s="248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127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5" t="s">
        <v>262</v>
      </c>
      <c r="D112" s="158"/>
      <c r="E112" s="159">
        <v>165.24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129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68">
        <v>40</v>
      </c>
      <c r="B113" s="169" t="s">
        <v>263</v>
      </c>
      <c r="C113" s="184" t="s">
        <v>264</v>
      </c>
      <c r="D113" s="170" t="s">
        <v>120</v>
      </c>
      <c r="E113" s="171">
        <v>1836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21</v>
      </c>
      <c r="M113" s="173">
        <f>G113*(1+L113/100)</f>
        <v>0</v>
      </c>
      <c r="N113" s="171">
        <v>1.8000000000000001E-4</v>
      </c>
      <c r="O113" s="171">
        <f>ROUND(E113*N113,2)</f>
        <v>0.33</v>
      </c>
      <c r="P113" s="171">
        <v>0</v>
      </c>
      <c r="Q113" s="171">
        <f>ROUND(E113*P113,2)</f>
        <v>0</v>
      </c>
      <c r="R113" s="173" t="s">
        <v>260</v>
      </c>
      <c r="S113" s="173" t="s">
        <v>122</v>
      </c>
      <c r="T113" s="174" t="s">
        <v>123</v>
      </c>
      <c r="U113" s="157">
        <v>7.4999999999999997E-2</v>
      </c>
      <c r="V113" s="157">
        <f>ROUND(E113*U113,2)</f>
        <v>137.69999999999999</v>
      </c>
      <c r="W113" s="157"/>
      <c r="X113" s="157" t="s">
        <v>124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125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7" t="s">
        <v>265</v>
      </c>
      <c r="D114" s="248"/>
      <c r="E114" s="248"/>
      <c r="F114" s="248"/>
      <c r="G114" s="248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127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5" t="s">
        <v>266</v>
      </c>
      <c r="D115" s="158"/>
      <c r="E115" s="159">
        <v>1836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129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68">
        <v>41</v>
      </c>
      <c r="B116" s="169" t="s">
        <v>267</v>
      </c>
      <c r="C116" s="184" t="s">
        <v>268</v>
      </c>
      <c r="D116" s="170" t="s">
        <v>221</v>
      </c>
      <c r="E116" s="171">
        <v>918</v>
      </c>
      <c r="F116" s="172"/>
      <c r="G116" s="173">
        <f>ROUND(E116*F116,2)</f>
        <v>0</v>
      </c>
      <c r="H116" s="172"/>
      <c r="I116" s="173">
        <f>ROUND(E116*H116,2)</f>
        <v>0</v>
      </c>
      <c r="J116" s="172"/>
      <c r="K116" s="173">
        <f>ROUND(E116*J116,2)</f>
        <v>0</v>
      </c>
      <c r="L116" s="173">
        <v>21</v>
      </c>
      <c r="M116" s="173">
        <f>G116*(1+L116/100)</f>
        <v>0</v>
      </c>
      <c r="N116" s="171">
        <v>0</v>
      </c>
      <c r="O116" s="171">
        <f>ROUND(E116*N116,2)</f>
        <v>0</v>
      </c>
      <c r="P116" s="171">
        <v>0</v>
      </c>
      <c r="Q116" s="171">
        <f>ROUND(E116*P116,2)</f>
        <v>0</v>
      </c>
      <c r="R116" s="173"/>
      <c r="S116" s="173" t="s">
        <v>122</v>
      </c>
      <c r="T116" s="174" t="s">
        <v>123</v>
      </c>
      <c r="U116" s="157">
        <v>0.05</v>
      </c>
      <c r="V116" s="157">
        <f>ROUND(E116*U116,2)</f>
        <v>45.9</v>
      </c>
      <c r="W116" s="157"/>
      <c r="X116" s="157" t="s">
        <v>124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125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5" t="s">
        <v>257</v>
      </c>
      <c r="D117" s="158"/>
      <c r="E117" s="159">
        <v>918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129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68">
        <v>42</v>
      </c>
      <c r="B118" s="169" t="s">
        <v>269</v>
      </c>
      <c r="C118" s="184" t="s">
        <v>270</v>
      </c>
      <c r="D118" s="170" t="s">
        <v>132</v>
      </c>
      <c r="E118" s="171">
        <v>44.4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1">
        <v>0</v>
      </c>
      <c r="O118" s="171">
        <f>ROUND(E118*N118,2)</f>
        <v>0</v>
      </c>
      <c r="P118" s="171">
        <v>0</v>
      </c>
      <c r="Q118" s="171">
        <f>ROUND(E118*P118,2)</f>
        <v>0</v>
      </c>
      <c r="R118" s="173" t="s">
        <v>271</v>
      </c>
      <c r="S118" s="173" t="s">
        <v>122</v>
      </c>
      <c r="T118" s="174" t="s">
        <v>123</v>
      </c>
      <c r="U118" s="157">
        <v>0.79630000000000001</v>
      </c>
      <c r="V118" s="157">
        <f>ROUND(E118*U118,2)</f>
        <v>35.36</v>
      </c>
      <c r="W118" s="157"/>
      <c r="X118" s="157" t="s">
        <v>272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273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5" t="s">
        <v>274</v>
      </c>
      <c r="D119" s="158"/>
      <c r="E119" s="159">
        <v>44.4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129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68">
        <v>43</v>
      </c>
      <c r="B120" s="169" t="s">
        <v>275</v>
      </c>
      <c r="C120" s="184" t="s">
        <v>276</v>
      </c>
      <c r="D120" s="170" t="s">
        <v>132</v>
      </c>
      <c r="E120" s="171">
        <v>2.7</v>
      </c>
      <c r="F120" s="172"/>
      <c r="G120" s="173">
        <f>ROUND(E120*F120,2)</f>
        <v>0</v>
      </c>
      <c r="H120" s="172"/>
      <c r="I120" s="173">
        <f>ROUND(E120*H120,2)</f>
        <v>0</v>
      </c>
      <c r="J120" s="172"/>
      <c r="K120" s="173">
        <f>ROUND(E120*J120,2)</f>
        <v>0</v>
      </c>
      <c r="L120" s="173">
        <v>21</v>
      </c>
      <c r="M120" s="173">
        <f>G120*(1+L120/100)</f>
        <v>0</v>
      </c>
      <c r="N120" s="171">
        <v>7.3999999999999999E-4</v>
      </c>
      <c r="O120" s="171">
        <f>ROUND(E120*N120,2)</f>
        <v>0</v>
      </c>
      <c r="P120" s="171">
        <v>0</v>
      </c>
      <c r="Q120" s="171">
        <f>ROUND(E120*P120,2)</f>
        <v>0</v>
      </c>
      <c r="R120" s="173" t="s">
        <v>271</v>
      </c>
      <c r="S120" s="173" t="s">
        <v>122</v>
      </c>
      <c r="T120" s="174" t="s">
        <v>123</v>
      </c>
      <c r="U120" s="157">
        <v>3.1577999999999999</v>
      </c>
      <c r="V120" s="157">
        <f>ROUND(E120*U120,2)</f>
        <v>8.5299999999999994</v>
      </c>
      <c r="W120" s="157"/>
      <c r="X120" s="157" t="s">
        <v>272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273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54"/>
      <c r="B121" s="155"/>
      <c r="C121" s="247" t="s">
        <v>277</v>
      </c>
      <c r="D121" s="248"/>
      <c r="E121" s="248"/>
      <c r="F121" s="248"/>
      <c r="G121" s="248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127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75" t="str">
        <f>C121</f>
        <v>se svislým přemístěním, s naložením na dopravní prostředek, s odvozem  a uložením na skládku, bez poplatku za skládku, včetně zřízení a odstranění pažení a rozepření.</v>
      </c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5" t="s">
        <v>278</v>
      </c>
      <c r="D122" s="158"/>
      <c r="E122" s="159">
        <v>1.2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129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5" t="s">
        <v>279</v>
      </c>
      <c r="D123" s="158"/>
      <c r="E123" s="159">
        <v>1.5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129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68">
        <v>44</v>
      </c>
      <c r="B124" s="169" t="s">
        <v>280</v>
      </c>
      <c r="C124" s="184" t="s">
        <v>281</v>
      </c>
      <c r="D124" s="170" t="s">
        <v>221</v>
      </c>
      <c r="E124" s="171">
        <v>74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1">
        <v>0.90803</v>
      </c>
      <c r="O124" s="171">
        <f>ROUND(E124*N124,2)</f>
        <v>67.19</v>
      </c>
      <c r="P124" s="171">
        <v>0</v>
      </c>
      <c r="Q124" s="171">
        <f>ROUND(E124*P124,2)</f>
        <v>0</v>
      </c>
      <c r="R124" s="173" t="s">
        <v>271</v>
      </c>
      <c r="S124" s="173" t="s">
        <v>122</v>
      </c>
      <c r="T124" s="174" t="s">
        <v>123</v>
      </c>
      <c r="U124" s="157">
        <v>3.3302100000000001</v>
      </c>
      <c r="V124" s="157">
        <f>ROUND(E124*U124,2)</f>
        <v>246.44</v>
      </c>
      <c r="W124" s="157"/>
      <c r="X124" s="157" t="s">
        <v>272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273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56.25" outlineLevel="1" x14ac:dyDescent="0.2">
      <c r="A125" s="154"/>
      <c r="B125" s="155"/>
      <c r="C125" s="247" t="s">
        <v>282</v>
      </c>
      <c r="D125" s="248"/>
      <c r="E125" s="248"/>
      <c r="F125" s="248"/>
      <c r="G125" s="248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127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75" t="str">
        <f>C125</f>
        <v>hloubení rýh zapažených, šířky do 200 cm, hloubky 2 m, v hornině 3 (včetně příplatku za lepivost), pažení a rozepření rýh příložné (pro jakoukoliv mezerovitost) včetně přepažování rozepření a odstranění, s uložením materiálu do 3 m od okraje výkopu, svislé přemístění výkopku, s naložením přebytku po zásypu (0,08 - 2,22 m3/m rýhy) na dopravní prostředek, s odvozem do 6 km a uložením na skládku, lože pod potrubí z písku a štěrkopísku do 63 mm, dodávka a montáž potrubí z trub PVC hrdlových, obsyp potrubí kamenivem fr. 4-8 mm,  zhutnění, zásyp rýhy vytěženou zeminou, s uložením ve vrstvách, se zhutněním.</v>
      </c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283</v>
      </c>
      <c r="D126" s="158"/>
      <c r="E126" s="159">
        <v>74</v>
      </c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129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68">
        <v>45</v>
      </c>
      <c r="B127" s="169" t="s">
        <v>284</v>
      </c>
      <c r="C127" s="184" t="s">
        <v>285</v>
      </c>
      <c r="D127" s="170" t="s">
        <v>286</v>
      </c>
      <c r="E127" s="171">
        <v>1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71">
        <v>4.1099999999999998E-2</v>
      </c>
      <c r="O127" s="171">
        <f>ROUND(E127*N127,2)</f>
        <v>0.04</v>
      </c>
      <c r="P127" s="171">
        <v>0</v>
      </c>
      <c r="Q127" s="171">
        <f>ROUND(E127*P127,2)</f>
        <v>0</v>
      </c>
      <c r="R127" s="173" t="s">
        <v>271</v>
      </c>
      <c r="S127" s="173" t="s">
        <v>122</v>
      </c>
      <c r="T127" s="174" t="s">
        <v>123</v>
      </c>
      <c r="U127" s="157">
        <v>1.3387</v>
      </c>
      <c r="V127" s="157">
        <f>ROUND(E127*U127,2)</f>
        <v>1.34</v>
      </c>
      <c r="W127" s="157"/>
      <c r="X127" s="157" t="s">
        <v>272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273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5" t="s">
        <v>43</v>
      </c>
      <c r="D128" s="158"/>
      <c r="E128" s="159">
        <v>1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129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68">
        <v>46</v>
      </c>
      <c r="B129" s="169" t="s">
        <v>287</v>
      </c>
      <c r="C129" s="184" t="s">
        <v>288</v>
      </c>
      <c r="D129" s="170" t="s">
        <v>286</v>
      </c>
      <c r="E129" s="171">
        <v>1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1">
        <v>4.3740000000000001E-2</v>
      </c>
      <c r="O129" s="171">
        <f>ROUND(E129*N129,2)</f>
        <v>0.04</v>
      </c>
      <c r="P129" s="171">
        <v>0</v>
      </c>
      <c r="Q129" s="171">
        <f>ROUND(E129*P129,2)</f>
        <v>0</v>
      </c>
      <c r="R129" s="173" t="s">
        <v>271</v>
      </c>
      <c r="S129" s="173" t="s">
        <v>122</v>
      </c>
      <c r="T129" s="174" t="s">
        <v>123</v>
      </c>
      <c r="U129" s="157">
        <v>1.33924</v>
      </c>
      <c r="V129" s="157">
        <f>ROUND(E129*U129,2)</f>
        <v>1.34</v>
      </c>
      <c r="W129" s="157"/>
      <c r="X129" s="157" t="s">
        <v>272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289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5" t="s">
        <v>43</v>
      </c>
      <c r="D130" s="158"/>
      <c r="E130" s="159">
        <v>1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129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68">
        <v>47</v>
      </c>
      <c r="B131" s="169" t="s">
        <v>290</v>
      </c>
      <c r="C131" s="184" t="s">
        <v>291</v>
      </c>
      <c r="D131" s="170" t="s">
        <v>221</v>
      </c>
      <c r="E131" s="171">
        <v>918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71">
        <v>5.9999999999999995E-4</v>
      </c>
      <c r="O131" s="171">
        <f>ROUND(E131*N131,2)</f>
        <v>0.55000000000000004</v>
      </c>
      <c r="P131" s="171">
        <v>0</v>
      </c>
      <c r="Q131" s="171">
        <f>ROUND(E131*P131,2)</f>
        <v>0</v>
      </c>
      <c r="R131" s="173" t="s">
        <v>173</v>
      </c>
      <c r="S131" s="173" t="s">
        <v>122</v>
      </c>
      <c r="T131" s="174" t="s">
        <v>123</v>
      </c>
      <c r="U131" s="157">
        <v>0</v>
      </c>
      <c r="V131" s="157">
        <f>ROUND(E131*U131,2)</f>
        <v>0</v>
      </c>
      <c r="W131" s="157"/>
      <c r="X131" s="157" t="s">
        <v>174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175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5" t="s">
        <v>257</v>
      </c>
      <c r="D132" s="158"/>
      <c r="E132" s="159">
        <v>918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129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68">
        <v>48</v>
      </c>
      <c r="B133" s="169" t="s">
        <v>292</v>
      </c>
      <c r="C133" s="184" t="s">
        <v>293</v>
      </c>
      <c r="D133" s="170" t="s">
        <v>286</v>
      </c>
      <c r="E133" s="171">
        <v>18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21</v>
      </c>
      <c r="M133" s="173">
        <f>G133*(1+L133/100)</f>
        <v>0</v>
      </c>
      <c r="N133" s="171">
        <v>0</v>
      </c>
      <c r="O133" s="171">
        <f>ROUND(E133*N133,2)</f>
        <v>0</v>
      </c>
      <c r="P133" s="171">
        <v>0</v>
      </c>
      <c r="Q133" s="171">
        <f>ROUND(E133*P133,2)</f>
        <v>0</v>
      </c>
      <c r="R133" s="173" t="s">
        <v>173</v>
      </c>
      <c r="S133" s="173" t="s">
        <v>122</v>
      </c>
      <c r="T133" s="174" t="s">
        <v>123</v>
      </c>
      <c r="U133" s="157">
        <v>0</v>
      </c>
      <c r="V133" s="157">
        <f>ROUND(E133*U133,2)</f>
        <v>0</v>
      </c>
      <c r="W133" s="157"/>
      <c r="X133" s="157" t="s">
        <v>174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230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5" t="s">
        <v>294</v>
      </c>
      <c r="D134" s="158"/>
      <c r="E134" s="159">
        <v>18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129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68">
        <v>49</v>
      </c>
      <c r="B135" s="169" t="s">
        <v>295</v>
      </c>
      <c r="C135" s="184" t="s">
        <v>296</v>
      </c>
      <c r="D135" s="170" t="s">
        <v>286</v>
      </c>
      <c r="E135" s="171">
        <v>18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3" t="s">
        <v>173</v>
      </c>
      <c r="S135" s="173" t="s">
        <v>122</v>
      </c>
      <c r="T135" s="174" t="s">
        <v>123</v>
      </c>
      <c r="U135" s="157">
        <v>0</v>
      </c>
      <c r="V135" s="157">
        <f>ROUND(E135*U135,2)</f>
        <v>0</v>
      </c>
      <c r="W135" s="157"/>
      <c r="X135" s="157" t="s">
        <v>174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175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5" t="s">
        <v>294</v>
      </c>
      <c r="D136" s="158"/>
      <c r="E136" s="159">
        <v>18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129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68">
        <v>50</v>
      </c>
      <c r="B137" s="169" t="s">
        <v>297</v>
      </c>
      <c r="C137" s="184" t="s">
        <v>298</v>
      </c>
      <c r="D137" s="170" t="s">
        <v>286</v>
      </c>
      <c r="E137" s="171">
        <v>18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71">
        <v>1.15E-3</v>
      </c>
      <c r="O137" s="171">
        <f>ROUND(E137*N137,2)</f>
        <v>0.02</v>
      </c>
      <c r="P137" s="171">
        <v>0</v>
      </c>
      <c r="Q137" s="171">
        <f>ROUND(E137*P137,2)</f>
        <v>0</v>
      </c>
      <c r="R137" s="173" t="s">
        <v>173</v>
      </c>
      <c r="S137" s="173" t="s">
        <v>122</v>
      </c>
      <c r="T137" s="174" t="s">
        <v>123</v>
      </c>
      <c r="U137" s="157">
        <v>0</v>
      </c>
      <c r="V137" s="157">
        <f>ROUND(E137*U137,2)</f>
        <v>0</v>
      </c>
      <c r="W137" s="157"/>
      <c r="X137" s="157" t="s">
        <v>174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175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5" t="s">
        <v>294</v>
      </c>
      <c r="D138" s="158"/>
      <c r="E138" s="159">
        <v>18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129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68">
        <v>51</v>
      </c>
      <c r="B139" s="169" t="s">
        <v>299</v>
      </c>
      <c r="C139" s="184" t="s">
        <v>300</v>
      </c>
      <c r="D139" s="170" t="s">
        <v>120</v>
      </c>
      <c r="E139" s="171">
        <v>2019.6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1">
        <v>2.9999999999999997E-4</v>
      </c>
      <c r="O139" s="171">
        <f>ROUND(E139*N139,2)</f>
        <v>0.61</v>
      </c>
      <c r="P139" s="171">
        <v>0</v>
      </c>
      <c r="Q139" s="171">
        <f>ROUND(E139*P139,2)</f>
        <v>0</v>
      </c>
      <c r="R139" s="173" t="s">
        <v>173</v>
      </c>
      <c r="S139" s="173" t="s">
        <v>122</v>
      </c>
      <c r="T139" s="174" t="s">
        <v>123</v>
      </c>
      <c r="U139" s="157">
        <v>0</v>
      </c>
      <c r="V139" s="157">
        <f>ROUND(E139*U139,2)</f>
        <v>0</v>
      </c>
      <c r="W139" s="157"/>
      <c r="X139" s="157" t="s">
        <v>174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230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5" t="s">
        <v>301</v>
      </c>
      <c r="D140" s="158"/>
      <c r="E140" s="159">
        <v>2019.6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129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161" t="s">
        <v>116</v>
      </c>
      <c r="B141" s="162" t="s">
        <v>75</v>
      </c>
      <c r="C141" s="183" t="s">
        <v>76</v>
      </c>
      <c r="D141" s="163"/>
      <c r="E141" s="164"/>
      <c r="F141" s="165"/>
      <c r="G141" s="165">
        <f>SUMIF(AG142:AG148,"&lt;&gt;NOR",G142:G148)</f>
        <v>0</v>
      </c>
      <c r="H141" s="165"/>
      <c r="I141" s="165">
        <f>SUM(I142:I148)</f>
        <v>0</v>
      </c>
      <c r="J141" s="165"/>
      <c r="K141" s="165">
        <f>SUM(K142:K148)</f>
        <v>0</v>
      </c>
      <c r="L141" s="165"/>
      <c r="M141" s="165">
        <f>SUM(M142:M148)</f>
        <v>0</v>
      </c>
      <c r="N141" s="164"/>
      <c r="O141" s="164">
        <f>SUM(O142:O148)</f>
        <v>33.26</v>
      </c>
      <c r="P141" s="164"/>
      <c r="Q141" s="164">
        <f>SUM(Q142:Q148)</f>
        <v>0</v>
      </c>
      <c r="R141" s="165"/>
      <c r="S141" s="165"/>
      <c r="T141" s="166"/>
      <c r="U141" s="160"/>
      <c r="V141" s="160">
        <f>SUM(V142:V148)</f>
        <v>51.22</v>
      </c>
      <c r="W141" s="160"/>
      <c r="X141" s="160"/>
      <c r="AG141" t="s">
        <v>117</v>
      </c>
    </row>
    <row r="142" spans="1:60" outlineLevel="1" x14ac:dyDescent="0.2">
      <c r="A142" s="168">
        <v>52</v>
      </c>
      <c r="B142" s="169" t="s">
        <v>302</v>
      </c>
      <c r="C142" s="184" t="s">
        <v>303</v>
      </c>
      <c r="D142" s="170" t="s">
        <v>221</v>
      </c>
      <c r="E142" s="171">
        <v>189</v>
      </c>
      <c r="F142" s="172"/>
      <c r="G142" s="173">
        <f>ROUND(E142*F142,2)</f>
        <v>0</v>
      </c>
      <c r="H142" s="172"/>
      <c r="I142" s="173">
        <f>ROUND(E142*H142,2)</f>
        <v>0</v>
      </c>
      <c r="J142" s="172"/>
      <c r="K142" s="173">
        <f>ROUND(E142*J142,2)</f>
        <v>0</v>
      </c>
      <c r="L142" s="173">
        <v>21</v>
      </c>
      <c r="M142" s="173">
        <f>G142*(1+L142/100)</f>
        <v>0</v>
      </c>
      <c r="N142" s="171">
        <v>0.17599999999999999</v>
      </c>
      <c r="O142" s="171">
        <f>ROUND(E142*N142,2)</f>
        <v>33.26</v>
      </c>
      <c r="P142" s="171">
        <v>0</v>
      </c>
      <c r="Q142" s="171">
        <f>ROUND(E142*P142,2)</f>
        <v>0</v>
      </c>
      <c r="R142" s="173"/>
      <c r="S142" s="173" t="s">
        <v>169</v>
      </c>
      <c r="T142" s="174" t="s">
        <v>123</v>
      </c>
      <c r="U142" s="157">
        <v>0.27100000000000002</v>
      </c>
      <c r="V142" s="157">
        <f>ROUND(E142*U142,2)</f>
        <v>51.22</v>
      </c>
      <c r="W142" s="157"/>
      <c r="X142" s="157" t="s">
        <v>124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134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9" t="s">
        <v>304</v>
      </c>
      <c r="D143" s="250"/>
      <c r="E143" s="250"/>
      <c r="F143" s="250"/>
      <c r="G143" s="250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218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45" outlineLevel="1" x14ac:dyDescent="0.2">
      <c r="A144" s="154"/>
      <c r="B144" s="155"/>
      <c r="C144" s="251" t="s">
        <v>305</v>
      </c>
      <c r="D144" s="252"/>
      <c r="E144" s="252"/>
      <c r="F144" s="252"/>
      <c r="G144" s="252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218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75" t="str">
        <f>C144</f>
        <v xml:space="preserve"> V položkách chodníkových obrubníků ležatých i stojatých jsou zakalkulovány pro osazení do lože z betonu prostého i náklady na dodání hmot lože 8 až 10 cm, i náklady na zřízení bočních opěr. Část lože z betonu prostého přesahující tl. 10 cm se oceňuje položkou 918 10 - 1111 Lože pod obrubníky, krajníky nebo obruby. V položce nejsou zakalkulovány náklady na dodání obrubníků, které se oceňují ve specifikaci, ztratné se doporučuje ve výši 1%.</v>
      </c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5" t="s">
        <v>306</v>
      </c>
      <c r="D145" s="158"/>
      <c r="E145" s="159">
        <v>189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129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68">
        <v>53</v>
      </c>
      <c r="B146" s="169" t="s">
        <v>307</v>
      </c>
      <c r="C146" s="184" t="s">
        <v>308</v>
      </c>
      <c r="D146" s="170" t="s">
        <v>286</v>
      </c>
      <c r="E146" s="171">
        <v>189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21</v>
      </c>
      <c r="M146" s="173">
        <f>G146*(1+L146/100)</f>
        <v>0</v>
      </c>
      <c r="N146" s="171">
        <v>0</v>
      </c>
      <c r="O146" s="171">
        <f>ROUND(E146*N146,2)</f>
        <v>0</v>
      </c>
      <c r="P146" s="171">
        <v>0</v>
      </c>
      <c r="Q146" s="171">
        <f>ROUND(E146*P146,2)</f>
        <v>0</v>
      </c>
      <c r="R146" s="173"/>
      <c r="S146" s="173" t="s">
        <v>169</v>
      </c>
      <c r="T146" s="174" t="s">
        <v>123</v>
      </c>
      <c r="U146" s="157">
        <v>0</v>
      </c>
      <c r="V146" s="157">
        <f>ROUND(E146*U146,2)</f>
        <v>0</v>
      </c>
      <c r="W146" s="157"/>
      <c r="X146" s="157" t="s">
        <v>174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230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49" t="s">
        <v>309</v>
      </c>
      <c r="D147" s="250"/>
      <c r="E147" s="250"/>
      <c r="F147" s="250"/>
      <c r="G147" s="250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218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5" t="s">
        <v>306</v>
      </c>
      <c r="D148" s="158"/>
      <c r="E148" s="159">
        <v>189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129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x14ac:dyDescent="0.2">
      <c r="A149" s="161" t="s">
        <v>116</v>
      </c>
      <c r="B149" s="162" t="s">
        <v>77</v>
      </c>
      <c r="C149" s="183" t="s">
        <v>78</v>
      </c>
      <c r="D149" s="163"/>
      <c r="E149" s="164"/>
      <c r="F149" s="165"/>
      <c r="G149" s="165">
        <f>SUMIF(AG150:AG156,"&lt;&gt;NOR",G150:G156)</f>
        <v>0</v>
      </c>
      <c r="H149" s="165"/>
      <c r="I149" s="165">
        <f>SUM(I150:I156)</f>
        <v>0</v>
      </c>
      <c r="J149" s="165"/>
      <c r="K149" s="165">
        <f>SUM(K150:K156)</f>
        <v>0</v>
      </c>
      <c r="L149" s="165"/>
      <c r="M149" s="165">
        <f>SUM(M150:M156)</f>
        <v>0</v>
      </c>
      <c r="N149" s="164"/>
      <c r="O149" s="164">
        <f>SUM(O150:O156)</f>
        <v>0</v>
      </c>
      <c r="P149" s="164"/>
      <c r="Q149" s="164">
        <f>SUM(Q150:Q156)</f>
        <v>50.379999999999995</v>
      </c>
      <c r="R149" s="165"/>
      <c r="S149" s="165"/>
      <c r="T149" s="166"/>
      <c r="U149" s="160"/>
      <c r="V149" s="160">
        <f>SUM(V150:V156)</f>
        <v>189.07999999999998</v>
      </c>
      <c r="W149" s="160"/>
      <c r="X149" s="160"/>
      <c r="AG149" t="s">
        <v>117</v>
      </c>
    </row>
    <row r="150" spans="1:60" outlineLevel="1" x14ac:dyDescent="0.2">
      <c r="A150" s="168">
        <v>54</v>
      </c>
      <c r="B150" s="169" t="s">
        <v>310</v>
      </c>
      <c r="C150" s="184" t="s">
        <v>311</v>
      </c>
      <c r="D150" s="170" t="s">
        <v>221</v>
      </c>
      <c r="E150" s="171">
        <v>378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21</v>
      </c>
      <c r="M150" s="173">
        <f>G150*(1+L150/100)</f>
        <v>0</v>
      </c>
      <c r="N150" s="171">
        <v>0</v>
      </c>
      <c r="O150" s="171">
        <f>ROUND(E150*N150,2)</f>
        <v>0</v>
      </c>
      <c r="P150" s="171">
        <v>0.04</v>
      </c>
      <c r="Q150" s="171">
        <f>ROUND(E150*P150,2)</f>
        <v>15.12</v>
      </c>
      <c r="R150" s="173"/>
      <c r="S150" s="173" t="s">
        <v>169</v>
      </c>
      <c r="T150" s="174" t="s">
        <v>123</v>
      </c>
      <c r="U150" s="157">
        <v>0.2</v>
      </c>
      <c r="V150" s="157">
        <f>ROUND(E150*U150,2)</f>
        <v>75.599999999999994</v>
      </c>
      <c r="W150" s="157"/>
      <c r="X150" s="157" t="s">
        <v>124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134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5" t="s">
        <v>312</v>
      </c>
      <c r="D151" s="158"/>
      <c r="E151" s="159">
        <v>378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129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68">
        <v>55</v>
      </c>
      <c r="B152" s="169" t="s">
        <v>313</v>
      </c>
      <c r="C152" s="184" t="s">
        <v>314</v>
      </c>
      <c r="D152" s="170" t="s">
        <v>132</v>
      </c>
      <c r="E152" s="171">
        <v>17.632000000000001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21</v>
      </c>
      <c r="M152" s="173">
        <f>G152*(1+L152/100)</f>
        <v>0</v>
      </c>
      <c r="N152" s="171">
        <v>0</v>
      </c>
      <c r="O152" s="171">
        <f>ROUND(E152*N152,2)</f>
        <v>0</v>
      </c>
      <c r="P152" s="171">
        <v>2</v>
      </c>
      <c r="Q152" s="171">
        <f>ROUND(E152*P152,2)</f>
        <v>35.26</v>
      </c>
      <c r="R152" s="173" t="s">
        <v>315</v>
      </c>
      <c r="S152" s="173" t="s">
        <v>122</v>
      </c>
      <c r="T152" s="174" t="s">
        <v>123</v>
      </c>
      <c r="U152" s="157">
        <v>6.4359999999999999</v>
      </c>
      <c r="V152" s="157">
        <f>ROUND(E152*U152,2)</f>
        <v>113.48</v>
      </c>
      <c r="W152" s="157"/>
      <c r="X152" s="157" t="s">
        <v>124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125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47" t="s">
        <v>316</v>
      </c>
      <c r="D153" s="248"/>
      <c r="E153" s="248"/>
      <c r="F153" s="248"/>
      <c r="G153" s="248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127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5" t="s">
        <v>136</v>
      </c>
      <c r="D154" s="158"/>
      <c r="E154" s="159">
        <v>2.56</v>
      </c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129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5" t="s">
        <v>317</v>
      </c>
      <c r="D155" s="158"/>
      <c r="E155" s="159">
        <v>11.231999999999999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129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5" t="s">
        <v>318</v>
      </c>
      <c r="D156" s="158"/>
      <c r="E156" s="159">
        <v>3.84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129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x14ac:dyDescent="0.2">
      <c r="A157" s="161" t="s">
        <v>116</v>
      </c>
      <c r="B157" s="162" t="s">
        <v>79</v>
      </c>
      <c r="C157" s="183" t="s">
        <v>80</v>
      </c>
      <c r="D157" s="163"/>
      <c r="E157" s="164"/>
      <c r="F157" s="165"/>
      <c r="G157" s="165">
        <f>SUMIF(AG158:AG158,"&lt;&gt;NOR",G158:G158)</f>
        <v>0</v>
      </c>
      <c r="H157" s="165"/>
      <c r="I157" s="165">
        <f>SUM(I158:I158)</f>
        <v>0</v>
      </c>
      <c r="J157" s="165"/>
      <c r="K157" s="165">
        <f>SUM(K158:K158)</f>
        <v>0</v>
      </c>
      <c r="L157" s="165"/>
      <c r="M157" s="165">
        <f>SUM(M158:M158)</f>
        <v>0</v>
      </c>
      <c r="N157" s="164"/>
      <c r="O157" s="164">
        <f>SUM(O158:O158)</f>
        <v>0</v>
      </c>
      <c r="P157" s="164"/>
      <c r="Q157" s="164">
        <f>SUM(Q158:Q158)</f>
        <v>0</v>
      </c>
      <c r="R157" s="165"/>
      <c r="S157" s="165"/>
      <c r="T157" s="166"/>
      <c r="U157" s="160"/>
      <c r="V157" s="160">
        <f>SUM(V158:V158)</f>
        <v>228.27</v>
      </c>
      <c r="W157" s="160"/>
      <c r="X157" s="160"/>
      <c r="AG157" t="s">
        <v>117</v>
      </c>
    </row>
    <row r="158" spans="1:60" outlineLevel="1" x14ac:dyDescent="0.2">
      <c r="A158" s="176">
        <v>56</v>
      </c>
      <c r="B158" s="177" t="s">
        <v>319</v>
      </c>
      <c r="C158" s="186" t="s">
        <v>320</v>
      </c>
      <c r="D158" s="178" t="s">
        <v>179</v>
      </c>
      <c r="E158" s="179">
        <v>3043.5533300000002</v>
      </c>
      <c r="F158" s="180"/>
      <c r="G158" s="181">
        <f>ROUND(E158*F158,2)</f>
        <v>0</v>
      </c>
      <c r="H158" s="180"/>
      <c r="I158" s="181">
        <f>ROUND(E158*H158,2)</f>
        <v>0</v>
      </c>
      <c r="J158" s="180"/>
      <c r="K158" s="181">
        <f>ROUND(E158*J158,2)</f>
        <v>0</v>
      </c>
      <c r="L158" s="181">
        <v>21</v>
      </c>
      <c r="M158" s="181">
        <f>G158*(1+L158/100)</f>
        <v>0</v>
      </c>
      <c r="N158" s="179">
        <v>0</v>
      </c>
      <c r="O158" s="179">
        <f>ROUND(E158*N158,2)</f>
        <v>0</v>
      </c>
      <c r="P158" s="179">
        <v>0</v>
      </c>
      <c r="Q158" s="179">
        <f>ROUND(E158*P158,2)</f>
        <v>0</v>
      </c>
      <c r="R158" s="181" t="s">
        <v>121</v>
      </c>
      <c r="S158" s="181" t="s">
        <v>122</v>
      </c>
      <c r="T158" s="182" t="s">
        <v>123</v>
      </c>
      <c r="U158" s="157">
        <v>7.4999999999999997E-2</v>
      </c>
      <c r="V158" s="157">
        <f>ROUND(E158*U158,2)</f>
        <v>228.27</v>
      </c>
      <c r="W158" s="157"/>
      <c r="X158" s="157" t="s">
        <v>321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322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x14ac:dyDescent="0.2">
      <c r="A159" s="161" t="s">
        <v>116</v>
      </c>
      <c r="B159" s="162" t="s">
        <v>81</v>
      </c>
      <c r="C159" s="183" t="s">
        <v>82</v>
      </c>
      <c r="D159" s="163"/>
      <c r="E159" s="164"/>
      <c r="F159" s="165"/>
      <c r="G159" s="165">
        <f>SUMIF(AG160:AG166,"&lt;&gt;NOR",G160:G166)</f>
        <v>0</v>
      </c>
      <c r="H159" s="165"/>
      <c r="I159" s="165">
        <f>SUM(I160:I166)</f>
        <v>0</v>
      </c>
      <c r="J159" s="165"/>
      <c r="K159" s="165">
        <f>SUM(K160:K166)</f>
        <v>0</v>
      </c>
      <c r="L159" s="165"/>
      <c r="M159" s="165">
        <f>SUM(M160:M166)</f>
        <v>0</v>
      </c>
      <c r="N159" s="164"/>
      <c r="O159" s="164">
        <f>SUM(O160:O166)</f>
        <v>0.02</v>
      </c>
      <c r="P159" s="164"/>
      <c r="Q159" s="164">
        <f>SUM(Q160:Q166)</f>
        <v>0.4</v>
      </c>
      <c r="R159" s="165"/>
      <c r="S159" s="165"/>
      <c r="T159" s="166"/>
      <c r="U159" s="160"/>
      <c r="V159" s="160">
        <f>SUM(V160:V166)</f>
        <v>16.399999999999999</v>
      </c>
      <c r="W159" s="160"/>
      <c r="X159" s="160"/>
      <c r="AG159" t="s">
        <v>117</v>
      </c>
    </row>
    <row r="160" spans="1:60" ht="22.5" outlineLevel="1" x14ac:dyDescent="0.2">
      <c r="A160" s="168">
        <v>57</v>
      </c>
      <c r="B160" s="169" t="s">
        <v>323</v>
      </c>
      <c r="C160" s="184" t="s">
        <v>324</v>
      </c>
      <c r="D160" s="170" t="s">
        <v>172</v>
      </c>
      <c r="E160" s="171">
        <v>400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21</v>
      </c>
      <c r="M160" s="173">
        <f>G160*(1+L160/100)</f>
        <v>0</v>
      </c>
      <c r="N160" s="171">
        <v>5.0000000000000002E-5</v>
      </c>
      <c r="O160" s="171">
        <f>ROUND(E160*N160,2)</f>
        <v>0.02</v>
      </c>
      <c r="P160" s="171">
        <v>1E-3</v>
      </c>
      <c r="Q160" s="171">
        <f>ROUND(E160*P160,2)</f>
        <v>0.4</v>
      </c>
      <c r="R160" s="173" t="s">
        <v>325</v>
      </c>
      <c r="S160" s="173" t="s">
        <v>122</v>
      </c>
      <c r="T160" s="174" t="s">
        <v>122</v>
      </c>
      <c r="U160" s="157">
        <v>4.1000000000000002E-2</v>
      </c>
      <c r="V160" s="157">
        <f>ROUND(E160*U160,2)</f>
        <v>16.399999999999999</v>
      </c>
      <c r="W160" s="157"/>
      <c r="X160" s="157" t="s">
        <v>124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134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5" t="s">
        <v>326</v>
      </c>
      <c r="D161" s="158"/>
      <c r="E161" s="159">
        <v>400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129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68">
        <v>58</v>
      </c>
      <c r="B162" s="169" t="s">
        <v>327</v>
      </c>
      <c r="C162" s="184" t="s">
        <v>328</v>
      </c>
      <c r="D162" s="170" t="s">
        <v>329</v>
      </c>
      <c r="E162" s="171">
        <v>4863.6000000000004</v>
      </c>
      <c r="F162" s="172"/>
      <c r="G162" s="173">
        <f>ROUND(E162*F162,2)</f>
        <v>0</v>
      </c>
      <c r="H162" s="172"/>
      <c r="I162" s="173">
        <f>ROUND(E162*H162,2)</f>
        <v>0</v>
      </c>
      <c r="J162" s="172"/>
      <c r="K162" s="173">
        <f>ROUND(E162*J162,2)</f>
        <v>0</v>
      </c>
      <c r="L162" s="173">
        <v>21</v>
      </c>
      <c r="M162" s="173">
        <f>G162*(1+L162/100)</f>
        <v>0</v>
      </c>
      <c r="N162" s="171">
        <v>0</v>
      </c>
      <c r="O162" s="171">
        <f>ROUND(E162*N162,2)</f>
        <v>0</v>
      </c>
      <c r="P162" s="171">
        <v>0</v>
      </c>
      <c r="Q162" s="171">
        <f>ROUND(E162*P162,2)</f>
        <v>0</v>
      </c>
      <c r="R162" s="173"/>
      <c r="S162" s="173" t="s">
        <v>169</v>
      </c>
      <c r="T162" s="174" t="s">
        <v>123</v>
      </c>
      <c r="U162" s="157">
        <v>0</v>
      </c>
      <c r="V162" s="157">
        <f>ROUND(E162*U162,2)</f>
        <v>0</v>
      </c>
      <c r="W162" s="157"/>
      <c r="X162" s="157" t="s">
        <v>124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134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5" t="s">
        <v>330</v>
      </c>
      <c r="D163" s="158"/>
      <c r="E163" s="159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129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5" t="s">
        <v>331</v>
      </c>
      <c r="D164" s="158"/>
      <c r="E164" s="159">
        <v>1272.5999999999999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129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5" t="s">
        <v>332</v>
      </c>
      <c r="D165" s="158"/>
      <c r="E165" s="159">
        <v>1795.5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129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5" t="s">
        <v>333</v>
      </c>
      <c r="D166" s="158"/>
      <c r="E166" s="159">
        <v>1795.5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129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">
      <c r="A167" s="161" t="s">
        <v>116</v>
      </c>
      <c r="B167" s="162" t="s">
        <v>83</v>
      </c>
      <c r="C167" s="183" t="s">
        <v>84</v>
      </c>
      <c r="D167" s="163"/>
      <c r="E167" s="164"/>
      <c r="F167" s="165"/>
      <c r="G167" s="165">
        <f>SUMIF(AG168:AG238,"&lt;&gt;NOR",G168:G238)</f>
        <v>0</v>
      </c>
      <c r="H167" s="165"/>
      <c r="I167" s="165">
        <f>SUM(I168:I238)</f>
        <v>0</v>
      </c>
      <c r="J167" s="165"/>
      <c r="K167" s="165">
        <f>SUM(K168:K238)</f>
        <v>0</v>
      </c>
      <c r="L167" s="165"/>
      <c r="M167" s="165">
        <f>SUM(M168:M238)</f>
        <v>0</v>
      </c>
      <c r="N167" s="164"/>
      <c r="O167" s="164">
        <f>SUM(O168:O238)</f>
        <v>39.21</v>
      </c>
      <c r="P167" s="164"/>
      <c r="Q167" s="164">
        <f>SUM(Q168:Q238)</f>
        <v>0</v>
      </c>
      <c r="R167" s="165"/>
      <c r="S167" s="165"/>
      <c r="T167" s="166"/>
      <c r="U167" s="160"/>
      <c r="V167" s="160">
        <f>SUM(V168:V238)</f>
        <v>97.88000000000001</v>
      </c>
      <c r="W167" s="160"/>
      <c r="X167" s="160"/>
      <c r="AG167" t="s">
        <v>117</v>
      </c>
    </row>
    <row r="168" spans="1:60" outlineLevel="1" x14ac:dyDescent="0.2">
      <c r="A168" s="168">
        <v>59</v>
      </c>
      <c r="B168" s="169" t="s">
        <v>334</v>
      </c>
      <c r="C168" s="184" t="s">
        <v>335</v>
      </c>
      <c r="D168" s="170" t="s">
        <v>132</v>
      </c>
      <c r="E168" s="171">
        <v>56.85</v>
      </c>
      <c r="F168" s="172"/>
      <c r="G168" s="173">
        <f>ROUND(E168*F168,2)</f>
        <v>0</v>
      </c>
      <c r="H168" s="172"/>
      <c r="I168" s="173">
        <f>ROUND(E168*H168,2)</f>
        <v>0</v>
      </c>
      <c r="J168" s="172"/>
      <c r="K168" s="173">
        <f>ROUND(E168*J168,2)</f>
        <v>0</v>
      </c>
      <c r="L168" s="173">
        <v>21</v>
      </c>
      <c r="M168" s="173">
        <f>G168*(1+L168/100)</f>
        <v>0</v>
      </c>
      <c r="N168" s="171">
        <v>0</v>
      </c>
      <c r="O168" s="171">
        <f>ROUND(E168*N168,2)</f>
        <v>0</v>
      </c>
      <c r="P168" s="171">
        <v>0</v>
      </c>
      <c r="Q168" s="171">
        <f>ROUND(E168*P168,2)</f>
        <v>0</v>
      </c>
      <c r="R168" s="173" t="s">
        <v>133</v>
      </c>
      <c r="S168" s="173" t="s">
        <v>122</v>
      </c>
      <c r="T168" s="174" t="s">
        <v>123</v>
      </c>
      <c r="U168" s="157">
        <v>0.36499999999999999</v>
      </c>
      <c r="V168" s="157">
        <f>ROUND(E168*U168,2)</f>
        <v>20.75</v>
      </c>
      <c r="W168" s="157"/>
      <c r="X168" s="157" t="s">
        <v>124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134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54"/>
      <c r="B169" s="155"/>
      <c r="C169" s="247" t="s">
        <v>336</v>
      </c>
      <c r="D169" s="248"/>
      <c r="E169" s="248"/>
      <c r="F169" s="248"/>
      <c r="G169" s="248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127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75" t="str">
        <f>C169</f>
        <v>zapažených i nezapažených s urovnáním dna do předepsaného profilu a spádu, s přehozením výkopku na přilehlém terénu na vzdálenost do 3 m od podélné osy rýhy nebo s naložením výkopku na dopravní prostředek.</v>
      </c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5" t="s">
        <v>337</v>
      </c>
      <c r="D170" s="158"/>
      <c r="E170" s="159"/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129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5" t="s">
        <v>338</v>
      </c>
      <c r="D171" s="158"/>
      <c r="E171" s="159">
        <v>17.55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129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5" t="s">
        <v>339</v>
      </c>
      <c r="D172" s="158"/>
      <c r="E172" s="159">
        <v>17.7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129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5" t="s">
        <v>340</v>
      </c>
      <c r="D173" s="158"/>
      <c r="E173" s="159">
        <v>21.6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129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68">
        <v>60</v>
      </c>
      <c r="B174" s="169" t="s">
        <v>341</v>
      </c>
      <c r="C174" s="184" t="s">
        <v>342</v>
      </c>
      <c r="D174" s="170" t="s">
        <v>132</v>
      </c>
      <c r="E174" s="171">
        <v>22.74</v>
      </c>
      <c r="F174" s="172"/>
      <c r="G174" s="173">
        <f>ROUND(E174*F174,2)</f>
        <v>0</v>
      </c>
      <c r="H174" s="172"/>
      <c r="I174" s="173">
        <f>ROUND(E174*H174,2)</f>
        <v>0</v>
      </c>
      <c r="J174" s="172"/>
      <c r="K174" s="173">
        <f>ROUND(E174*J174,2)</f>
        <v>0</v>
      </c>
      <c r="L174" s="173">
        <v>21</v>
      </c>
      <c r="M174" s="173">
        <f>G174*(1+L174/100)</f>
        <v>0</v>
      </c>
      <c r="N174" s="171">
        <v>0</v>
      </c>
      <c r="O174" s="171">
        <f>ROUND(E174*N174,2)</f>
        <v>0</v>
      </c>
      <c r="P174" s="171">
        <v>0</v>
      </c>
      <c r="Q174" s="171">
        <f>ROUND(E174*P174,2)</f>
        <v>0</v>
      </c>
      <c r="R174" s="173" t="s">
        <v>133</v>
      </c>
      <c r="S174" s="173" t="s">
        <v>122</v>
      </c>
      <c r="T174" s="174" t="s">
        <v>123</v>
      </c>
      <c r="U174" s="157">
        <v>0.80800000000000005</v>
      </c>
      <c r="V174" s="157">
        <f>ROUND(E174*U174,2)</f>
        <v>18.37</v>
      </c>
      <c r="W174" s="157"/>
      <c r="X174" s="157" t="s">
        <v>124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134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47" t="s">
        <v>343</v>
      </c>
      <c r="D175" s="248"/>
      <c r="E175" s="248"/>
      <c r="F175" s="248"/>
      <c r="G175" s="248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127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5" t="s">
        <v>337</v>
      </c>
      <c r="D176" s="158"/>
      <c r="E176" s="159"/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129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5" t="s">
        <v>344</v>
      </c>
      <c r="D177" s="158"/>
      <c r="E177" s="159">
        <v>7.02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129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5" t="s">
        <v>345</v>
      </c>
      <c r="D178" s="158"/>
      <c r="E178" s="159">
        <v>7.08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129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5" t="s">
        <v>346</v>
      </c>
      <c r="D179" s="158"/>
      <c r="E179" s="159">
        <v>8.64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129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68">
        <v>61</v>
      </c>
      <c r="B180" s="169" t="s">
        <v>347</v>
      </c>
      <c r="C180" s="184" t="s">
        <v>348</v>
      </c>
      <c r="D180" s="170" t="s">
        <v>132</v>
      </c>
      <c r="E180" s="171">
        <v>22.74</v>
      </c>
      <c r="F180" s="172"/>
      <c r="G180" s="173">
        <f>ROUND(E180*F180,2)</f>
        <v>0</v>
      </c>
      <c r="H180" s="172"/>
      <c r="I180" s="173">
        <f>ROUND(E180*H180,2)</f>
        <v>0</v>
      </c>
      <c r="J180" s="172"/>
      <c r="K180" s="173">
        <f>ROUND(E180*J180,2)</f>
        <v>0</v>
      </c>
      <c r="L180" s="173">
        <v>21</v>
      </c>
      <c r="M180" s="173">
        <f>G180*(1+L180/100)</f>
        <v>0</v>
      </c>
      <c r="N180" s="171">
        <v>1.7</v>
      </c>
      <c r="O180" s="171">
        <f>ROUND(E180*N180,2)</f>
        <v>38.659999999999997</v>
      </c>
      <c r="P180" s="171">
        <v>0</v>
      </c>
      <c r="Q180" s="171">
        <f>ROUND(E180*P180,2)</f>
        <v>0</v>
      </c>
      <c r="R180" s="173" t="s">
        <v>133</v>
      </c>
      <c r="S180" s="173" t="s">
        <v>122</v>
      </c>
      <c r="T180" s="174" t="s">
        <v>123</v>
      </c>
      <c r="U180" s="157">
        <v>1.587</v>
      </c>
      <c r="V180" s="157">
        <f>ROUND(E180*U180,2)</f>
        <v>36.090000000000003</v>
      </c>
      <c r="W180" s="157"/>
      <c r="X180" s="157" t="s">
        <v>124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134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54"/>
      <c r="B181" s="155"/>
      <c r="C181" s="247" t="s">
        <v>349</v>
      </c>
      <c r="D181" s="248"/>
      <c r="E181" s="248"/>
      <c r="F181" s="248"/>
      <c r="G181" s="248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127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75" t="str">
        <f>C181</f>
        <v>sypaninou z vhodných hornin tř. 1 - 4 nebo materiálem připraveným podél výkopu ve vzdálenosti do 3 m od jeho kraje, pro jakoukoliv hloubku výkopu a jakoukoliv míru zhutnění,</v>
      </c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5" t="s">
        <v>337</v>
      </c>
      <c r="D182" s="158"/>
      <c r="E182" s="159"/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47"/>
      <c r="Z182" s="147"/>
      <c r="AA182" s="147"/>
      <c r="AB182" s="147"/>
      <c r="AC182" s="147"/>
      <c r="AD182" s="147"/>
      <c r="AE182" s="147"/>
      <c r="AF182" s="147"/>
      <c r="AG182" s="147" t="s">
        <v>129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5" t="s">
        <v>344</v>
      </c>
      <c r="D183" s="158"/>
      <c r="E183" s="159">
        <v>7.02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129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5" t="s">
        <v>345</v>
      </c>
      <c r="D184" s="158"/>
      <c r="E184" s="159">
        <v>7.08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129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5" t="s">
        <v>346</v>
      </c>
      <c r="D185" s="158"/>
      <c r="E185" s="159">
        <v>8.64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129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8">
        <v>62</v>
      </c>
      <c r="B186" s="169" t="s">
        <v>350</v>
      </c>
      <c r="C186" s="184" t="s">
        <v>351</v>
      </c>
      <c r="D186" s="170" t="s">
        <v>132</v>
      </c>
      <c r="E186" s="171">
        <v>22.74</v>
      </c>
      <c r="F186" s="172"/>
      <c r="G186" s="173">
        <f>ROUND(E186*F186,2)</f>
        <v>0</v>
      </c>
      <c r="H186" s="172"/>
      <c r="I186" s="173">
        <f>ROUND(E186*H186,2)</f>
        <v>0</v>
      </c>
      <c r="J186" s="172"/>
      <c r="K186" s="173">
        <f>ROUND(E186*J186,2)</f>
        <v>0</v>
      </c>
      <c r="L186" s="173">
        <v>21</v>
      </c>
      <c r="M186" s="173">
        <f>G186*(1+L186/100)</f>
        <v>0</v>
      </c>
      <c r="N186" s="171">
        <v>0</v>
      </c>
      <c r="O186" s="171">
        <f>ROUND(E186*N186,2)</f>
        <v>0</v>
      </c>
      <c r="P186" s="171">
        <v>0</v>
      </c>
      <c r="Q186" s="171">
        <f>ROUND(E186*P186,2)</f>
        <v>0</v>
      </c>
      <c r="R186" s="173" t="s">
        <v>133</v>
      </c>
      <c r="S186" s="173" t="s">
        <v>122</v>
      </c>
      <c r="T186" s="174" t="s">
        <v>123</v>
      </c>
      <c r="U186" s="157">
        <v>0.997</v>
      </c>
      <c r="V186" s="157">
        <f>ROUND(E186*U186,2)</f>
        <v>22.67</v>
      </c>
      <c r="W186" s="157"/>
      <c r="X186" s="157" t="s">
        <v>124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134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54"/>
      <c r="B187" s="155"/>
      <c r="C187" s="247" t="s">
        <v>352</v>
      </c>
      <c r="D187" s="248"/>
      <c r="E187" s="248"/>
      <c r="F187" s="248"/>
      <c r="G187" s="248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127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75" t="str">
        <f>C187</f>
        <v>sypaninou z vhodných hornin tř. 1 - 4 nebo materiálem, uloženým ve vzdálenosti do 30 m od vnějšího kraje objektu, pro jakoukoliv míru zhutnění,</v>
      </c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5" t="s">
        <v>337</v>
      </c>
      <c r="D188" s="158"/>
      <c r="E188" s="159"/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47"/>
      <c r="Z188" s="147"/>
      <c r="AA188" s="147"/>
      <c r="AB188" s="147"/>
      <c r="AC188" s="147"/>
      <c r="AD188" s="147"/>
      <c r="AE188" s="147"/>
      <c r="AF188" s="147"/>
      <c r="AG188" s="147" t="s">
        <v>129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5" t="s">
        <v>344</v>
      </c>
      <c r="D189" s="158"/>
      <c r="E189" s="159">
        <v>7.02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129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5" t="s">
        <v>345</v>
      </c>
      <c r="D190" s="158"/>
      <c r="E190" s="159">
        <v>7.08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129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5" t="s">
        <v>346</v>
      </c>
      <c r="D191" s="158"/>
      <c r="E191" s="159">
        <v>8.64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129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68">
        <v>63</v>
      </c>
      <c r="B192" s="169" t="s">
        <v>353</v>
      </c>
      <c r="C192" s="184" t="s">
        <v>354</v>
      </c>
      <c r="D192" s="170" t="s">
        <v>221</v>
      </c>
      <c r="E192" s="171">
        <v>379</v>
      </c>
      <c r="F192" s="172"/>
      <c r="G192" s="173">
        <f>ROUND(E192*F192,2)</f>
        <v>0</v>
      </c>
      <c r="H192" s="172"/>
      <c r="I192" s="173">
        <f>ROUND(E192*H192,2)</f>
        <v>0</v>
      </c>
      <c r="J192" s="172"/>
      <c r="K192" s="173">
        <f>ROUND(E192*J192,2)</f>
        <v>0</v>
      </c>
      <c r="L192" s="173">
        <v>21</v>
      </c>
      <c r="M192" s="173">
        <f>G192*(1+L192/100)</f>
        <v>0</v>
      </c>
      <c r="N192" s="171">
        <v>0</v>
      </c>
      <c r="O192" s="171">
        <f>ROUND(E192*N192,2)</f>
        <v>0</v>
      </c>
      <c r="P192" s="171">
        <v>0</v>
      </c>
      <c r="Q192" s="171">
        <f>ROUND(E192*P192,2)</f>
        <v>0</v>
      </c>
      <c r="R192" s="173"/>
      <c r="S192" s="173" t="s">
        <v>122</v>
      </c>
      <c r="T192" s="174" t="s">
        <v>123</v>
      </c>
      <c r="U192" s="157">
        <v>0</v>
      </c>
      <c r="V192" s="157">
        <f>ROUND(E192*U192,2)</f>
        <v>0</v>
      </c>
      <c r="W192" s="157"/>
      <c r="X192" s="157" t="s">
        <v>124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125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5" t="s">
        <v>337</v>
      </c>
      <c r="D193" s="158"/>
      <c r="E193" s="159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129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5" t="s">
        <v>355</v>
      </c>
      <c r="D194" s="158"/>
      <c r="E194" s="159">
        <v>117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129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5" t="s">
        <v>356</v>
      </c>
      <c r="D195" s="158"/>
      <c r="E195" s="159">
        <v>118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129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5" t="s">
        <v>357</v>
      </c>
      <c r="D196" s="158"/>
      <c r="E196" s="159">
        <v>144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129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68">
        <v>64</v>
      </c>
      <c r="B197" s="169" t="s">
        <v>358</v>
      </c>
      <c r="C197" s="184" t="s">
        <v>359</v>
      </c>
      <c r="D197" s="170" t="s">
        <v>360</v>
      </c>
      <c r="E197" s="171">
        <v>1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21</v>
      </c>
      <c r="M197" s="173">
        <f>G197*(1+L197/100)</f>
        <v>0</v>
      </c>
      <c r="N197" s="171">
        <v>0</v>
      </c>
      <c r="O197" s="171">
        <f>ROUND(E197*N197,2)</f>
        <v>0</v>
      </c>
      <c r="P197" s="171">
        <v>0</v>
      </c>
      <c r="Q197" s="171">
        <f>ROUND(E197*P197,2)</f>
        <v>0</v>
      </c>
      <c r="R197" s="173"/>
      <c r="S197" s="173" t="s">
        <v>169</v>
      </c>
      <c r="T197" s="174" t="s">
        <v>123</v>
      </c>
      <c r="U197" s="157">
        <v>0</v>
      </c>
      <c r="V197" s="157">
        <f>ROUND(E197*U197,2)</f>
        <v>0</v>
      </c>
      <c r="W197" s="157"/>
      <c r="X197" s="157" t="s">
        <v>124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134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5" t="s">
        <v>43</v>
      </c>
      <c r="D198" s="158"/>
      <c r="E198" s="159">
        <v>1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47"/>
      <c r="Z198" s="147"/>
      <c r="AA198" s="147"/>
      <c r="AB198" s="147"/>
      <c r="AC198" s="147"/>
      <c r="AD198" s="147"/>
      <c r="AE198" s="147"/>
      <c r="AF198" s="147"/>
      <c r="AG198" s="147" t="s">
        <v>129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68">
        <v>65</v>
      </c>
      <c r="B199" s="169" t="s">
        <v>361</v>
      </c>
      <c r="C199" s="184" t="s">
        <v>362</v>
      </c>
      <c r="D199" s="170" t="s">
        <v>363</v>
      </c>
      <c r="E199" s="171">
        <v>1</v>
      </c>
      <c r="F199" s="172"/>
      <c r="G199" s="173">
        <f>ROUND(E199*F199,2)</f>
        <v>0</v>
      </c>
      <c r="H199" s="172"/>
      <c r="I199" s="173">
        <f>ROUND(E199*H199,2)</f>
        <v>0</v>
      </c>
      <c r="J199" s="172"/>
      <c r="K199" s="173">
        <f>ROUND(E199*J199,2)</f>
        <v>0</v>
      </c>
      <c r="L199" s="173">
        <v>21</v>
      </c>
      <c r="M199" s="173">
        <f>G199*(1+L199/100)</f>
        <v>0</v>
      </c>
      <c r="N199" s="171">
        <v>0</v>
      </c>
      <c r="O199" s="171">
        <f>ROUND(E199*N199,2)</f>
        <v>0</v>
      </c>
      <c r="P199" s="171">
        <v>0</v>
      </c>
      <c r="Q199" s="171">
        <f>ROUND(E199*P199,2)</f>
        <v>0</v>
      </c>
      <c r="R199" s="173"/>
      <c r="S199" s="173" t="s">
        <v>169</v>
      </c>
      <c r="T199" s="174" t="s">
        <v>123</v>
      </c>
      <c r="U199" s="157">
        <v>0</v>
      </c>
      <c r="V199" s="157">
        <f>ROUND(E199*U199,2)</f>
        <v>0</v>
      </c>
      <c r="W199" s="157"/>
      <c r="X199" s="157" t="s">
        <v>124</v>
      </c>
      <c r="Y199" s="147"/>
      <c r="Z199" s="147"/>
      <c r="AA199" s="147"/>
      <c r="AB199" s="147"/>
      <c r="AC199" s="147"/>
      <c r="AD199" s="147"/>
      <c r="AE199" s="147"/>
      <c r="AF199" s="147"/>
      <c r="AG199" s="147" t="s">
        <v>125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5" t="s">
        <v>43</v>
      </c>
      <c r="D200" s="158"/>
      <c r="E200" s="159">
        <v>1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129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68">
        <v>66</v>
      </c>
      <c r="B201" s="169" t="s">
        <v>364</v>
      </c>
      <c r="C201" s="184" t="s">
        <v>365</v>
      </c>
      <c r="D201" s="170" t="s">
        <v>252</v>
      </c>
      <c r="E201" s="171">
        <v>16</v>
      </c>
      <c r="F201" s="172"/>
      <c r="G201" s="173">
        <f>ROUND(E201*F201,2)</f>
        <v>0</v>
      </c>
      <c r="H201" s="172"/>
      <c r="I201" s="173">
        <f>ROUND(E201*H201,2)</f>
        <v>0</v>
      </c>
      <c r="J201" s="172"/>
      <c r="K201" s="173">
        <f>ROUND(E201*J201,2)</f>
        <v>0</v>
      </c>
      <c r="L201" s="173">
        <v>21</v>
      </c>
      <c r="M201" s="173">
        <f>G201*(1+L201/100)</f>
        <v>0</v>
      </c>
      <c r="N201" s="171">
        <v>0</v>
      </c>
      <c r="O201" s="171">
        <f>ROUND(E201*N201,2)</f>
        <v>0</v>
      </c>
      <c r="P201" s="171">
        <v>0</v>
      </c>
      <c r="Q201" s="171">
        <f>ROUND(E201*P201,2)</f>
        <v>0</v>
      </c>
      <c r="R201" s="173"/>
      <c r="S201" s="173" t="s">
        <v>169</v>
      </c>
      <c r="T201" s="174" t="s">
        <v>123</v>
      </c>
      <c r="U201" s="157">
        <v>0</v>
      </c>
      <c r="V201" s="157">
        <f>ROUND(E201*U201,2)</f>
        <v>0</v>
      </c>
      <c r="W201" s="157"/>
      <c r="X201" s="157" t="s">
        <v>124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125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5" t="s">
        <v>366</v>
      </c>
      <c r="D202" s="158"/>
      <c r="E202" s="159">
        <v>16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47"/>
      <c r="Z202" s="147"/>
      <c r="AA202" s="147"/>
      <c r="AB202" s="147"/>
      <c r="AC202" s="147"/>
      <c r="AD202" s="147"/>
      <c r="AE202" s="147"/>
      <c r="AF202" s="147"/>
      <c r="AG202" s="147" t="s">
        <v>129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68">
        <v>67</v>
      </c>
      <c r="B203" s="169" t="s">
        <v>367</v>
      </c>
      <c r="C203" s="184" t="s">
        <v>368</v>
      </c>
      <c r="D203" s="170" t="s">
        <v>252</v>
      </c>
      <c r="E203" s="171">
        <v>6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1">
        <v>0</v>
      </c>
      <c r="O203" s="171">
        <f>ROUND(E203*N203,2)</f>
        <v>0</v>
      </c>
      <c r="P203" s="171">
        <v>0</v>
      </c>
      <c r="Q203" s="171">
        <f>ROUND(E203*P203,2)</f>
        <v>0</v>
      </c>
      <c r="R203" s="173"/>
      <c r="S203" s="173" t="s">
        <v>169</v>
      </c>
      <c r="T203" s="174" t="s">
        <v>123</v>
      </c>
      <c r="U203" s="157">
        <v>0</v>
      </c>
      <c r="V203" s="157">
        <f>ROUND(E203*U203,2)</f>
        <v>0</v>
      </c>
      <c r="W203" s="157"/>
      <c r="X203" s="157" t="s">
        <v>124</v>
      </c>
      <c r="Y203" s="147"/>
      <c r="Z203" s="147"/>
      <c r="AA203" s="147"/>
      <c r="AB203" s="147"/>
      <c r="AC203" s="147"/>
      <c r="AD203" s="147"/>
      <c r="AE203" s="147"/>
      <c r="AF203" s="147"/>
      <c r="AG203" s="147" t="s">
        <v>125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5" t="s">
        <v>369</v>
      </c>
      <c r="D204" s="158"/>
      <c r="E204" s="159">
        <v>6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129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68">
        <v>68</v>
      </c>
      <c r="B205" s="169" t="s">
        <v>370</v>
      </c>
      <c r="C205" s="184" t="s">
        <v>371</v>
      </c>
      <c r="D205" s="170" t="s">
        <v>372</v>
      </c>
      <c r="E205" s="171">
        <v>1</v>
      </c>
      <c r="F205" s="172"/>
      <c r="G205" s="173">
        <f>ROUND(E205*F205,2)</f>
        <v>0</v>
      </c>
      <c r="H205" s="172"/>
      <c r="I205" s="173">
        <f>ROUND(E205*H205,2)</f>
        <v>0</v>
      </c>
      <c r="J205" s="172"/>
      <c r="K205" s="173">
        <f>ROUND(E205*J205,2)</f>
        <v>0</v>
      </c>
      <c r="L205" s="173">
        <v>21</v>
      </c>
      <c r="M205" s="173">
        <f>G205*(1+L205/100)</f>
        <v>0</v>
      </c>
      <c r="N205" s="171">
        <v>0</v>
      </c>
      <c r="O205" s="171">
        <f>ROUND(E205*N205,2)</f>
        <v>0</v>
      </c>
      <c r="P205" s="171">
        <v>0</v>
      </c>
      <c r="Q205" s="171">
        <f>ROUND(E205*P205,2)</f>
        <v>0</v>
      </c>
      <c r="R205" s="173"/>
      <c r="S205" s="173" t="s">
        <v>169</v>
      </c>
      <c r="T205" s="174" t="s">
        <v>123</v>
      </c>
      <c r="U205" s="157">
        <v>0</v>
      </c>
      <c r="V205" s="157">
        <f>ROUND(E205*U205,2)</f>
        <v>0</v>
      </c>
      <c r="W205" s="157"/>
      <c r="X205" s="157" t="s">
        <v>124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125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5" t="s">
        <v>43</v>
      </c>
      <c r="D206" s="158"/>
      <c r="E206" s="159">
        <v>1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129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68">
        <v>69</v>
      </c>
      <c r="B207" s="169" t="s">
        <v>373</v>
      </c>
      <c r="C207" s="184" t="s">
        <v>374</v>
      </c>
      <c r="D207" s="170" t="s">
        <v>252</v>
      </c>
      <c r="E207" s="171">
        <v>1</v>
      </c>
      <c r="F207" s="172"/>
      <c r="G207" s="173">
        <f>ROUND(E207*F207,2)</f>
        <v>0</v>
      </c>
      <c r="H207" s="172"/>
      <c r="I207" s="173">
        <f>ROUND(E207*H207,2)</f>
        <v>0</v>
      </c>
      <c r="J207" s="172"/>
      <c r="K207" s="173">
        <f>ROUND(E207*J207,2)</f>
        <v>0</v>
      </c>
      <c r="L207" s="173">
        <v>21</v>
      </c>
      <c r="M207" s="173">
        <f>G207*(1+L207/100)</f>
        <v>0</v>
      </c>
      <c r="N207" s="171">
        <v>0</v>
      </c>
      <c r="O207" s="171">
        <f>ROUND(E207*N207,2)</f>
        <v>0</v>
      </c>
      <c r="P207" s="171">
        <v>0</v>
      </c>
      <c r="Q207" s="171">
        <f>ROUND(E207*P207,2)</f>
        <v>0</v>
      </c>
      <c r="R207" s="173"/>
      <c r="S207" s="173" t="s">
        <v>169</v>
      </c>
      <c r="T207" s="174" t="s">
        <v>123</v>
      </c>
      <c r="U207" s="157">
        <v>0</v>
      </c>
      <c r="V207" s="157">
        <f>ROUND(E207*U207,2)</f>
        <v>0</v>
      </c>
      <c r="W207" s="157"/>
      <c r="X207" s="157" t="s">
        <v>124</v>
      </c>
      <c r="Y207" s="147"/>
      <c r="Z207" s="147"/>
      <c r="AA207" s="147"/>
      <c r="AB207" s="147"/>
      <c r="AC207" s="147"/>
      <c r="AD207" s="147"/>
      <c r="AE207" s="147"/>
      <c r="AF207" s="147"/>
      <c r="AG207" s="147" t="s">
        <v>125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5" t="s">
        <v>43</v>
      </c>
      <c r="D208" s="158"/>
      <c r="E208" s="159">
        <v>1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129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68">
        <v>70</v>
      </c>
      <c r="B209" s="169" t="s">
        <v>375</v>
      </c>
      <c r="C209" s="184" t="s">
        <v>376</v>
      </c>
      <c r="D209" s="170" t="s">
        <v>363</v>
      </c>
      <c r="E209" s="171">
        <v>1</v>
      </c>
      <c r="F209" s="172"/>
      <c r="G209" s="173">
        <f>ROUND(E209*F209,2)</f>
        <v>0</v>
      </c>
      <c r="H209" s="172"/>
      <c r="I209" s="173">
        <f>ROUND(E209*H209,2)</f>
        <v>0</v>
      </c>
      <c r="J209" s="172"/>
      <c r="K209" s="173">
        <f>ROUND(E209*J209,2)</f>
        <v>0</v>
      </c>
      <c r="L209" s="173">
        <v>21</v>
      </c>
      <c r="M209" s="173">
        <f>G209*(1+L209/100)</f>
        <v>0</v>
      </c>
      <c r="N209" s="171">
        <v>0</v>
      </c>
      <c r="O209" s="171">
        <f>ROUND(E209*N209,2)</f>
        <v>0</v>
      </c>
      <c r="P209" s="171">
        <v>0</v>
      </c>
      <c r="Q209" s="171">
        <f>ROUND(E209*P209,2)</f>
        <v>0</v>
      </c>
      <c r="R209" s="173"/>
      <c r="S209" s="173" t="s">
        <v>169</v>
      </c>
      <c r="T209" s="174" t="s">
        <v>123</v>
      </c>
      <c r="U209" s="157">
        <v>0</v>
      </c>
      <c r="V209" s="157">
        <f>ROUND(E209*U209,2)</f>
        <v>0</v>
      </c>
      <c r="W209" s="157"/>
      <c r="X209" s="157" t="s">
        <v>124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125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5" t="s">
        <v>43</v>
      </c>
      <c r="D210" s="158"/>
      <c r="E210" s="159">
        <v>1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129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68">
        <v>71</v>
      </c>
      <c r="B211" s="169" t="s">
        <v>377</v>
      </c>
      <c r="C211" s="184" t="s">
        <v>378</v>
      </c>
      <c r="D211" s="170" t="s">
        <v>379</v>
      </c>
      <c r="E211" s="171">
        <v>1</v>
      </c>
      <c r="F211" s="172"/>
      <c r="G211" s="173">
        <f>ROUND(E211*F211,2)</f>
        <v>0</v>
      </c>
      <c r="H211" s="172"/>
      <c r="I211" s="173">
        <f>ROUND(E211*H211,2)</f>
        <v>0</v>
      </c>
      <c r="J211" s="172"/>
      <c r="K211" s="173">
        <f>ROUND(E211*J211,2)</f>
        <v>0</v>
      </c>
      <c r="L211" s="173">
        <v>21</v>
      </c>
      <c r="M211" s="173">
        <f>G211*(1+L211/100)</f>
        <v>0</v>
      </c>
      <c r="N211" s="171">
        <v>0</v>
      </c>
      <c r="O211" s="171">
        <f>ROUND(E211*N211,2)</f>
        <v>0</v>
      </c>
      <c r="P211" s="171">
        <v>0</v>
      </c>
      <c r="Q211" s="171">
        <f>ROUND(E211*P211,2)</f>
        <v>0</v>
      </c>
      <c r="R211" s="173"/>
      <c r="S211" s="173" t="s">
        <v>169</v>
      </c>
      <c r="T211" s="174" t="s">
        <v>123</v>
      </c>
      <c r="U211" s="157">
        <v>0</v>
      </c>
      <c r="V211" s="157">
        <f>ROUND(E211*U211,2)</f>
        <v>0</v>
      </c>
      <c r="W211" s="157"/>
      <c r="X211" s="157" t="s">
        <v>174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175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5" t="s">
        <v>43</v>
      </c>
      <c r="D212" s="158"/>
      <c r="E212" s="159">
        <v>1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129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68">
        <v>72</v>
      </c>
      <c r="B213" s="169" t="s">
        <v>380</v>
      </c>
      <c r="C213" s="184" t="s">
        <v>381</v>
      </c>
      <c r="D213" s="170" t="s">
        <v>252</v>
      </c>
      <c r="E213" s="171">
        <v>1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21</v>
      </c>
      <c r="M213" s="173">
        <f>G213*(1+L213/100)</f>
        <v>0</v>
      </c>
      <c r="N213" s="171">
        <v>0</v>
      </c>
      <c r="O213" s="171">
        <f>ROUND(E213*N213,2)</f>
        <v>0</v>
      </c>
      <c r="P213" s="171">
        <v>0</v>
      </c>
      <c r="Q213" s="171">
        <f>ROUND(E213*P213,2)</f>
        <v>0</v>
      </c>
      <c r="R213" s="173"/>
      <c r="S213" s="173" t="s">
        <v>169</v>
      </c>
      <c r="T213" s="174" t="s">
        <v>123</v>
      </c>
      <c r="U213" s="157">
        <v>0</v>
      </c>
      <c r="V213" s="157">
        <f>ROUND(E213*U213,2)</f>
        <v>0</v>
      </c>
      <c r="W213" s="157"/>
      <c r="X213" s="157" t="s">
        <v>174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175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5" t="s">
        <v>43</v>
      </c>
      <c r="D214" s="158"/>
      <c r="E214" s="159">
        <v>1</v>
      </c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47"/>
      <c r="Z214" s="147"/>
      <c r="AA214" s="147"/>
      <c r="AB214" s="147"/>
      <c r="AC214" s="147"/>
      <c r="AD214" s="147"/>
      <c r="AE214" s="147"/>
      <c r="AF214" s="147"/>
      <c r="AG214" s="147" t="s">
        <v>129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2.5" outlineLevel="1" x14ac:dyDescent="0.2">
      <c r="A215" s="168">
        <v>73</v>
      </c>
      <c r="B215" s="169" t="s">
        <v>382</v>
      </c>
      <c r="C215" s="184" t="s">
        <v>383</v>
      </c>
      <c r="D215" s="170" t="s">
        <v>221</v>
      </c>
      <c r="E215" s="171">
        <v>399</v>
      </c>
      <c r="F215" s="172"/>
      <c r="G215" s="173">
        <f>ROUND(E215*F215,2)</f>
        <v>0</v>
      </c>
      <c r="H215" s="172"/>
      <c r="I215" s="173">
        <f>ROUND(E215*H215,2)</f>
        <v>0</v>
      </c>
      <c r="J215" s="172"/>
      <c r="K215" s="173">
        <f>ROUND(E215*J215,2)</f>
        <v>0</v>
      </c>
      <c r="L215" s="173">
        <v>21</v>
      </c>
      <c r="M215" s="173">
        <f>G215*(1+L215/100)</f>
        <v>0</v>
      </c>
      <c r="N215" s="171">
        <v>1.0499999999999999E-3</v>
      </c>
      <c r="O215" s="171">
        <f>ROUND(E215*N215,2)</f>
        <v>0.42</v>
      </c>
      <c r="P215" s="171">
        <v>0</v>
      </c>
      <c r="Q215" s="171">
        <f>ROUND(E215*P215,2)</f>
        <v>0</v>
      </c>
      <c r="R215" s="173" t="s">
        <v>173</v>
      </c>
      <c r="S215" s="173" t="s">
        <v>122</v>
      </c>
      <c r="T215" s="174" t="s">
        <v>123</v>
      </c>
      <c r="U215" s="157">
        <v>0</v>
      </c>
      <c r="V215" s="157">
        <f>ROUND(E215*U215,2)</f>
        <v>0</v>
      </c>
      <c r="W215" s="157"/>
      <c r="X215" s="157" t="s">
        <v>174</v>
      </c>
      <c r="Y215" s="147"/>
      <c r="Z215" s="147"/>
      <c r="AA215" s="147"/>
      <c r="AB215" s="147"/>
      <c r="AC215" s="147"/>
      <c r="AD215" s="147"/>
      <c r="AE215" s="147"/>
      <c r="AF215" s="147"/>
      <c r="AG215" s="147" t="s">
        <v>175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5" t="s">
        <v>337</v>
      </c>
      <c r="D216" s="158"/>
      <c r="E216" s="159"/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129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5" t="s">
        <v>355</v>
      </c>
      <c r="D217" s="158"/>
      <c r="E217" s="159">
        <v>117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129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5" t="s">
        <v>356</v>
      </c>
      <c r="D218" s="158"/>
      <c r="E218" s="159">
        <v>118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47"/>
      <c r="Z218" s="147"/>
      <c r="AA218" s="147"/>
      <c r="AB218" s="147"/>
      <c r="AC218" s="147"/>
      <c r="AD218" s="147"/>
      <c r="AE218" s="147"/>
      <c r="AF218" s="147"/>
      <c r="AG218" s="147" t="s">
        <v>129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5" t="s">
        <v>357</v>
      </c>
      <c r="D219" s="158"/>
      <c r="E219" s="159">
        <v>144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129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5" t="s">
        <v>384</v>
      </c>
      <c r="D220" s="158"/>
      <c r="E220" s="159">
        <v>20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129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56.25" outlineLevel="1" x14ac:dyDescent="0.2">
      <c r="A221" s="168">
        <v>74</v>
      </c>
      <c r="B221" s="169" t="s">
        <v>385</v>
      </c>
      <c r="C221" s="184" t="s">
        <v>386</v>
      </c>
      <c r="D221" s="170" t="s">
        <v>221</v>
      </c>
      <c r="E221" s="171">
        <v>429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21</v>
      </c>
      <c r="M221" s="173">
        <f>G221*(1+L221/100)</f>
        <v>0</v>
      </c>
      <c r="N221" s="171">
        <v>2.9999999999999997E-4</v>
      </c>
      <c r="O221" s="171">
        <f>ROUND(E221*N221,2)</f>
        <v>0.13</v>
      </c>
      <c r="P221" s="171">
        <v>0</v>
      </c>
      <c r="Q221" s="171">
        <f>ROUND(E221*P221,2)</f>
        <v>0</v>
      </c>
      <c r="R221" s="173" t="s">
        <v>173</v>
      </c>
      <c r="S221" s="173" t="s">
        <v>122</v>
      </c>
      <c r="T221" s="174" t="s">
        <v>123</v>
      </c>
      <c r="U221" s="157">
        <v>0</v>
      </c>
      <c r="V221" s="157">
        <f>ROUND(E221*U221,2)</f>
        <v>0</v>
      </c>
      <c r="W221" s="157"/>
      <c r="X221" s="157" t="s">
        <v>174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175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5" t="s">
        <v>337</v>
      </c>
      <c r="D222" s="158"/>
      <c r="E222" s="159"/>
      <c r="F222" s="157"/>
      <c r="G222" s="157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129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5" t="s">
        <v>355</v>
      </c>
      <c r="D223" s="158"/>
      <c r="E223" s="159">
        <v>117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129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5" t="s">
        <v>356</v>
      </c>
      <c r="D224" s="158"/>
      <c r="E224" s="159">
        <v>118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47"/>
      <c r="Z224" s="147"/>
      <c r="AA224" s="147"/>
      <c r="AB224" s="147"/>
      <c r="AC224" s="147"/>
      <c r="AD224" s="147"/>
      <c r="AE224" s="147"/>
      <c r="AF224" s="147"/>
      <c r="AG224" s="147" t="s">
        <v>129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5" t="s">
        <v>357</v>
      </c>
      <c r="D225" s="158"/>
      <c r="E225" s="159">
        <v>144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129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5" t="s">
        <v>387</v>
      </c>
      <c r="D226" s="158"/>
      <c r="E226" s="159">
        <v>50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129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68">
        <v>75</v>
      </c>
      <c r="B227" s="169" t="s">
        <v>388</v>
      </c>
      <c r="C227" s="184" t="s">
        <v>389</v>
      </c>
      <c r="D227" s="170" t="s">
        <v>252</v>
      </c>
      <c r="E227" s="171">
        <v>6</v>
      </c>
      <c r="F227" s="172"/>
      <c r="G227" s="173">
        <f>ROUND(E227*F227,2)</f>
        <v>0</v>
      </c>
      <c r="H227" s="172"/>
      <c r="I227" s="173">
        <f>ROUND(E227*H227,2)</f>
        <v>0</v>
      </c>
      <c r="J227" s="172"/>
      <c r="K227" s="173">
        <f>ROUND(E227*J227,2)</f>
        <v>0</v>
      </c>
      <c r="L227" s="173">
        <v>21</v>
      </c>
      <c r="M227" s="173">
        <f>G227*(1+L227/100)</f>
        <v>0</v>
      </c>
      <c r="N227" s="171">
        <v>0</v>
      </c>
      <c r="O227" s="171">
        <f>ROUND(E227*N227,2)</f>
        <v>0</v>
      </c>
      <c r="P227" s="171">
        <v>0</v>
      </c>
      <c r="Q227" s="171">
        <f>ROUND(E227*P227,2)</f>
        <v>0</v>
      </c>
      <c r="R227" s="173"/>
      <c r="S227" s="173" t="s">
        <v>169</v>
      </c>
      <c r="T227" s="174" t="s">
        <v>123</v>
      </c>
      <c r="U227" s="157">
        <v>0</v>
      </c>
      <c r="V227" s="157">
        <f>ROUND(E227*U227,2)</f>
        <v>0</v>
      </c>
      <c r="W227" s="157"/>
      <c r="X227" s="157" t="s">
        <v>174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175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5" t="s">
        <v>369</v>
      </c>
      <c r="D228" s="158"/>
      <c r="E228" s="159">
        <v>6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129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68">
        <v>76</v>
      </c>
      <c r="B229" s="169" t="s">
        <v>390</v>
      </c>
      <c r="C229" s="184" t="s">
        <v>391</v>
      </c>
      <c r="D229" s="170" t="s">
        <v>252</v>
      </c>
      <c r="E229" s="171">
        <v>1</v>
      </c>
      <c r="F229" s="172"/>
      <c r="G229" s="173">
        <f>ROUND(E229*F229,2)</f>
        <v>0</v>
      </c>
      <c r="H229" s="172"/>
      <c r="I229" s="173">
        <f>ROUND(E229*H229,2)</f>
        <v>0</v>
      </c>
      <c r="J229" s="172"/>
      <c r="K229" s="173">
        <f>ROUND(E229*J229,2)</f>
        <v>0</v>
      </c>
      <c r="L229" s="173">
        <v>21</v>
      </c>
      <c r="M229" s="173">
        <f>G229*(1+L229/100)</f>
        <v>0</v>
      </c>
      <c r="N229" s="171">
        <v>0</v>
      </c>
      <c r="O229" s="171">
        <f>ROUND(E229*N229,2)</f>
        <v>0</v>
      </c>
      <c r="P229" s="171">
        <v>0</v>
      </c>
      <c r="Q229" s="171">
        <f>ROUND(E229*P229,2)</f>
        <v>0</v>
      </c>
      <c r="R229" s="173"/>
      <c r="S229" s="173" t="s">
        <v>169</v>
      </c>
      <c r="T229" s="174" t="s">
        <v>123</v>
      </c>
      <c r="U229" s="157">
        <v>0</v>
      </c>
      <c r="V229" s="157">
        <f>ROUND(E229*U229,2)</f>
        <v>0</v>
      </c>
      <c r="W229" s="157"/>
      <c r="X229" s="157" t="s">
        <v>174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175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5" t="s">
        <v>43</v>
      </c>
      <c r="D230" s="158"/>
      <c r="E230" s="159">
        <v>1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129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68">
        <v>77</v>
      </c>
      <c r="B231" s="169" t="s">
        <v>392</v>
      </c>
      <c r="C231" s="184" t="s">
        <v>393</v>
      </c>
      <c r="D231" s="170" t="s">
        <v>252</v>
      </c>
      <c r="E231" s="171">
        <v>16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21</v>
      </c>
      <c r="M231" s="173">
        <f>G231*(1+L231/100)</f>
        <v>0</v>
      </c>
      <c r="N231" s="171">
        <v>0</v>
      </c>
      <c r="O231" s="171">
        <f>ROUND(E231*N231,2)</f>
        <v>0</v>
      </c>
      <c r="P231" s="171">
        <v>0</v>
      </c>
      <c r="Q231" s="171">
        <f>ROUND(E231*P231,2)</f>
        <v>0</v>
      </c>
      <c r="R231" s="173"/>
      <c r="S231" s="173" t="s">
        <v>169</v>
      </c>
      <c r="T231" s="174" t="s">
        <v>123</v>
      </c>
      <c r="U231" s="157">
        <v>0</v>
      </c>
      <c r="V231" s="157">
        <f>ROUND(E231*U231,2)</f>
        <v>0</v>
      </c>
      <c r="W231" s="157"/>
      <c r="X231" s="157" t="s">
        <v>174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175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5" t="s">
        <v>366</v>
      </c>
      <c r="D232" s="158"/>
      <c r="E232" s="159">
        <v>16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129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68">
        <v>78</v>
      </c>
      <c r="B233" s="169" t="s">
        <v>394</v>
      </c>
      <c r="C233" s="184" t="s">
        <v>395</v>
      </c>
      <c r="D233" s="170" t="s">
        <v>363</v>
      </c>
      <c r="E233" s="171">
        <v>1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21</v>
      </c>
      <c r="M233" s="173">
        <f>G233*(1+L233/100)</f>
        <v>0</v>
      </c>
      <c r="N233" s="171">
        <v>0</v>
      </c>
      <c r="O233" s="171">
        <f>ROUND(E233*N233,2)</f>
        <v>0</v>
      </c>
      <c r="P233" s="171">
        <v>0</v>
      </c>
      <c r="Q233" s="171">
        <f>ROUND(E233*P233,2)</f>
        <v>0</v>
      </c>
      <c r="R233" s="173"/>
      <c r="S233" s="173" t="s">
        <v>169</v>
      </c>
      <c r="T233" s="174" t="s">
        <v>123</v>
      </c>
      <c r="U233" s="157">
        <v>0</v>
      </c>
      <c r="V233" s="157">
        <f>ROUND(E233*U233,2)</f>
        <v>0</v>
      </c>
      <c r="W233" s="157"/>
      <c r="X233" s="157" t="s">
        <v>174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175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85" t="s">
        <v>43</v>
      </c>
      <c r="D234" s="158"/>
      <c r="E234" s="159">
        <v>1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129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68">
        <v>79</v>
      </c>
      <c r="B235" s="169" t="s">
        <v>396</v>
      </c>
      <c r="C235" s="184" t="s">
        <v>397</v>
      </c>
      <c r="D235" s="170" t="s">
        <v>252</v>
      </c>
      <c r="E235" s="171">
        <v>1</v>
      </c>
      <c r="F235" s="172"/>
      <c r="G235" s="173">
        <f>ROUND(E235*F235,2)</f>
        <v>0</v>
      </c>
      <c r="H235" s="172"/>
      <c r="I235" s="173">
        <f>ROUND(E235*H235,2)</f>
        <v>0</v>
      </c>
      <c r="J235" s="172"/>
      <c r="K235" s="173">
        <f>ROUND(E235*J235,2)</f>
        <v>0</v>
      </c>
      <c r="L235" s="173">
        <v>21</v>
      </c>
      <c r="M235" s="173">
        <f>G235*(1+L235/100)</f>
        <v>0</v>
      </c>
      <c r="N235" s="171">
        <v>0</v>
      </c>
      <c r="O235" s="171">
        <f>ROUND(E235*N235,2)</f>
        <v>0</v>
      </c>
      <c r="P235" s="171">
        <v>0</v>
      </c>
      <c r="Q235" s="171">
        <f>ROUND(E235*P235,2)</f>
        <v>0</v>
      </c>
      <c r="R235" s="173"/>
      <c r="S235" s="173" t="s">
        <v>169</v>
      </c>
      <c r="T235" s="174" t="s">
        <v>123</v>
      </c>
      <c r="U235" s="157">
        <v>0</v>
      </c>
      <c r="V235" s="157">
        <f>ROUND(E235*U235,2)</f>
        <v>0</v>
      </c>
      <c r="W235" s="157"/>
      <c r="X235" s="157" t="s">
        <v>174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175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5" t="s">
        <v>43</v>
      </c>
      <c r="D236" s="158"/>
      <c r="E236" s="159">
        <v>1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47"/>
      <c r="Z236" s="147"/>
      <c r="AA236" s="147"/>
      <c r="AB236" s="147"/>
      <c r="AC236" s="147"/>
      <c r="AD236" s="147"/>
      <c r="AE236" s="147"/>
      <c r="AF236" s="147"/>
      <c r="AG236" s="147" t="s">
        <v>129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68">
        <v>80</v>
      </c>
      <c r="B237" s="169" t="s">
        <v>398</v>
      </c>
      <c r="C237" s="184" t="s">
        <v>399</v>
      </c>
      <c r="D237" s="170" t="s">
        <v>252</v>
      </c>
      <c r="E237" s="171">
        <v>10</v>
      </c>
      <c r="F237" s="172"/>
      <c r="G237" s="173">
        <f>ROUND(E237*F237,2)</f>
        <v>0</v>
      </c>
      <c r="H237" s="172"/>
      <c r="I237" s="173">
        <f>ROUND(E237*H237,2)</f>
        <v>0</v>
      </c>
      <c r="J237" s="172"/>
      <c r="K237" s="173">
        <f>ROUND(E237*J237,2)</f>
        <v>0</v>
      </c>
      <c r="L237" s="173">
        <v>21</v>
      </c>
      <c r="M237" s="173">
        <f>G237*(1+L237/100)</f>
        <v>0</v>
      </c>
      <c r="N237" s="171">
        <v>0</v>
      </c>
      <c r="O237" s="171">
        <f>ROUND(E237*N237,2)</f>
        <v>0</v>
      </c>
      <c r="P237" s="171">
        <v>0</v>
      </c>
      <c r="Q237" s="171">
        <f>ROUND(E237*P237,2)</f>
        <v>0</v>
      </c>
      <c r="R237" s="173"/>
      <c r="S237" s="173" t="s">
        <v>169</v>
      </c>
      <c r="T237" s="174" t="s">
        <v>123</v>
      </c>
      <c r="U237" s="157">
        <v>0</v>
      </c>
      <c r="V237" s="157">
        <f>ROUND(E237*U237,2)</f>
        <v>0</v>
      </c>
      <c r="W237" s="157"/>
      <c r="X237" s="157" t="s">
        <v>174</v>
      </c>
      <c r="Y237" s="147"/>
      <c r="Z237" s="147"/>
      <c r="AA237" s="147"/>
      <c r="AB237" s="147"/>
      <c r="AC237" s="147"/>
      <c r="AD237" s="147"/>
      <c r="AE237" s="147"/>
      <c r="AF237" s="147"/>
      <c r="AG237" s="147" t="s">
        <v>175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5" t="s">
        <v>400</v>
      </c>
      <c r="D238" s="158"/>
      <c r="E238" s="159">
        <v>10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129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x14ac:dyDescent="0.2">
      <c r="A239" s="161" t="s">
        <v>116</v>
      </c>
      <c r="B239" s="162" t="s">
        <v>85</v>
      </c>
      <c r="C239" s="183" t="s">
        <v>86</v>
      </c>
      <c r="D239" s="163"/>
      <c r="E239" s="164"/>
      <c r="F239" s="165"/>
      <c r="G239" s="165">
        <f>SUMIF(AG240:AG246,"&lt;&gt;NOR",G240:G246)</f>
        <v>0</v>
      </c>
      <c r="H239" s="165"/>
      <c r="I239" s="165">
        <f>SUM(I240:I246)</f>
        <v>0</v>
      </c>
      <c r="J239" s="165"/>
      <c r="K239" s="165">
        <f>SUM(K240:K246)</f>
        <v>0</v>
      </c>
      <c r="L239" s="165"/>
      <c r="M239" s="165">
        <f>SUM(M240:M246)</f>
        <v>0</v>
      </c>
      <c r="N239" s="164"/>
      <c r="O239" s="164">
        <f>SUM(O240:O246)</f>
        <v>0</v>
      </c>
      <c r="P239" s="164"/>
      <c r="Q239" s="164">
        <f>SUM(Q240:Q246)</f>
        <v>0</v>
      </c>
      <c r="R239" s="165"/>
      <c r="S239" s="165"/>
      <c r="T239" s="166"/>
      <c r="U239" s="160"/>
      <c r="V239" s="160">
        <f>SUM(V240:V246)</f>
        <v>14.07</v>
      </c>
      <c r="W239" s="160"/>
      <c r="X239" s="160"/>
      <c r="AG239" t="s">
        <v>117</v>
      </c>
    </row>
    <row r="240" spans="1:60" ht="33.75" outlineLevel="1" x14ac:dyDescent="0.2">
      <c r="A240" s="168">
        <v>81</v>
      </c>
      <c r="B240" s="169" t="s">
        <v>401</v>
      </c>
      <c r="C240" s="184" t="s">
        <v>402</v>
      </c>
      <c r="D240" s="170" t="s">
        <v>179</v>
      </c>
      <c r="E240" s="171">
        <v>50.783999999999999</v>
      </c>
      <c r="F240" s="172"/>
      <c r="G240" s="173">
        <f>ROUND(E240*F240,2)</f>
        <v>0</v>
      </c>
      <c r="H240" s="172"/>
      <c r="I240" s="173">
        <f>ROUND(E240*H240,2)</f>
        <v>0</v>
      </c>
      <c r="J240" s="172"/>
      <c r="K240" s="173">
        <f>ROUND(E240*J240,2)</f>
        <v>0</v>
      </c>
      <c r="L240" s="173">
        <v>21</v>
      </c>
      <c r="M240" s="173">
        <f>G240*(1+L240/100)</f>
        <v>0</v>
      </c>
      <c r="N240" s="171">
        <v>0</v>
      </c>
      <c r="O240" s="171">
        <f>ROUND(E240*N240,2)</f>
        <v>0</v>
      </c>
      <c r="P240" s="171">
        <v>0</v>
      </c>
      <c r="Q240" s="171">
        <f>ROUND(E240*P240,2)</f>
        <v>0</v>
      </c>
      <c r="R240" s="173" t="s">
        <v>403</v>
      </c>
      <c r="S240" s="173" t="s">
        <v>122</v>
      </c>
      <c r="T240" s="174" t="s">
        <v>123</v>
      </c>
      <c r="U240" s="157">
        <v>0</v>
      </c>
      <c r="V240" s="157">
        <f>ROUND(E240*U240,2)</f>
        <v>0</v>
      </c>
      <c r="W240" s="157"/>
      <c r="X240" s="157" t="s">
        <v>404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405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47" t="s">
        <v>406</v>
      </c>
      <c r="D241" s="248"/>
      <c r="E241" s="248"/>
      <c r="F241" s="248"/>
      <c r="G241" s="248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127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33.75" outlineLevel="1" x14ac:dyDescent="0.2">
      <c r="A242" s="168">
        <v>82</v>
      </c>
      <c r="B242" s="169" t="s">
        <v>407</v>
      </c>
      <c r="C242" s="184" t="s">
        <v>408</v>
      </c>
      <c r="D242" s="170" t="s">
        <v>179</v>
      </c>
      <c r="E242" s="171">
        <v>1269.5999999999999</v>
      </c>
      <c r="F242" s="172"/>
      <c r="G242" s="173">
        <f>ROUND(E242*F242,2)</f>
        <v>0</v>
      </c>
      <c r="H242" s="172"/>
      <c r="I242" s="173">
        <f>ROUND(E242*H242,2)</f>
        <v>0</v>
      </c>
      <c r="J242" s="172"/>
      <c r="K242" s="173">
        <f>ROUND(E242*J242,2)</f>
        <v>0</v>
      </c>
      <c r="L242" s="173">
        <v>21</v>
      </c>
      <c r="M242" s="173">
        <f>G242*(1+L242/100)</f>
        <v>0</v>
      </c>
      <c r="N242" s="171">
        <v>0</v>
      </c>
      <c r="O242" s="171">
        <f>ROUND(E242*N242,2)</f>
        <v>0</v>
      </c>
      <c r="P242" s="171">
        <v>0</v>
      </c>
      <c r="Q242" s="171">
        <f>ROUND(E242*P242,2)</f>
        <v>0</v>
      </c>
      <c r="R242" s="173" t="s">
        <v>403</v>
      </c>
      <c r="S242" s="173" t="s">
        <v>122</v>
      </c>
      <c r="T242" s="174" t="s">
        <v>123</v>
      </c>
      <c r="U242" s="157">
        <v>0</v>
      </c>
      <c r="V242" s="157">
        <f>ROUND(E242*U242,2)</f>
        <v>0</v>
      </c>
      <c r="W242" s="157"/>
      <c r="X242" s="157" t="s">
        <v>404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405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47" t="s">
        <v>406</v>
      </c>
      <c r="D243" s="248"/>
      <c r="E243" s="248"/>
      <c r="F243" s="248"/>
      <c r="G243" s="248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127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68">
        <v>83</v>
      </c>
      <c r="B244" s="169" t="s">
        <v>409</v>
      </c>
      <c r="C244" s="184" t="s">
        <v>410</v>
      </c>
      <c r="D244" s="170" t="s">
        <v>179</v>
      </c>
      <c r="E244" s="171">
        <v>50.783999999999999</v>
      </c>
      <c r="F244" s="172"/>
      <c r="G244" s="173">
        <f>ROUND(E244*F244,2)</f>
        <v>0</v>
      </c>
      <c r="H244" s="172"/>
      <c r="I244" s="173">
        <f>ROUND(E244*H244,2)</f>
        <v>0</v>
      </c>
      <c r="J244" s="172"/>
      <c r="K244" s="173">
        <f>ROUND(E244*J244,2)</f>
        <v>0</v>
      </c>
      <c r="L244" s="173">
        <v>21</v>
      </c>
      <c r="M244" s="173">
        <f>G244*(1+L244/100)</f>
        <v>0</v>
      </c>
      <c r="N244" s="171">
        <v>0</v>
      </c>
      <c r="O244" s="171">
        <f>ROUND(E244*N244,2)</f>
        <v>0</v>
      </c>
      <c r="P244" s="171">
        <v>0</v>
      </c>
      <c r="Q244" s="171">
        <f>ROUND(E244*P244,2)</f>
        <v>0</v>
      </c>
      <c r="R244" s="173" t="s">
        <v>403</v>
      </c>
      <c r="S244" s="173" t="s">
        <v>122</v>
      </c>
      <c r="T244" s="174" t="s">
        <v>123</v>
      </c>
      <c r="U244" s="157">
        <v>0.27700000000000002</v>
      </c>
      <c r="V244" s="157">
        <f>ROUND(E244*U244,2)</f>
        <v>14.07</v>
      </c>
      <c r="W244" s="157"/>
      <c r="X244" s="157" t="s">
        <v>404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405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47" t="s">
        <v>406</v>
      </c>
      <c r="D245" s="248"/>
      <c r="E245" s="248"/>
      <c r="F245" s="248"/>
      <c r="G245" s="248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127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68">
        <v>84</v>
      </c>
      <c r="B246" s="169" t="s">
        <v>411</v>
      </c>
      <c r="C246" s="184" t="s">
        <v>412</v>
      </c>
      <c r="D246" s="170" t="s">
        <v>179</v>
      </c>
      <c r="E246" s="171">
        <v>50.783999999999999</v>
      </c>
      <c r="F246" s="172"/>
      <c r="G246" s="173">
        <f>ROUND(E246*F246,2)</f>
        <v>0</v>
      </c>
      <c r="H246" s="172"/>
      <c r="I246" s="173">
        <f>ROUND(E246*H246,2)</f>
        <v>0</v>
      </c>
      <c r="J246" s="172"/>
      <c r="K246" s="173">
        <f>ROUND(E246*J246,2)</f>
        <v>0</v>
      </c>
      <c r="L246" s="173">
        <v>21</v>
      </c>
      <c r="M246" s="173">
        <f>G246*(1+L246/100)</f>
        <v>0</v>
      </c>
      <c r="N246" s="171">
        <v>0</v>
      </c>
      <c r="O246" s="171">
        <f>ROUND(E246*N246,2)</f>
        <v>0</v>
      </c>
      <c r="P246" s="171">
        <v>0</v>
      </c>
      <c r="Q246" s="171">
        <f>ROUND(E246*P246,2)</f>
        <v>0</v>
      </c>
      <c r="R246" s="173" t="s">
        <v>315</v>
      </c>
      <c r="S246" s="173" t="s">
        <v>122</v>
      </c>
      <c r="T246" s="174" t="s">
        <v>123</v>
      </c>
      <c r="U246" s="157">
        <v>0</v>
      </c>
      <c r="V246" s="157">
        <f>ROUND(E246*U246,2)</f>
        <v>0</v>
      </c>
      <c r="W246" s="157"/>
      <c r="X246" s="157" t="s">
        <v>404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405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x14ac:dyDescent="0.2">
      <c r="A247" s="3"/>
      <c r="B247" s="4"/>
      <c r="C247" s="187"/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AE247">
        <v>15</v>
      </c>
      <c r="AF247">
        <v>21</v>
      </c>
      <c r="AG247" t="s">
        <v>103</v>
      </c>
    </row>
    <row r="248" spans="1:60" x14ac:dyDescent="0.2">
      <c r="A248" s="150"/>
      <c r="B248" s="151" t="s">
        <v>29</v>
      </c>
      <c r="C248" s="188"/>
      <c r="D248" s="152"/>
      <c r="E248" s="153"/>
      <c r="F248" s="153"/>
      <c r="G248" s="167">
        <f>G8+G29+G50+G63+G76+G103+G106+G141+G149+G157+G159+G167+G239</f>
        <v>0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AE248">
        <f>SUMIF(L7:L246,AE247,G7:G246)</f>
        <v>0</v>
      </c>
      <c r="AF248">
        <f>SUMIF(L7:L246,AF247,G7:G246)</f>
        <v>0</v>
      </c>
      <c r="AG248" t="s">
        <v>413</v>
      </c>
    </row>
    <row r="249" spans="1:60" x14ac:dyDescent="0.2">
      <c r="C249" s="189"/>
      <c r="D249" s="10"/>
      <c r="AG249" t="s">
        <v>414</v>
      </c>
    </row>
    <row r="250" spans="1:60" x14ac:dyDescent="0.2">
      <c r="D250" s="10"/>
    </row>
    <row r="251" spans="1:60" x14ac:dyDescent="0.2">
      <c r="D251" s="10"/>
    </row>
    <row r="252" spans="1:60" x14ac:dyDescent="0.2">
      <c r="D252" s="10"/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t6KuXeE5GiQZv3JjdtwVTKBE9v7u0KU41RHLYl7SnsiTspCdPeDtB5df7LkzYEru3ILQ3GpEnv1cW9o3SQE0Q==" saltValue="lkd/nIHeO3JFStW4/Xa6DA==" spinCount="100000" sheet="1"/>
  <mergeCells count="35">
    <mergeCell ref="C13:G13"/>
    <mergeCell ref="A1:G1"/>
    <mergeCell ref="C2:G2"/>
    <mergeCell ref="C3:G3"/>
    <mergeCell ref="C4:G4"/>
    <mergeCell ref="C10:G10"/>
    <mergeCell ref="C85:G85"/>
    <mergeCell ref="C17:G17"/>
    <mergeCell ref="C20:G20"/>
    <mergeCell ref="C25:G25"/>
    <mergeCell ref="C31:G31"/>
    <mergeCell ref="C40:G40"/>
    <mergeCell ref="C52:G52"/>
    <mergeCell ref="C55:G55"/>
    <mergeCell ref="C58:G58"/>
    <mergeCell ref="C65:G65"/>
    <mergeCell ref="C68:G68"/>
    <mergeCell ref="C78:G78"/>
    <mergeCell ref="C175:G175"/>
    <mergeCell ref="C90:G90"/>
    <mergeCell ref="C108:G108"/>
    <mergeCell ref="C111:G111"/>
    <mergeCell ref="C114:G114"/>
    <mergeCell ref="C121:G121"/>
    <mergeCell ref="C125:G125"/>
    <mergeCell ref="C143:G143"/>
    <mergeCell ref="C144:G144"/>
    <mergeCell ref="C147:G147"/>
    <mergeCell ref="C153:G153"/>
    <mergeCell ref="C169:G169"/>
    <mergeCell ref="C181:G181"/>
    <mergeCell ref="C187:G187"/>
    <mergeCell ref="C241:G241"/>
    <mergeCell ref="C243:G243"/>
    <mergeCell ref="C245:G2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Hošek</dc:creator>
  <cp:lastModifiedBy>Ondřej Hošek</cp:lastModifiedBy>
  <cp:lastPrinted>2019-03-19T12:27:02Z</cp:lastPrinted>
  <dcterms:created xsi:type="dcterms:W3CDTF">2009-04-08T07:15:50Z</dcterms:created>
  <dcterms:modified xsi:type="dcterms:W3CDTF">2024-06-27T06:25:00Z</dcterms:modified>
</cp:coreProperties>
</file>