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DWGS\KROSPlusData\Export\"/>
    </mc:Choice>
  </mc:AlternateContent>
  <bookViews>
    <workbookView xWindow="0" yWindow="0" windowWidth="0" windowHeight="0"/>
  </bookViews>
  <sheets>
    <sheet name="Rekapitulace stavby" sheetId="1" r:id="rId1"/>
    <sheet name="SO 01 - Akumulační nádrž A" sheetId="2" r:id="rId2"/>
    <sheet name="SO 04 - Odvodnění parkovi..." sheetId="3" r:id="rId3"/>
    <sheet name="VRN, OST - Vedlejší rozpo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Akumulační nádrž A'!$C$91:$K$400</definedName>
    <definedName name="_xlnm.Print_Area" localSheetId="1">'SO 01 - Akumulační nádrž A'!$C$4:$J$39,'SO 01 - Akumulační nádrž A'!$C$45:$J$73,'SO 01 - Akumulační nádrž A'!$C$79:$K$400</definedName>
    <definedName name="_xlnm.Print_Titles" localSheetId="1">'SO 01 - Akumulační nádrž A'!$91:$91</definedName>
    <definedName name="_xlnm._FilterDatabase" localSheetId="2" hidden="1">'SO 04 - Odvodnění parkovi...'!$C$88:$K$293</definedName>
    <definedName name="_xlnm.Print_Area" localSheetId="2">'SO 04 - Odvodnění parkovi...'!$C$4:$J$39,'SO 04 - Odvodnění parkovi...'!$C$45:$J$70,'SO 04 - Odvodnění parkovi...'!$C$76:$K$293</definedName>
    <definedName name="_xlnm.Print_Titles" localSheetId="2">'SO 04 - Odvodnění parkovi...'!$88:$88</definedName>
    <definedName name="_xlnm._FilterDatabase" localSheetId="3" hidden="1">'VRN, OST - Vedlejší rozpo...'!$C$84:$K$122</definedName>
    <definedName name="_xlnm.Print_Area" localSheetId="3">'VRN, OST - Vedlejší rozpo...'!$C$4:$J$39,'VRN, OST - Vedlejší rozpo...'!$C$45:$J$66,'VRN, OST - Vedlejší rozpo...'!$C$72:$K$122</definedName>
    <definedName name="_xlnm.Print_Titles" localSheetId="3">'VRN, OST - Vedlejší rozpo...'!$84:$84</definedName>
    <definedName name="_xlnm.Print_Area" localSheetId="4">'Seznam figur'!$C$4:$G$145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6"/>
  <c r="BH106"/>
  <c r="BG106"/>
  <c r="BF106"/>
  <c r="T106"/>
  <c r="R106"/>
  <c r="P106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3" r="J37"/>
  <c r="J36"/>
  <c i="1" r="AY56"/>
  <c i="3" r="J35"/>
  <c i="1" r="AX56"/>
  <c i="3" r="BI291"/>
  <c r="BH291"/>
  <c r="BG291"/>
  <c r="BF291"/>
  <c r="T291"/>
  <c r="T290"/>
  <c r="R291"/>
  <c r="R290"/>
  <c r="P291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8"/>
  <c r="BH178"/>
  <c r="BG178"/>
  <c r="BF178"/>
  <c r="T178"/>
  <c r="R178"/>
  <c r="P178"/>
  <c r="BI173"/>
  <c r="BH173"/>
  <c r="BG173"/>
  <c r="BF173"/>
  <c r="T173"/>
  <c r="T167"/>
  <c r="R173"/>
  <c r="R167"/>
  <c r="P173"/>
  <c r="P167"/>
  <c r="BI168"/>
  <c r="BH168"/>
  <c r="BG168"/>
  <c r="BF168"/>
  <c r="T168"/>
  <c r="R168"/>
  <c r="P168"/>
  <c r="BI164"/>
  <c r="BH164"/>
  <c r="BG164"/>
  <c r="BF164"/>
  <c r="T164"/>
  <c r="R164"/>
  <c r="P164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36"/>
  <c r="BH136"/>
  <c r="BG136"/>
  <c r="BF136"/>
  <c r="T136"/>
  <c r="R136"/>
  <c r="P136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R116"/>
  <c r="P116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2" r="J37"/>
  <c r="J36"/>
  <c i="1" r="AY55"/>
  <c i="2" r="J35"/>
  <c i="1" r="AX55"/>
  <c i="2"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5"/>
  <c r="BH385"/>
  <c r="BG385"/>
  <c r="BF385"/>
  <c r="T385"/>
  <c r="R385"/>
  <c r="P385"/>
  <c r="BI381"/>
  <c r="BH381"/>
  <c r="BG381"/>
  <c r="BF381"/>
  <c r="T381"/>
  <c r="R381"/>
  <c r="P381"/>
  <c r="BI376"/>
  <c r="BH376"/>
  <c r="BG376"/>
  <c r="BF376"/>
  <c r="T376"/>
  <c r="T375"/>
  <c r="R376"/>
  <c r="R375"/>
  <c r="P376"/>
  <c r="P375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4"/>
  <c r="BH354"/>
  <c r="BG354"/>
  <c r="BF354"/>
  <c r="T354"/>
  <c r="T353"/>
  <c r="R354"/>
  <c r="R353"/>
  <c r="P354"/>
  <c r="P353"/>
  <c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67"/>
  <c r="BH267"/>
  <c r="BG267"/>
  <c r="BF267"/>
  <c r="T267"/>
  <c r="R267"/>
  <c r="P267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38"/>
  <c r="BH238"/>
  <c r="BG238"/>
  <c r="BF238"/>
  <c r="T238"/>
  <c r="T237"/>
  <c r="R238"/>
  <c r="R237"/>
  <c r="P238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4"/>
  <c r="BH204"/>
  <c r="BG204"/>
  <c r="BF204"/>
  <c r="T204"/>
  <c r="R204"/>
  <c r="P204"/>
  <c r="BI200"/>
  <c r="BH200"/>
  <c r="BG200"/>
  <c r="BF200"/>
  <c r="T200"/>
  <c r="R200"/>
  <c r="P200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0"/>
  <c r="BH170"/>
  <c r="BG170"/>
  <c r="BF170"/>
  <c r="T170"/>
  <c r="R170"/>
  <c r="P170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1"/>
  <c r="BH111"/>
  <c r="BG111"/>
  <c r="BF111"/>
  <c r="T111"/>
  <c r="R111"/>
  <c r="P111"/>
  <c r="BI101"/>
  <c r="BH101"/>
  <c r="BG101"/>
  <c r="BF101"/>
  <c r="T101"/>
  <c r="R101"/>
  <c r="P101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1" r="L50"/>
  <c r="AM50"/>
  <c r="AM49"/>
  <c r="L49"/>
  <c r="AM47"/>
  <c r="L47"/>
  <c r="L45"/>
  <c r="L44"/>
  <c i="2" r="BK354"/>
  <c r="BK317"/>
  <c r="J135"/>
  <c i="3" r="BK218"/>
  <c r="J221"/>
  <c r="BK96"/>
  <c i="4" r="BK113"/>
  <c i="2" r="BK334"/>
  <c r="BK249"/>
  <c r="BK162"/>
  <c i="3" r="J213"/>
  <c r="J153"/>
  <c r="BK282"/>
  <c i="4" r="BK88"/>
  <c i="2" r="J154"/>
  <c i="3" r="J278"/>
  <c r="J96"/>
  <c r="BK178"/>
  <c r="BK255"/>
  <c r="BK236"/>
  <c i="4" r="F35"/>
  <c i="2" r="BK135"/>
  <c i="3" r="J180"/>
  <c r="J109"/>
  <c r="J218"/>
  <c r="BK226"/>
  <c r="BK92"/>
  <c i="2" r="BK368"/>
  <c r="J319"/>
  <c r="J291"/>
  <c r="BK235"/>
  <c r="J218"/>
  <c r="J397"/>
  <c r="J368"/>
  <c r="BK323"/>
  <c r="J294"/>
  <c r="J235"/>
  <c r="J178"/>
  <c i="3" r="J236"/>
  <c r="BK203"/>
  <c r="J251"/>
  <c i="4" r="J120"/>
  <c i="2" r="BK390"/>
  <c r="J309"/>
  <c r="J262"/>
  <c r="J210"/>
  <c i="3" r="BK144"/>
  <c r="J199"/>
  <c r="J262"/>
  <c i="2" r="J390"/>
  <c r="J321"/>
  <c r="BK291"/>
  <c r="BK183"/>
  <c i="3" r="BK157"/>
  <c r="J239"/>
  <c r="BK153"/>
  <c i="4" r="J106"/>
  <c i="2" r="F34"/>
  <c r="J315"/>
  <c r="BK259"/>
  <c r="BK157"/>
  <c r="J288"/>
  <c r="J95"/>
  <c i="3" r="J149"/>
  <c r="J231"/>
  <c r="BK109"/>
  <c i="4" r="J88"/>
  <c i="2" r="J347"/>
  <c r="J281"/>
  <c r="BK145"/>
  <c i="3" r="J208"/>
  <c r="BK251"/>
  <c r="BK164"/>
  <c i="2" r="BK362"/>
  <c r="BK309"/>
  <c r="BK191"/>
  <c i="3" r="J178"/>
  <c r="J234"/>
  <c r="BK183"/>
  <c i="4" r="BK100"/>
  <c r="J100"/>
  <c i="3" r="BK266"/>
  <c r="BK234"/>
  <c r="BK259"/>
  <c r="BK215"/>
  <c r="BK136"/>
  <c i="2" r="J334"/>
  <c r="J323"/>
  <c r="J303"/>
  <c r="BK267"/>
  <c r="J225"/>
  <c r="BK149"/>
  <c i="3" r="BK241"/>
  <c r="J241"/>
  <c r="J183"/>
  <c r="J266"/>
  <c i="4" r="J117"/>
  <c i="2" r="BK350"/>
  <c r="BK262"/>
  <c r="J204"/>
  <c r="BK152"/>
  <c r="F37"/>
  <c r="J371"/>
  <c r="BK321"/>
  <c r="BK273"/>
  <c r="BK222"/>
  <c i="3" r="BK274"/>
  <c r="BK124"/>
  <c r="J203"/>
  <c i="2" r="BK343"/>
  <c r="J300"/>
  <c i="1" r="AS54"/>
  <c i="2" r="BK142"/>
  <c r="F35"/>
  <c r="J337"/>
  <c r="BK300"/>
  <c r="BK204"/>
  <c r="BK131"/>
  <c i="4" r="BK106"/>
  <c i="2" r="J256"/>
  <c r="J214"/>
  <c r="J145"/>
  <c i="3" r="BK271"/>
  <c r="J291"/>
  <c r="J116"/>
  <c i="2" r="BK381"/>
  <c r="BK313"/>
  <c r="J157"/>
  <c i="3" r="J244"/>
  <c r="BK100"/>
  <c r="BK246"/>
  <c i="4" r="BK109"/>
  <c i="2" r="J354"/>
  <c r="J273"/>
  <c r="BK210"/>
  <c r="J138"/>
  <c i="3" r="BK278"/>
  <c r="BK291"/>
  <c i="2" r="F36"/>
  <c r="BK319"/>
  <c r="J286"/>
  <c r="BK228"/>
  <c r="J34"/>
  <c i="3" r="BK168"/>
  <c r="J121"/>
  <c i="2" r="BK331"/>
  <c r="J297"/>
  <c r="J233"/>
  <c r="BK178"/>
  <c i="3" r="J164"/>
  <c r="BK244"/>
  <c i="2" r="BK376"/>
  <c r="BK303"/>
  <c r="J278"/>
  <c r="J222"/>
  <c r="J152"/>
  <c i="3" r="J191"/>
  <c i="4" r="BK120"/>
  <c r="J96"/>
  <c i="2" r="BK124"/>
  <c i="3" r="J224"/>
  <c r="BK195"/>
  <c r="J144"/>
  <c r="J271"/>
  <c i="4" r="BK117"/>
  <c i="2" r="BK371"/>
  <c r="BK347"/>
  <c r="BK307"/>
  <c r="BK281"/>
  <c r="BK231"/>
  <c r="BK200"/>
  <c r="J128"/>
  <c i="3" r="BK116"/>
  <c r="J157"/>
  <c r="J274"/>
  <c r="J195"/>
  <c i="2" r="J394"/>
  <c r="BK340"/>
  <c r="BK305"/>
  <c r="J276"/>
  <c r="J142"/>
  <c i="4" r="J113"/>
  <c i="2" r="BK359"/>
  <c r="BK328"/>
  <c r="J307"/>
  <c r="BK187"/>
  <c r="J111"/>
  <c r="BK276"/>
  <c r="J231"/>
  <c r="BK170"/>
  <c i="3" r="J229"/>
  <c r="J246"/>
  <c r="BK231"/>
  <c r="J168"/>
  <c i="2" r="J365"/>
  <c r="BK286"/>
  <c r="J253"/>
  <c r="J191"/>
  <c r="BK95"/>
  <c i="3" r="J282"/>
  <c r="BK180"/>
  <c i="4" r="J92"/>
  <c i="2" r="BK315"/>
  <c r="BK283"/>
  <c r="J259"/>
  <c r="J121"/>
  <c i="3" r="BK121"/>
  <c r="J136"/>
  <c r="BK149"/>
  <c i="2" r="BK111"/>
  <c r="BK138"/>
  <c i="3" r="J124"/>
  <c r="BK262"/>
  <c r="BK286"/>
  <c r="BK213"/>
  <c i="2" r="BK394"/>
  <c r="BK365"/>
  <c r="BK311"/>
  <c r="BK288"/>
  <c r="J238"/>
  <c r="BK214"/>
  <c r="J162"/>
  <c i="3" r="J259"/>
  <c r="J104"/>
  <c r="J92"/>
  <c i="4" r="BK92"/>
  <c i="2" r="J331"/>
  <c r="BK297"/>
  <c r="BK253"/>
  <c r="J170"/>
  <c r="BK121"/>
  <c r="BK385"/>
  <c r="J343"/>
  <c r="J249"/>
  <c r="J149"/>
  <c i="4" r="J109"/>
  <c i="2" r="J267"/>
  <c r="BK225"/>
  <c r="BK154"/>
  <c i="3" r="J129"/>
  <c r="BK221"/>
  <c i="4" r="BK96"/>
  <c i="2" r="BK337"/>
  <c r="J305"/>
  <c r="J124"/>
  <c i="3" r="BK173"/>
  <c r="BK199"/>
  <c r="J286"/>
  <c i="2" r="BK397"/>
  <c r="J328"/>
  <c r="BK233"/>
  <c i="3" r="J248"/>
  <c r="J215"/>
  <c r="BK224"/>
  <c i="2" r="BK128"/>
  <c r="J101"/>
  <c i="3" r="J173"/>
  <c r="BK104"/>
  <c r="BK229"/>
  <c r="J210"/>
  <c r="J100"/>
  <c i="2" r="J385"/>
  <c r="J359"/>
  <c r="J340"/>
  <c r="J317"/>
  <c r="BK294"/>
  <c r="BK256"/>
  <c r="J183"/>
  <c r="BK101"/>
  <c i="3" r="J226"/>
  <c r="BK208"/>
  <c r="J255"/>
  <c r="BK248"/>
  <c r="BK210"/>
  <c i="2" r="J381"/>
  <c r="J362"/>
  <c r="J313"/>
  <c r="J283"/>
  <c r="J228"/>
  <c r="J187"/>
  <c r="J376"/>
  <c r="J350"/>
  <c r="J311"/>
  <c r="BK278"/>
  <c r="BK218"/>
  <c r="BK238"/>
  <c r="J200"/>
  <c r="J131"/>
  <c i="3" r="BK191"/>
  <c r="BK129"/>
  <c r="BK239"/>
  <c i="2" l="1" r="R94"/>
  <c r="BK203"/>
  <c r="J203"/>
  <c r="J62"/>
  <c r="T203"/>
  <c r="R221"/>
  <c r="P380"/>
  <c r="P379"/>
  <c r="P248"/>
  <c r="T358"/>
  <c r="T380"/>
  <c r="T379"/>
  <c i="3" r="P207"/>
  <c r="P270"/>
  <c i="2" r="BK94"/>
  <c r="J94"/>
  <c r="J61"/>
  <c r="BK248"/>
  <c r="J248"/>
  <c r="J65"/>
  <c r="BK389"/>
  <c r="BK388"/>
  <c r="J388"/>
  <c r="J71"/>
  <c i="3" r="BK91"/>
  <c r="BK207"/>
  <c r="J207"/>
  <c r="J66"/>
  <c r="T270"/>
  <c i="2" r="P94"/>
  <c r="P203"/>
  <c r="BK221"/>
  <c r="J221"/>
  <c r="J63"/>
  <c r="T221"/>
  <c r="BK358"/>
  <c r="J358"/>
  <c r="J67"/>
  <c r="T389"/>
  <c r="T388"/>
  <c i="3" r="R91"/>
  <c r="BK177"/>
  <c r="J177"/>
  <c r="J63"/>
  <c r="P190"/>
  <c r="BK254"/>
  <c r="J254"/>
  <c r="J67"/>
  <c r="R254"/>
  <c i="4" r="BK87"/>
  <c r="J87"/>
  <c r="J61"/>
  <c i="2" r="T248"/>
  <c r="R358"/>
  <c r="R380"/>
  <c r="R379"/>
  <c i="3" r="P91"/>
  <c r="P90"/>
  <c r="P89"/>
  <c i="1" r="AU56"/>
  <c i="3" r="P177"/>
  <c r="R207"/>
  <c r="P254"/>
  <c i="4" r="BK105"/>
  <c r="J105"/>
  <c r="J63"/>
  <c i="3" r="T177"/>
  <c r="BK190"/>
  <c r="J190"/>
  <c r="J65"/>
  <c r="T190"/>
  <c r="BK270"/>
  <c r="J270"/>
  <c r="J68"/>
  <c i="4" r="R87"/>
  <c r="R86"/>
  <c r="R105"/>
  <c i="2" r="T94"/>
  <c r="T93"/>
  <c r="T92"/>
  <c r="R203"/>
  <c r="P221"/>
  <c r="P358"/>
  <c r="BK380"/>
  <c r="J380"/>
  <c r="J70"/>
  <c r="R389"/>
  <c r="R388"/>
  <c i="3" r="T91"/>
  <c r="T90"/>
  <c r="T89"/>
  <c r="R177"/>
  <c r="T207"/>
  <c r="T254"/>
  <c i="4" r="T87"/>
  <c r="T86"/>
  <c r="P105"/>
  <c r="R116"/>
  <c i="2" r="R248"/>
  <c r="P389"/>
  <c r="P388"/>
  <c i="3" r="R190"/>
  <c r="R270"/>
  <c i="4" r="P87"/>
  <c r="P86"/>
  <c r="T105"/>
  <c r="BK116"/>
  <c r="J116"/>
  <c r="J65"/>
  <c r="P116"/>
  <c r="T116"/>
  <c i="2" r="BK353"/>
  <c r="J353"/>
  <c r="J66"/>
  <c r="BK375"/>
  <c r="J375"/>
  <c r="J68"/>
  <c i="3" r="BK182"/>
  <c r="J182"/>
  <c r="J64"/>
  <c r="BK290"/>
  <c r="J290"/>
  <c r="J69"/>
  <c r="BK167"/>
  <c r="J167"/>
  <c r="J62"/>
  <c i="2" r="BK237"/>
  <c r="J237"/>
  <c r="J64"/>
  <c i="4" r="BK112"/>
  <c r="J112"/>
  <c r="J64"/>
  <c r="BE106"/>
  <c r="BE109"/>
  <c r="BE117"/>
  <c r="F82"/>
  <c i="3" r="J91"/>
  <c r="J61"/>
  <c i="4" r="J52"/>
  <c r="BE113"/>
  <c r="BE120"/>
  <c i="1" r="BB57"/>
  <c i="4" r="E48"/>
  <c r="BE88"/>
  <c r="BE92"/>
  <c r="BE96"/>
  <c r="BE100"/>
  <c i="2" r="BK93"/>
  <c r="J93"/>
  <c r="J60"/>
  <c r="BK379"/>
  <c r="J379"/>
  <c r="J69"/>
  <c r="J389"/>
  <c r="J72"/>
  <c i="3" r="E48"/>
  <c r="BE144"/>
  <c r="BE180"/>
  <c r="BE199"/>
  <c r="BE218"/>
  <c r="BE248"/>
  <c r="BE259"/>
  <c r="BE286"/>
  <c r="BE291"/>
  <c r="F55"/>
  <c r="BE121"/>
  <c r="BE124"/>
  <c r="BE208"/>
  <c r="BE221"/>
  <c r="BE224"/>
  <c r="BE226"/>
  <c r="BE229"/>
  <c r="BE241"/>
  <c r="BE244"/>
  <c r="BE278"/>
  <c r="BE282"/>
  <c r="BE168"/>
  <c r="BE215"/>
  <c r="BE266"/>
  <c r="J83"/>
  <c r="BE92"/>
  <c r="BE96"/>
  <c r="BE129"/>
  <c r="BE164"/>
  <c r="BE173"/>
  <c r="BE191"/>
  <c r="BE195"/>
  <c r="BE234"/>
  <c r="BE236"/>
  <c r="BE251"/>
  <c r="BE274"/>
  <c r="BE149"/>
  <c r="BE153"/>
  <c r="BE178"/>
  <c r="BE109"/>
  <c r="BE116"/>
  <c r="BE136"/>
  <c r="BE157"/>
  <c r="BE210"/>
  <c r="BE231"/>
  <c r="BE239"/>
  <c r="BE246"/>
  <c r="BE271"/>
  <c r="BE100"/>
  <c r="BE104"/>
  <c r="BE183"/>
  <c r="BE203"/>
  <c r="BE213"/>
  <c r="BE255"/>
  <c r="BE262"/>
  <c i="1" r="BB55"/>
  <c r="BD55"/>
  <c r="AW55"/>
  <c i="2" r="E48"/>
  <c r="J52"/>
  <c r="F55"/>
  <c r="BE95"/>
  <c r="BE101"/>
  <c r="BE111"/>
  <c r="BE121"/>
  <c r="BE124"/>
  <c r="BE128"/>
  <c r="BE131"/>
  <c r="BE135"/>
  <c r="BE138"/>
  <c r="BE142"/>
  <c r="BE145"/>
  <c r="BE149"/>
  <c r="BE152"/>
  <c r="BE154"/>
  <c r="BE157"/>
  <c r="BE162"/>
  <c r="BE170"/>
  <c r="BE178"/>
  <c r="BE183"/>
  <c r="BE187"/>
  <c r="BE191"/>
  <c r="BE200"/>
  <c r="BE204"/>
  <c r="BE210"/>
  <c r="BE214"/>
  <c r="BE218"/>
  <c r="BE222"/>
  <c r="BE225"/>
  <c r="BE228"/>
  <c r="BE231"/>
  <c r="BE233"/>
  <c r="BE235"/>
  <c r="BE238"/>
  <c r="BE249"/>
  <c r="BE253"/>
  <c r="BE256"/>
  <c r="BE259"/>
  <c r="BE262"/>
  <c r="BE267"/>
  <c r="BE273"/>
  <c r="BE276"/>
  <c r="BE278"/>
  <c r="BE281"/>
  <c r="BE283"/>
  <c r="BE286"/>
  <c r="BE288"/>
  <c r="BE291"/>
  <c r="BE294"/>
  <c r="BE297"/>
  <c r="BE300"/>
  <c r="BE303"/>
  <c r="BE305"/>
  <c r="BE307"/>
  <c r="BE309"/>
  <c r="BE311"/>
  <c r="BE313"/>
  <c r="BE315"/>
  <c r="BE317"/>
  <c r="BE319"/>
  <c r="BE321"/>
  <c r="BE323"/>
  <c r="BE328"/>
  <c r="BE331"/>
  <c r="BE334"/>
  <c r="BE337"/>
  <c r="BE340"/>
  <c r="BE343"/>
  <c r="BE347"/>
  <c r="BE350"/>
  <c r="BE354"/>
  <c r="BE359"/>
  <c r="BE362"/>
  <c r="BE365"/>
  <c r="BE368"/>
  <c r="BE371"/>
  <c r="BE376"/>
  <c r="BE381"/>
  <c r="BE385"/>
  <c r="BE390"/>
  <c r="BE394"/>
  <c r="BE397"/>
  <c i="1" r="BA55"/>
  <c r="BC55"/>
  <c i="3" r="F35"/>
  <c i="1" r="BB56"/>
  <c r="BB54"/>
  <c r="W31"/>
  <c i="4" r="J34"/>
  <c i="1" r="AW57"/>
  <c i="4" r="F37"/>
  <c i="1" r="BD57"/>
  <c i="4" r="F36"/>
  <c i="1" r="BC57"/>
  <c i="3" r="F36"/>
  <c i="1" r="BC56"/>
  <c i="3" r="J34"/>
  <c i="1" r="AW56"/>
  <c i="3" r="F37"/>
  <c i="1" r="BD56"/>
  <c i="4" r="F34"/>
  <c i="1" r="BA57"/>
  <c i="3" r="F34"/>
  <c i="1" r="BA56"/>
  <c i="4" l="1" r="T104"/>
  <c i="2" r="R93"/>
  <c r="R92"/>
  <c r="P93"/>
  <c r="P92"/>
  <c i="1" r="AU55"/>
  <c i="4" r="P104"/>
  <c i="3" r="R90"/>
  <c r="R89"/>
  <c i="4" r="P85"/>
  <c i="1" r="AU57"/>
  <c i="4" r="T85"/>
  <c r="R104"/>
  <c i="3" r="BK90"/>
  <c r="J90"/>
  <c r="J60"/>
  <c i="4" r="R85"/>
  <c r="BK86"/>
  <c r="J86"/>
  <c r="J60"/>
  <c r="BK104"/>
  <c r="J104"/>
  <c r="J62"/>
  <c i="2" r="BK92"/>
  <c r="J92"/>
  <c r="J59"/>
  <c r="F33"/>
  <c i="1" r="AZ55"/>
  <c i="3" r="F33"/>
  <c i="1" r="AZ56"/>
  <c i="3" r="J33"/>
  <c i="1" r="AV56"/>
  <c r="AT56"/>
  <c i="2" r="J33"/>
  <c i="1" r="AV55"/>
  <c r="AT55"/>
  <c r="BD54"/>
  <c r="W33"/>
  <c r="BA54"/>
  <c r="W30"/>
  <c r="BC54"/>
  <c r="W32"/>
  <c i="4" r="J33"/>
  <c i="1" r="AV57"/>
  <c r="AT57"/>
  <c i="4" r="F33"/>
  <c i="1" r="AZ57"/>
  <c r="AX54"/>
  <c i="3" l="1" r="BK89"/>
  <c r="J89"/>
  <c i="4" r="BK85"/>
  <c r="J85"/>
  <c i="1" r="AU54"/>
  <c i="4" r="J30"/>
  <c i="1" r="AG57"/>
  <c i="2" r="J30"/>
  <c i="1" r="AG55"/>
  <c r="AW54"/>
  <c r="AK30"/>
  <c i="3" r="J30"/>
  <c i="1" r="AG56"/>
  <c r="AY54"/>
  <c r="AZ54"/>
  <c r="W29"/>
  <c i="4" l="1" r="J39"/>
  <c i="3" r="J39"/>
  <c r="J59"/>
  <c i="4" r="J59"/>
  <c i="2" r="J39"/>
  <c i="1" r="AN55"/>
  <c r="AN56"/>
  <c r="AN57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<sst xmlns="http://schemas.openxmlformats.org/spreadsheetml/2006/main">
  <si>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</si>
  <si>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</si>
  <si>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</si>
  <si>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</si>
  <si>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</si>
  <si>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{3d0a934f-b60b-4b2d-90bf-dfef0217a0a7}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</si>
  <si>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</si>
  <si>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</si>
  <si>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</si>
  <si>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</si>
  <si>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</si>
  <si>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</si>
  <si>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</si>
  <si>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</si>
  <si>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NEK_002_SO_01_04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</si>
  <si>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</si>
  <si>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</si>
  <si>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Akumulační nádrže dešťové vody pro fotbalový a tenisový areál Žďár nad Sázavou</t>
  </si>
  <si>
    <t>KSO:</t>
  </si>
  <si>
    <t/>
  </si>
  <si>
    <t>CC-CZ:</t>
  </si>
  <si>
    <t>Místo:</t>
  </si>
  <si>
    <t>Žďár nad Sázavou</t>
  </si>
  <si>
    <t>Datum:</t>
  </si>
  <si>
    <t>29. 9. 2022</t>
  </si>
  <si>
    <t>Zadavatel:</t>
  </si>
  <si>
    <t>IČ:</t>
  </si>
  <si>
    <t>00295841</t>
  </si>
  <si>
    <t>Město Žďár nad Sázavou</t>
  </si>
  <si>
    <t>DIČ:</t>
  </si>
  <si>
    <t>CZ00295841</t>
  </si>
  <si>
    <t>Uchazeč:</t>
  </si>
  <si>
    <t>Vyplň údaj</t>
  </si>
  <si>
    <t>Projektant:</t>
  </si>
  <si>
    <t>06121276</t>
  </si>
  <si>
    <t>TZBplan, s.r.o.</t>
  </si>
  <si>
    <t>CZ06121276</t>
  </si>
  <si>
    <t>True</t>
  </si>
  <si>
    <t>Zpracovatel:</t>
  </si>
  <si>
    <t>02940540</t>
  </si>
  <si>
    <t>HADRABA, s.r.o</t>
  </si>
  <si>
    <t>CZ02940540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</si>
  <si>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</si>
  <si>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</si>
  <si>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</si>
  <si>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</si>
  <si>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</si>
  <si>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</si>
  <si>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</si>
  <si>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</si>
  <si>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</si>
  <si>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</si>
  <si>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</si>
  <si>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</si>
  <si>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</si>
  <si>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</si>
  <si>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</si>
  <si>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</si>
  <si>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</si>
  <si>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</si>
  <si>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</si>
  <si>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</si>
  <si>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</si>
  <si>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</si>
  <si>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</si>
  <si>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</si>
  <si>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</si>
  <si>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</si>
  <si>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</si>
  <si>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</si>
  <si>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</si>
  <si>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</si>
  <si>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</si>
  <si>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</si>
  <si>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</si>
  <si>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</si>
  <si>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</si>
  <si>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</si>
  <si>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</si>
  <si>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</si>
  <si>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</si>
  <si>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</si>
  <si>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</si>
  <si>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</si>
  <si>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Akumulační nádrž A</t>
  </si>
  <si>
    <t>STA</t>
  </si>
  <si>
    <t>1</t>
  </si>
  <si>
    <t>{6f7fdca7-605f-49b3-9ca6-f3b9b16a1a15}</t>
  </si>
  <si>
    <t>2</t>
  </si>
  <si>
    <t>SO 04</t>
  </si>
  <si>
    <t>Odvodnění parkoviště a OLK</t>
  </si>
  <si>
    <t>{d18749a5-f919-4755-a3f2-a10b1613991d}</t>
  </si>
  <si>
    <t>VRN, OST</t>
  </si>
  <si>
    <t>Vedlejší rozpočtové a ostatní náklady</t>
  </si>
  <si>
    <t>{7edde371-3cad-4298-85e9-f9a0d7420181}</t>
  </si>
  <si>
    <t>mezideponie</t>
  </si>
  <si>
    <t>Vnitrostaveništní přesun zeminy na mezideponii a zpět</t>
  </si>
  <si>
    <t>791,354</t>
  </si>
  <si>
    <t>obsyp</t>
  </si>
  <si>
    <t>Obsyp potrubí</t>
  </si>
  <si>
    <t>111,088</t>
  </si>
  <si>
    <t>KRYCÍ LIST SOUPISU PRACÍ</t>
  </si>
  <si>
    <t>odvoz_skladka</t>
  </si>
  <si>
    <t>Vytlačená zemina odvážená na skládku</t>
  </si>
  <si>
    <t>291,997</t>
  </si>
  <si>
    <t>podsyp</t>
  </si>
  <si>
    <t>Podsyp pod potrubí a šachty</t>
  </si>
  <si>
    <t>23,04</t>
  </si>
  <si>
    <t>Vykopy_kan</t>
  </si>
  <si>
    <t>Výkopy pro kanalizaci</t>
  </si>
  <si>
    <t>354,662</t>
  </si>
  <si>
    <t>vykopy_ret</t>
  </si>
  <si>
    <t>Výkopy pro retenci</t>
  </si>
  <si>
    <t>333,012</t>
  </si>
  <si>
    <t>Objekt:</t>
  </si>
  <si>
    <t>SO 01 - Akumulační nádrž 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</si>
  <si>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</si>
  <si>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</si>
  <si>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</si>
  <si>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</si>
  <si>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</si>
  <si>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</si>
  <si>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</si>
  <si>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</si>
  <si>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</si>
  <si>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</si>
  <si>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</si>
  <si>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</si>
  <si>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</si>
  <si>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</si>
  <si>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</si>
  <si>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</si>
  <si>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</si>
  <si>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</si>
  <si>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</si>
  <si>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</si>
  <si>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</si>
  <si>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</si>
  <si>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</si>
  <si>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</si>
  <si>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</si>
  <si>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</si>
  <si>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</si>
  <si>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</si>
  <si>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</si>
  <si>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</si>
  <si>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</si>
  <si>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</si>
  <si>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</si>
  <si>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</si>
  <si>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</si>
  <si>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131251206</t>
  </si>
  <si>
    <t>Hloubení jam zapažených v hornině třídy těžitelnosti I skupiny 3 objem do 5000 m3 strojně</t>
  </si>
  <si>
    <t>m3</t>
  </si>
  <si>
    <t>CS ÚRS 2024 01</t>
  </si>
  <si>
    <t>4</t>
  </si>
  <si>
    <t>-1018459478</t>
  </si>
  <si>
    <t>PP</t>
  </si>
  <si>
    <t>Hloubení zapažených jam a zářezů strojně s urovnáním dna do předepsaného profilu a spádu v hornině třídy těžitelnosti I skupiny 3 přes 1 000 do 5 000 m3</t>
  </si>
  <si>
    <t>Online PSC</t>
  </si>
  <si>
    <t>https://podminky.urs.cz/item/CS_URS_2024_01/131251206</t>
  </si>
  <si>
    <t>VV</t>
  </si>
  <si>
    <t>"Nádrž + prac. prostor" 14,7*3,6*3,7+((14,7*2+3.6*2)*0,8+0,8*0,8*4)*3,7</t>
  </si>
  <si>
    <t>"Odtoková šachta" 2*2*4,85</t>
  </si>
  <si>
    <t>Součet</t>
  </si>
  <si>
    <t>132254206</t>
  </si>
  <si>
    <t>Hloubení zapažených rýh š do 2000 mm v hornině třídy těžitelnosti I skupiny 3 objem do 5000 m3</t>
  </si>
  <si>
    <t>-138492038</t>
  </si>
  <si>
    <t>Hloubení zapažených rýh šířky přes 800 do 2 000 mm strojně s urovnáním dna do předepsaného profilu a spádu v hornině třídy těžitelnosti I skupiny 3 přes 1 000 do 5 000 m3</t>
  </si>
  <si>
    <t>https://podminky.urs.cz/item/CS_URS_2024_01/132254206</t>
  </si>
  <si>
    <t>"DA" 86,8*1,1</t>
  </si>
  <si>
    <t>"DB" 27,35*1,1</t>
  </si>
  <si>
    <t>"DP" 93,7*1,1</t>
  </si>
  <si>
    <t>"DT1 až DT8" (8,78+6,98+7,26+7,74+6,92+5,28+1,46+7,98)*1,1</t>
  </si>
  <si>
    <t>"DS1 až DS2" (7,82+7,5)*1,1</t>
  </si>
  <si>
    <t>"vodovod" 46,85*1,1</t>
  </si>
  <si>
    <t>3</t>
  </si>
  <si>
    <t>151101101</t>
  </si>
  <si>
    <t>Zřízení příložného pažení a rozepření stěn rýh hl do 2 m</t>
  </si>
  <si>
    <t>m2</t>
  </si>
  <si>
    <t>1166119222</t>
  </si>
  <si>
    <t>Zřízení pažení a rozepření stěn rýh pro podzemní vedení příložné pro jakoukoliv mezerovitost, hloubky do 2 m</t>
  </si>
  <si>
    <t>https://podminky.urs.cz/item/CS_URS_2024_01/151101101</t>
  </si>
  <si>
    <t>"DA" 86,8*2</t>
  </si>
  <si>
    <t>"DB" 27,35*2</t>
  </si>
  <si>
    <t>"DP" 93,7*2</t>
  </si>
  <si>
    <t>"DT1 až DT8" (8,78+6,98+7,26+7,74+6,92+5,28+1,46+7,98)*2</t>
  </si>
  <si>
    <t>"DS1 až DS2" (7,82+7,5)*2</t>
  </si>
  <si>
    <t>"vodovod" 46,85*2</t>
  </si>
  <si>
    <t>pazeni_kan</t>
  </si>
  <si>
    <t>Mezisoučet</t>
  </si>
  <si>
    <t>151101111</t>
  </si>
  <si>
    <t>Odstranění příložného pažení a rozepření stěn rýh hl do 2 m</t>
  </si>
  <si>
    <t>-1574096946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</si>
  <si>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</si>
  <si>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</si>
  <si>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5</t>
  </si>
  <si>
    <t>151101201</t>
  </si>
  <si>
    <t>Zřízení příložného pažení stěn výkopu hl do 4 m</t>
  </si>
  <si>
    <t>-1924645711</t>
  </si>
  <si>
    <t>Zřízení pažení stěn výkopu bez rozepření nebo vzepření příložné, hloubky do 4 m</t>
  </si>
  <si>
    <t>https://podminky.urs.cz/item/CS_URS_2024_01/151101201</t>
  </si>
  <si>
    <t>"pažení retence" (2*3,6+4*0,8+14,7+2*0,8)*3,7</t>
  </si>
  <si>
    <t>6</t>
  </si>
  <si>
    <t>151101211</t>
  </si>
  <si>
    <t>Odstranění příložného pažení stěn hl do 4 m</t>
  </si>
  <si>
    <t>-1613084920</t>
  </si>
  <si>
    <t>Odstranění pažení stěn výkopu bez rozepření nebo vzepření s uložením pažin na vzdálenost do 3 m od okraje výkopu příložné, hloubky do 4 m</t>
  </si>
  <si>
    <t>https://podminky.urs.cz/item/CS_URS_2024_01/151101211</t>
  </si>
  <si>
    <t>7</t>
  </si>
  <si>
    <t>151101301</t>
  </si>
  <si>
    <t>Zřízení rozepření stěn při pažení příložném hl do 4 m</t>
  </si>
  <si>
    <t>11189365</t>
  </si>
  <si>
    <t>Zřízení rozepření zapažených stěn výkopů s potřebným přepažováním při pažení příložném, hloubky do 4 m</t>
  </si>
  <si>
    <t>https://podminky.urs.cz/item/CS_URS_2024_01/151101301</t>
  </si>
  <si>
    <t>8</t>
  </si>
  <si>
    <t>151101311</t>
  </si>
  <si>
    <t>Odstranění rozepření stěn při pažení příložném hl do 4 m</t>
  </si>
  <si>
    <t>1410910698</t>
  </si>
  <si>
    <t>Odstranění rozepření stěn výkopů s uložením materiálu na vzdálenost do 3 m od okraje výkopu pažení příložného, hloubky do 4 m</t>
  </si>
  <si>
    <t>https://podminky.urs.cz/item/CS_URS_2024_01/151101311</t>
  </si>
  <si>
    <t>9</t>
  </si>
  <si>
    <t>151712111</t>
  </si>
  <si>
    <t>Převázka ocelová zdvojená pro kotvení záporového pažení</t>
  </si>
  <si>
    <t>m</t>
  </si>
  <si>
    <t>-1208604038</t>
  </si>
  <si>
    <t>Převázka ocelová pro ukotvení záporového pažení pro jakoukoliv délku převázky zdvojená</t>
  </si>
  <si>
    <t>https://podminky.urs.cz/item/CS_URS_2024_01/151712111</t>
  </si>
  <si>
    <t>"pažení - zajištění patek tribuny" 2*5*2</t>
  </si>
  <si>
    <t>10</t>
  </si>
  <si>
    <t>M</t>
  </si>
  <si>
    <t>13010832</t>
  </si>
  <si>
    <t>ocel profilová jakost S235JR (11 375) průřez U (UPN) 260</t>
  </si>
  <si>
    <t>t</t>
  </si>
  <si>
    <t>1606985894</t>
  </si>
  <si>
    <t>20*0,0379 'Přepočtené koeficientem množství</t>
  </si>
  <si>
    <t>11</t>
  </si>
  <si>
    <t>153112111</t>
  </si>
  <si>
    <t>Nastražení ocelových štětovnic dl do 10 m ve standardních podmínkách z terénu</t>
  </si>
  <si>
    <t>460544682</t>
  </si>
  <si>
    <t>Zřízení beraněných stěn z ocelových štětovnic z terénu nastražení štětovnic ve standardních podmínkách, délky do 10 m</t>
  </si>
  <si>
    <t>https://podminky.urs.cz/item/CS_URS_2024_01/153112111</t>
  </si>
  <si>
    <t>"zajištění patek tribuny, 2 ks" 6 * 5 * 2</t>
  </si>
  <si>
    <t>153112122</t>
  </si>
  <si>
    <t>Zaberanění ocelových štětovnic na dl do 8 m ve standardních podmínkách z terénu</t>
  </si>
  <si>
    <t>26086527</t>
  </si>
  <si>
    <t>Zřízení beraněných stěn z ocelových štětovnic z terénu zaberanění štětovnic ve standardních podmínkách, délky do 8 m</t>
  </si>
  <si>
    <t>https://podminky.urs.cz/item/CS_URS_2024_01/153112122</t>
  </si>
  <si>
    <t>13</t>
  </si>
  <si>
    <t>R-P-001</t>
  </si>
  <si>
    <t>-930876984</t>
  </si>
  <si>
    <t>Štětovnice ocelová VL603</t>
  </si>
  <si>
    <t>14</t>
  </si>
  <si>
    <t>153113112</t>
  </si>
  <si>
    <t>Vytažení ocelových štětovnic dl do 12 m zaberaněných do hl 8 m z terénu ve standardnich podmínkách</t>
  </si>
  <si>
    <t>1796373279</t>
  </si>
  <si>
    <t>Vytažení stěn z ocelových štětovnic zaberaněných z terénu délky do 12 m ve standardních podmínkách, zaberaněných na hloubku do 8 m</t>
  </si>
  <si>
    <t>https://podminky.urs.cz/item/CS_URS_2024_01/153113112</t>
  </si>
  <si>
    <t>15</t>
  </si>
  <si>
    <t>162351104</t>
  </si>
  <si>
    <t>Vodorovné přemístění přes 500 do 1000 m výkopku/sypaniny z horniny třídy těžitelnosti I skupiny 1 až 3</t>
  </si>
  <si>
    <t>858375123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</si>
  <si>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</si>
  <si>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https://podminky.urs.cz/item/CS_URS_2024_01/162351104</t>
  </si>
  <si>
    <t>"vnitrostaveništní přesun zeminy - tam a zpět"</t>
  </si>
  <si>
    <t>(vykopy_ret+vykopy_kan-odvoz_skladka)*2</t>
  </si>
  <si>
    <t>16</t>
  </si>
  <si>
    <t>162551108</t>
  </si>
  <si>
    <t>Vodorovné přemístění přes 2 500 do 3000 m výkopku/sypaniny z horniny třídy těžitelnosti I skupiny 1 až 3</t>
  </si>
  <si>
    <t>1235745538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</si>
  <si>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</si>
  <si>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https://podminky.urs.cz/item/CS_URS_2024_01/162551108</t>
  </si>
  <si>
    <t>podsyp+obsyp</t>
  </si>
  <si>
    <t>"nádrž" 14,65*3,6*2,6</t>
  </si>
  <si>
    <t>"deska pod retenci" 15,5*4*0,15</t>
  </si>
  <si>
    <t>"čerpací šachta" 4,5*1,8*1,8/4*3,14</t>
  </si>
  <si>
    <t>17</t>
  </si>
  <si>
    <t>167151111</t>
  </si>
  <si>
    <t>Nakládání výkopku z hornin třídy těžitelnosti I skupiny 1 až 3 přes 100 m3</t>
  </si>
  <si>
    <t>819433683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</si>
  <si>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</si>
  <si>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</si>
  <si>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"vnitrostaveništní přesuny - 2 x nakládka"</t>
  </si>
  <si>
    <t>"odvoz na skládku"</t>
  </si>
  <si>
    <t>18</t>
  </si>
  <si>
    <t>171201231</t>
  </si>
  <si>
    <t>Poplatek za uložení zeminy a kamení na recyklační skládce (skládkovné) kód odpadu 17 05 04</t>
  </si>
  <si>
    <t>1932049908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</si>
  <si>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</si>
  <si>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</si>
  <si>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291,997*1,8 'Přepočtené koeficientem množství</t>
  </si>
  <si>
    <t>19</t>
  </si>
  <si>
    <t>171251201</t>
  </si>
  <si>
    <t>Uložení sypaniny na skládky nebo meziskládky</t>
  </si>
  <si>
    <t>488363671</t>
  </si>
  <si>
    <t>Uložení sypaniny na skládky nebo meziskládky bez hutnění s upravením uložené sypaniny do předepsaného tvaru</t>
  </si>
  <si>
    <t>https://podminky.urs.cz/item/CS_URS_2024_01/171251201</t>
  </si>
  <si>
    <t>20</t>
  </si>
  <si>
    <t>174151101</t>
  </si>
  <si>
    <t>Zásyp jam, šachet rýh nebo kolem objektů sypaninou se zhutněním</t>
  </si>
  <si>
    <t>-320592483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</si>
  <si>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</si>
  <si>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</si>
  <si>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vykopy_ret+vykopy_kan-odvoz_skladka</t>
  </si>
  <si>
    <t>175151101</t>
  </si>
  <si>
    <t>Obsypání potrubí strojně sypaninou bez prohození, uloženou do 3 m</t>
  </si>
  <si>
    <t>1088624016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</si>
  <si>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</si>
  <si>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</si>
  <si>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"DA" 60,9*1,1*0,5</t>
  </si>
  <si>
    <t>"DB" 19,1*1,1*0,5</t>
  </si>
  <si>
    <t>"DP" 43,2*1,1*0,6</t>
  </si>
  <si>
    <t>"přípojky"( 12,5+37,9)*0,5</t>
  </si>
  <si>
    <t>"vodovod" 30,4*1,1*0,4</t>
  </si>
  <si>
    <t>22</t>
  </si>
  <si>
    <t>58337303</t>
  </si>
  <si>
    <t>štěrkopísek frakce 0/8</t>
  </si>
  <si>
    <t>82904293</t>
  </si>
  <si>
    <t>111,088*2 'Přepočtené koeficientem množství</t>
  </si>
  <si>
    <t>Zakládání</t>
  </si>
  <si>
    <t>23</t>
  </si>
  <si>
    <t>273313611</t>
  </si>
  <si>
    <t>Základové desky z betonu tř. C 16/20</t>
  </si>
  <si>
    <t>139131277</t>
  </si>
  <si>
    <t>Základy z betonu prostého desky z betonu kamenem neprokládaného tř. C 16/20</t>
  </si>
  <si>
    <t>https://podminky.urs.cz/item/CS_URS_2024_01/273313611</t>
  </si>
  <si>
    <t>"deska pod ČS" 2,6*2,6*0,15</t>
  </si>
  <si>
    <t>24</t>
  </si>
  <si>
    <t>273362021</t>
  </si>
  <si>
    <t>Výztuž základových desek svařovanými sítěmi Kari</t>
  </si>
  <si>
    <t>-1229768730</t>
  </si>
  <si>
    <t>Výztuž základů desek ze svařovaných sítí z drátů typu KARI</t>
  </si>
  <si>
    <t>https://podminky.urs.cz/item/CS_URS_2024_01/273362021</t>
  </si>
  <si>
    <t>"deska pod retenci, 150 kg/m3" 10,314*0,150</t>
  </si>
  <si>
    <t>25</t>
  </si>
  <si>
    <t>283111111</t>
  </si>
  <si>
    <t>Zřízení trubkových mikropilot svislých část hladká D přes 60 do 80 mm</t>
  </si>
  <si>
    <t>1663401648</t>
  </si>
  <si>
    <t>Zřízení ocelových, trubkových mikropilot tlakové i tahové svislé nebo odklon od svislice do 60° část hladká, průměru přes 60 do 80 mm</t>
  </si>
  <si>
    <t>https://podminky.urs.cz/item/CS_URS_2024_01/283111111</t>
  </si>
  <si>
    <t>"zajištění patek tribuny" 6 * 2</t>
  </si>
  <si>
    <t>26</t>
  </si>
  <si>
    <t>14011050</t>
  </si>
  <si>
    <t>trubka ocelová bezešvá hladká jakost 11 353 76x3,2mm</t>
  </si>
  <si>
    <t>514994562</t>
  </si>
  <si>
    <t>12*1,1 'Přepočtené koeficientem množství</t>
  </si>
  <si>
    <t>Svislé a kompletní konstrukce</t>
  </si>
  <si>
    <t>27</t>
  </si>
  <si>
    <t>382121111</t>
  </si>
  <si>
    <t>Montáž dna ŽB prefabrikovaných kruhových nádrží včetně těsnění DN přes 1000 do 2000</t>
  </si>
  <si>
    <t>kus</t>
  </si>
  <si>
    <t>-107200594</t>
  </si>
  <si>
    <t>Montáž dílců prefabrikovaných kruhových nádrží ze železobetonu dna včetně těsnění DN přes 1000 do 2000</t>
  </si>
  <si>
    <t>https://podminky.urs.cz/item/CS_URS_2024_01/382121111</t>
  </si>
  <si>
    <t>28</t>
  </si>
  <si>
    <t>382121121</t>
  </si>
  <si>
    <t>Montáž skruže ŽB prefabrikovaných kruhových nádrží včetně těsnění DN přes 1000 do 2000</t>
  </si>
  <si>
    <t>630272154</t>
  </si>
  <si>
    <t>Montáž dílců prefabrikovaných kruhových nádrží ze železobetonu skruže včetně těsnění DN přes 1000 do 2000</t>
  </si>
  <si>
    <t>https://podminky.urs.cz/item/CS_URS_2024_01/382121121</t>
  </si>
  <si>
    <t>29</t>
  </si>
  <si>
    <t>382121131</t>
  </si>
  <si>
    <t>Montáž zákrytové desky ŽB prefabrikovaných kruhových nádrží DN do 2000</t>
  </si>
  <si>
    <t>-1652260575</t>
  </si>
  <si>
    <t>Montáž dílců prefabrikovaných kruhových nádrží ze železobetonu zákrytové desky DN přes 1000 do 2000</t>
  </si>
  <si>
    <t>https://podminky.urs.cz/item/CS_URS_2024_01/382121131</t>
  </si>
  <si>
    <t>30</t>
  </si>
  <si>
    <t>R-A-001</t>
  </si>
  <si>
    <t>Prefabrikovaná přečerpávací šachta, vodotěsná prům. 1,5 m, výšky 4 m, včetně vstupního otvoru a stupadel</t>
  </si>
  <si>
    <t>2077577089</t>
  </si>
  <si>
    <t>Prefabrikovaná přečerpávací šachta, vodotěsná prům. 1,5 m, výšky 4 m, 
včetně vstupního otvoru, stupadel, prostupů
včetně dopravy</t>
  </si>
  <si>
    <t>31</t>
  </si>
  <si>
    <t>R-A-002</t>
  </si>
  <si>
    <t>Montáž dešťové retenční nádrže, cca 45 tun, včetně zajištění jeřábu - dílec do 12 t</t>
  </si>
  <si>
    <t>775112157</t>
  </si>
  <si>
    <t>Montáž dešťové retenční nádrže, cca 45 tun,
včetně zajištění jeřábu - dílec do 12 t</t>
  </si>
  <si>
    <t>32</t>
  </si>
  <si>
    <t>R-A-003</t>
  </si>
  <si>
    <t xml:space="preserve">Prefabrikovaná železobetonová vodotěsná nádrž na dešťovou vodu,  vnitřní rozměry 14,36 x 3,3 x 2,3 m</t>
  </si>
  <si>
    <t>-86662140</t>
  </si>
  <si>
    <t>Prefabrikovaná železobetonová vodotěsná nádrž na dešťovou vodu, 
vnitřní rozměry 14,36 x 3,3 x 2,3 m, montovaná z dílců, 
včetně 2 ks vstupních šachet výšky do 1 m, včetně poplatovaných stupadel
včetně prostupů a včetně dopravy</t>
  </si>
  <si>
    <t>Vodorovné konstrukce</t>
  </si>
  <si>
    <t>33</t>
  </si>
  <si>
    <t>451572111</t>
  </si>
  <si>
    <t>Lože pod potrubí otevřený výkop z kameniva drobného těženého</t>
  </si>
  <si>
    <t>755822859</t>
  </si>
  <si>
    <t>Lože pod potrubí, stoky a drobné objekty v otevřeném výkopu z kameniva drobného těženého 0 až 4 mm</t>
  </si>
  <si>
    <t>https://podminky.urs.cz/item/CS_URS_2024_01/451572111</t>
  </si>
  <si>
    <t>"DA" 60,9*1,1*0,1</t>
  </si>
  <si>
    <t>"DB" 19,1*1,1*0,1</t>
  </si>
  <si>
    <t>"DP" 43,2*1,1*0,1</t>
  </si>
  <si>
    <t>"přípojky" (12,5+37,9)*1,1*0,1</t>
  </si>
  <si>
    <t>"vodovod" 30,4*1,1*0,1</t>
  </si>
  <si>
    <t>"nátoková šachta do retence" 2*2*0,15</t>
  </si>
  <si>
    <t>Trubní vedení</t>
  </si>
  <si>
    <t>34</t>
  </si>
  <si>
    <t>871171141</t>
  </si>
  <si>
    <t>Montáž potrubí z PE100 RC SDR 11 otevřený výkop svařovaných na tupo d 40 x 3,7 mm</t>
  </si>
  <si>
    <t>-2039518992</t>
  </si>
  <si>
    <t>Montáž vodovodního potrubí z polyetylenu PE100 RC v otevřeném výkopu svařovaných na tupo SDR 11/PN16 d 40 x 3,7 mm</t>
  </si>
  <si>
    <t>https://podminky.urs.cz/item/CS_URS_2024_01/871171141</t>
  </si>
  <si>
    <t>"vodovod" 30,4</t>
  </si>
  <si>
    <t>35</t>
  </si>
  <si>
    <t>28613171</t>
  </si>
  <si>
    <t>trubka vodovodní PE100 SDR11 se signalizační vrstvou 40x3,7mm</t>
  </si>
  <si>
    <t>-405819657</t>
  </si>
  <si>
    <t>30,4*1,015 'Přepočtené koeficientem množství</t>
  </si>
  <si>
    <t>36</t>
  </si>
  <si>
    <t>871275R01</t>
  </si>
  <si>
    <t>Kanalizační potrubí z tvrdého PVC jednovrstvé tuhost třídy SN4 DN 125</t>
  </si>
  <si>
    <t>123786699</t>
  </si>
  <si>
    <t>Kanalizační potrubí z tvrdého PVC v otevřeném výkopu ve sklonu do 20 %, hladkého plnostěnného jednovrstvého, tuhost třídy SN 4 DN 125</t>
  </si>
  <si>
    <t>"přípojky" 12,5</t>
  </si>
  <si>
    <t>37</t>
  </si>
  <si>
    <t>871315R02</t>
  </si>
  <si>
    <t>Kanalizační potrubí z tvrdého PVC jednovrstvé tuhost třídy SN8 DN 160</t>
  </si>
  <si>
    <t>-299113837</t>
  </si>
  <si>
    <t>Kanalizační potrubí z tvrdého PVC v otevřeném výkopu ve sklonu do 20 %, hladkého plnostěnného jednovrstvého, tuhost třídy SN 8 DN 160</t>
  </si>
  <si>
    <t>"přípojky" 38</t>
  </si>
  <si>
    <t>38</t>
  </si>
  <si>
    <t>871355R03</t>
  </si>
  <si>
    <t>Kanalizační potrubí z tvrdého PVC jednovrstvé tuhost třídy SN8 DN 200</t>
  </si>
  <si>
    <t>1206523194</t>
  </si>
  <si>
    <t>Kanalizační potrubí z tvrdého PVC v otevřeném výkopu ve sklonu do 20 %, hladkého plnostěnného jednovrstvého, tuhost třídy SN 8 DN 200</t>
  </si>
  <si>
    <t>"DA" 58,1</t>
  </si>
  <si>
    <t>"DB" 19,1</t>
  </si>
  <si>
    <t>39</t>
  </si>
  <si>
    <t>871375R04</t>
  </si>
  <si>
    <t>Kanalizační potrubí z tvrdého PVC jednovrstvé tuhost třídy SN8 DN 315</t>
  </si>
  <si>
    <t>112141890</t>
  </si>
  <si>
    <t>Kanalizační potrubí z tvrdého PVC v otevřeném výkopu ve sklonu do 20 %, hladkého plnostěnného jednovrstvého, tuhost třídy SN 8 DN 315</t>
  </si>
  <si>
    <t>"DA" 2,8</t>
  </si>
  <si>
    <t>"DP" 43,4</t>
  </si>
  <si>
    <t>"propojky" 2</t>
  </si>
  <si>
    <t>40</t>
  </si>
  <si>
    <t>877171118</t>
  </si>
  <si>
    <t>Montáž elektrozáslepek na vodovodním potrubí z PE trub d 40</t>
  </si>
  <si>
    <t>-1387439035</t>
  </si>
  <si>
    <t>Montáž tvarovek na vodovodním plastovém potrubí z polyetylenu PE 100 elektrotvarovek SDR 11/PN16 záslepek d 40</t>
  </si>
  <si>
    <t>https://podminky.urs.cz/item/CS_URS_2024_01/877171118</t>
  </si>
  <si>
    <t>41</t>
  </si>
  <si>
    <t>28615021</t>
  </si>
  <si>
    <t>elektrozáslepka SDR11 PE 100 PN16 D 40mm</t>
  </si>
  <si>
    <t>1672764197</t>
  </si>
  <si>
    <t>42</t>
  </si>
  <si>
    <t>877315221</t>
  </si>
  <si>
    <t>Montáž odboček na kanalizačním potrubí z PP nebo tvrdého PVC trub hladkých plnostěnných DN 150</t>
  </si>
  <si>
    <t>-1361516763</t>
  </si>
  <si>
    <t>Montáž tvarovek na kanalizačním plastovém potrubí z PP nebo PVC-U hladkého plnostěnného odboček DN 150</t>
  </si>
  <si>
    <t>https://podminky.urs.cz/item/CS_URS_2024_01/877315221</t>
  </si>
  <si>
    <t>43</t>
  </si>
  <si>
    <t>28611392</t>
  </si>
  <si>
    <t>odbočka kanalizační plastová s hrdlem KG 160/160/45°</t>
  </si>
  <si>
    <t>1110264638</t>
  </si>
  <si>
    <t>44</t>
  </si>
  <si>
    <t>877355221</t>
  </si>
  <si>
    <t>Montáž odboček na kanalizačním potrubí z PP nebo tvrdého PVC trub hladkých plnostěnných DN 200</t>
  </si>
  <si>
    <t>-1040521990</t>
  </si>
  <si>
    <t>Montáž tvarovek na kanalizačním plastovém potrubí z PP nebo PVC-U hladkého plnostěnného odboček DN 200</t>
  </si>
  <si>
    <t>https://podminky.urs.cz/item/CS_URS_2024_01/877355221</t>
  </si>
  <si>
    <t>45</t>
  </si>
  <si>
    <t>28611918</t>
  </si>
  <si>
    <t>odbočka kanalizační plastová s hrdlem KG 200/160/45°</t>
  </si>
  <si>
    <t>-1567990168</t>
  </si>
  <si>
    <t>46</t>
  </si>
  <si>
    <t>892241111</t>
  </si>
  <si>
    <t>Tlaková zkouška vodou potrubí DN do 80</t>
  </si>
  <si>
    <t>-1002034203</t>
  </si>
  <si>
    <t>Tlakové zkoušky vodou na potrubí DN do 80</t>
  </si>
  <si>
    <t>https://podminky.urs.cz/item/CS_URS_2024_01/892241111</t>
  </si>
  <si>
    <t>47</t>
  </si>
  <si>
    <t>892372111</t>
  </si>
  <si>
    <t>Zabezpečení konců potrubí DN do 300 při tlakových zkouškách vodou</t>
  </si>
  <si>
    <t>-189166250</t>
  </si>
  <si>
    <t>Tlakové zkoušky vodou zabezpečení konců potrubí při tlakových zkouškách DN do 300</t>
  </si>
  <si>
    <t>https://podminky.urs.cz/item/CS_URS_2024_01/892372111</t>
  </si>
  <si>
    <t>48</t>
  </si>
  <si>
    <t>894118001</t>
  </si>
  <si>
    <t>Příplatek ZKD 0,60 m výšky vstupu na potrubí</t>
  </si>
  <si>
    <t>-1021939108</t>
  </si>
  <si>
    <t>Šachty kanalizační zděné Příplatek k cenám za každých dalších 0,60 m výšky vstupu</t>
  </si>
  <si>
    <t>https://podminky.urs.cz/item/CS_URS_2024_01/894118001</t>
  </si>
  <si>
    <t>49</t>
  </si>
  <si>
    <t>894411111</t>
  </si>
  <si>
    <t>Zřízení šachet kanalizačních z betonových dílců na potrubí DN do 200 dno beton tř. C 25/30</t>
  </si>
  <si>
    <t>115016548</t>
  </si>
  <si>
    <t>Zřízení šachet kanalizačních z betonových dílců výšky vstupu do 1,50 m s obložením dna betonem tř. C 25/30, na potrubí DN do 200</t>
  </si>
  <si>
    <t>https://podminky.urs.cz/item/CS_URS_2024_01/894411111</t>
  </si>
  <si>
    <t>50</t>
  </si>
  <si>
    <t>59224063</t>
  </si>
  <si>
    <t>dno betonové šachtové DN 1000 100x100x15cm výtok 25-40cm</t>
  </si>
  <si>
    <t>-8761625</t>
  </si>
  <si>
    <t>"dno kalové šachty" 1</t>
  </si>
  <si>
    <t>51</t>
  </si>
  <si>
    <t>59224029</t>
  </si>
  <si>
    <t>dno betonové šachtové DN 300 betonový žlab i nástupnice 100x78,5x15cm</t>
  </si>
  <si>
    <t>938645610</t>
  </si>
  <si>
    <t>52</t>
  </si>
  <si>
    <t>59224067</t>
  </si>
  <si>
    <t>skruž betonová DN 1000x500 100x50x12cm</t>
  </si>
  <si>
    <t>943031815</t>
  </si>
  <si>
    <t>53</t>
  </si>
  <si>
    <t>59224069</t>
  </si>
  <si>
    <t>skruž betonová DN 1000x1000 100x100x12cm</t>
  </si>
  <si>
    <t>-1437264369</t>
  </si>
  <si>
    <t>54</t>
  </si>
  <si>
    <t>59224056</t>
  </si>
  <si>
    <t>konus betonové šachty DN 1000 kanalizační 100x62,5x67cm kapsové stupadlo</t>
  </si>
  <si>
    <t>-185879346</t>
  </si>
  <si>
    <t>55</t>
  </si>
  <si>
    <t>59224075</t>
  </si>
  <si>
    <t>deska betonová zákrytová k ukončení šachet 1000/625x200mm</t>
  </si>
  <si>
    <t>1668667582</t>
  </si>
  <si>
    <t>56</t>
  </si>
  <si>
    <t>59224014</t>
  </si>
  <si>
    <t>prstenec šachtový vyrovnávací betonový 625x100x120mm</t>
  </si>
  <si>
    <t>-1159770348</t>
  </si>
  <si>
    <t>57</t>
  </si>
  <si>
    <t>59224013</t>
  </si>
  <si>
    <t>prstenec šachtový vyrovnávací betonový 625x100x100mm</t>
  </si>
  <si>
    <t>1279702988</t>
  </si>
  <si>
    <t>58</t>
  </si>
  <si>
    <t>59224012</t>
  </si>
  <si>
    <t>prstenec šachtový vyrovnávací betonový 625x100x80mm</t>
  </si>
  <si>
    <t>258429479</t>
  </si>
  <si>
    <t>59</t>
  </si>
  <si>
    <t>59224011</t>
  </si>
  <si>
    <t>prstenec šachtový vyrovnávací betonový 625x100x60mm</t>
  </si>
  <si>
    <t>-330169188</t>
  </si>
  <si>
    <t>60</t>
  </si>
  <si>
    <t>59224010</t>
  </si>
  <si>
    <t>prstenec šachtový vyrovnávací betonový 625x100x40mm</t>
  </si>
  <si>
    <t>1323487462</t>
  </si>
  <si>
    <t>61</t>
  </si>
  <si>
    <t>55241015</t>
  </si>
  <si>
    <t>poklop šachtový třída D400, kruhový rám 785, vstup 600mm, s ventilací</t>
  </si>
  <si>
    <t>654684458</t>
  </si>
  <si>
    <t>"poklopy prefa šachet" 2</t>
  </si>
  <si>
    <t>"poklopy retence a ČS" 3</t>
  </si>
  <si>
    <t>62</t>
  </si>
  <si>
    <t>894811163</t>
  </si>
  <si>
    <t>Revizní šachta z PVC typ přímý, DN 400/200 tlak 40 t hl od 1410 do 1780 mm</t>
  </si>
  <si>
    <t>-691237451</t>
  </si>
  <si>
    <t>Revizní šachta z tvrdého PVC v otevřeném výkopu typ přímý (DN šachty/DN trubního vedení) DN 400/200, odolnost vnějšímu tlaku 40 t, hloubka od 1410 do 1780 mm</t>
  </si>
  <si>
    <t>https://podminky.urs.cz/item/CS_URS_2024_01/894811163</t>
  </si>
  <si>
    <t>63</t>
  </si>
  <si>
    <t>894811243</t>
  </si>
  <si>
    <t>Revizní šachta z PVC typ pravý/přímý/levý, DN 400/160 tlak 40 t hl od 1360 do 1730 mm</t>
  </si>
  <si>
    <t>-229090250</t>
  </si>
  <si>
    <t>Revizní šachta z tvrdého PVC v otevřeném výkopu typ pravý/přímý/levý (DN šachty/DN trubního vedení) DN 400/160, odolnost vnějšímu tlaku 40 t, hloubka od 1360 do 1730 mm</t>
  </si>
  <si>
    <t>https://podminky.urs.cz/item/CS_URS_2024_01/894811243</t>
  </si>
  <si>
    <t>64</t>
  </si>
  <si>
    <t>894812326</t>
  </si>
  <si>
    <t>Revizní a čistící šachta z PP typ DN 600/315 šachtové dno průtočné 30°, 60°, 90°</t>
  </si>
  <si>
    <t>-1373213160</t>
  </si>
  <si>
    <t>Revizní a čistící šachta z polypropylenu PP pro hladké trouby DN 600 šachtové dno (DN šachty / DN trubního vedení) DN 600/315 průtočné 30°,60°,90°</t>
  </si>
  <si>
    <t>https://podminky.urs.cz/item/CS_URS_2024_01/894812326</t>
  </si>
  <si>
    <t>65</t>
  </si>
  <si>
    <t>894812332</t>
  </si>
  <si>
    <t>Revizní a čistící šachta z PP DN 600 šachtová roura korugovaná světlé hloubky 2000 mm</t>
  </si>
  <si>
    <t>-1527014508</t>
  </si>
  <si>
    <t>Revizní a čistící šachta z polypropylenu PP pro hladké trouby DN 600 roura šachtová korugovaná, světlé hloubky 2 000 mm</t>
  </si>
  <si>
    <t>https://podminky.urs.cz/item/CS_URS_2024_01/894812332</t>
  </si>
  <si>
    <t>66</t>
  </si>
  <si>
    <t>894812377</t>
  </si>
  <si>
    <t>Revizní a čistící šachta z PP DN 600 poklop litinový pro třídu zatížení D400 s teleskopickým adaptérem</t>
  </si>
  <si>
    <t>1521427932</t>
  </si>
  <si>
    <t>Revizní a čistící šachta z polypropylenu PP pro hladké trouby DN 600 poklop (mříž) litinový pro třídu zatížení D400 s teleskopickým adaptérem</t>
  </si>
  <si>
    <t>https://podminky.urs.cz/item/CS_URS_2024_01/894812377</t>
  </si>
  <si>
    <t>67</t>
  </si>
  <si>
    <t>899623151</t>
  </si>
  <si>
    <t>Obetonování potrubí nebo zdiva stok betonem prostým tř. C 16/20 v otevřeném výkopu</t>
  </si>
  <si>
    <t>1628609381</t>
  </si>
  <si>
    <t>Obetonování potrubí nebo zdiva stok betonem prostým v otevřeném výkopu, betonem tř. C 16/20</t>
  </si>
  <si>
    <t>https://podminky.urs.cz/item/CS_URS_2024_01/899623151</t>
  </si>
  <si>
    <t>"obetonování čerpací šachty směrem k retenci" 0,5*1,5*3</t>
  </si>
  <si>
    <t>68</t>
  </si>
  <si>
    <t>899721111</t>
  </si>
  <si>
    <t>Signalizační vodič DN do 150 mm na potrubí</t>
  </si>
  <si>
    <t>534865779</t>
  </si>
  <si>
    <t>Signalizační vodič na potrubí DN do 150 mm</t>
  </si>
  <si>
    <t>https://podminky.urs.cz/item/CS_URS_2024_01/899721111</t>
  </si>
  <si>
    <t>69</t>
  </si>
  <si>
    <t>899722112</t>
  </si>
  <si>
    <t>Krytí potrubí z plastů výstražnou fólií z PVC přes 20 do 25 cm</t>
  </si>
  <si>
    <t>-892140668</t>
  </si>
  <si>
    <t>Krytí potrubí z plastů výstražnou fólií z PVC šířky přes 20 do 25 cm</t>
  </si>
  <si>
    <t>https://podminky.urs.cz/item/CS_URS_2024_01/899722112</t>
  </si>
  <si>
    <t>Ostatní konstrukce a práce, bourání</t>
  </si>
  <si>
    <t>70</t>
  </si>
  <si>
    <t>981011111</t>
  </si>
  <si>
    <t>Demolice budov dřevěných lehkých jednostranně obitých postupným rozebíráním</t>
  </si>
  <si>
    <t>-28901859</t>
  </si>
  <si>
    <t>Demolice budov postupným rozebíráním dřevěných lehkých, jednostranně obitých</t>
  </si>
  <si>
    <t>https://podminky.urs.cz/item/CS_URS_2024_01/981011111</t>
  </si>
  <si>
    <t>"demolice dřevěné kolny" 4*5*3</t>
  </si>
  <si>
    <t>997</t>
  </si>
  <si>
    <t>Přesun sutě</t>
  </si>
  <si>
    <t>71</t>
  </si>
  <si>
    <t>997006512</t>
  </si>
  <si>
    <t>Vodorovné doprava suti s naložením a složením na skládku přes 100 m do 1 km</t>
  </si>
  <si>
    <t>-1028300643</t>
  </si>
  <si>
    <t>Vodorovná doprava suti na skládku s naložením na dopravní prostředek a složením přes 100 m do 1 km</t>
  </si>
  <si>
    <t>https://podminky.urs.cz/item/CS_URS_2024_01/997006512</t>
  </si>
  <si>
    <t>72</t>
  </si>
  <si>
    <t>997221551</t>
  </si>
  <si>
    <t>Vodorovná doprava suti ze sypkých materiálů do 1 km</t>
  </si>
  <si>
    <t>837172008</t>
  </si>
  <si>
    <t>Vodorovná doprava suti bez naložení, ale se složením a s hrubým urovnáním ze sypkých materiálů, na vzdálenost do 1 km</t>
  </si>
  <si>
    <t>https://podminky.urs.cz/item/CS_URS_2024_01/997221551</t>
  </si>
  <si>
    <t>73</t>
  </si>
  <si>
    <t>997221559</t>
  </si>
  <si>
    <t>Příplatek ZKD 1 km u vodorovné dopravy suti ze sypkých materiálů</t>
  </si>
  <si>
    <t>-876074006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</si>
  <si>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</si>
  <si>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</si>
  <si>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74</t>
  </si>
  <si>
    <t>997221612</t>
  </si>
  <si>
    <t>Nakládání vybouraných hmot na dopravní prostředky pro vodorovnou dopravu</t>
  </si>
  <si>
    <t>304060994</t>
  </si>
  <si>
    <t>Nakládání na dopravní prostředky pro vodorovnou dopravu vybouraných hmot</t>
  </si>
  <si>
    <t>https://podminky.urs.cz/item/CS_URS_2024_01/997221612</t>
  </si>
  <si>
    <t>75</t>
  </si>
  <si>
    <t>997006519</t>
  </si>
  <si>
    <t>Příplatek k vodorovnému přemístění suti na skládku ZKD 1 km přes 1 km</t>
  </si>
  <si>
    <t>432461330</t>
  </si>
  <si>
    <t>Vodorovná doprava suti na skládku Příplatek k ceně -6512 za každý další i započatý 1 km</t>
  </si>
  <si>
    <t>https://podminky.urs.cz/item/CS_URS_2024_01/997006519</t>
  </si>
  <si>
    <t>2,34*2 'Přepočtené koeficientem množství</t>
  </si>
  <si>
    <t>998</t>
  </si>
  <si>
    <t>Přesun hmot</t>
  </si>
  <si>
    <t>76</t>
  </si>
  <si>
    <t>998276101</t>
  </si>
  <si>
    <t>Přesun hmot pro trubní vedení z trub z plastických hmot otevřený výkop</t>
  </si>
  <si>
    <t>-1726802819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</si>
  <si>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</si>
  <si>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</si>
  <si>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PSV</t>
  </si>
  <si>
    <t>Práce a dodávky PSV</t>
  </si>
  <si>
    <t>767</t>
  </si>
  <si>
    <t>Konstrukce zámečnické</t>
  </si>
  <si>
    <t>77</t>
  </si>
  <si>
    <t>767995115</t>
  </si>
  <si>
    <t>Montáž atypických zámečnických konstrukcí hm přes 50 do 100 kg</t>
  </si>
  <si>
    <t>kg</t>
  </si>
  <si>
    <t>-1099117519</t>
  </si>
  <si>
    <t>Montáž ostatních atypických zámečnických konstrukcí hmotnosti přes 50 do 100 kg</t>
  </si>
  <si>
    <t>https://podminky.urs.cz/item/CS_URS_2024_01/767995115</t>
  </si>
  <si>
    <t>8*2*41,629</t>
  </si>
  <si>
    <t>78</t>
  </si>
  <si>
    <t>R-P-002</t>
  </si>
  <si>
    <t>Trubka ocelová 219/8, 41,629 kg/m</t>
  </si>
  <si>
    <t>-333258032</t>
  </si>
  <si>
    <t>666,064*0,001 'Přepočtené koeficientem množství</t>
  </si>
  <si>
    <t>Práce a dodávky M</t>
  </si>
  <si>
    <t>46-M</t>
  </si>
  <si>
    <t>Zemní práce při extr.mont.pracích</t>
  </si>
  <si>
    <t>79</t>
  </si>
  <si>
    <t>460791113</t>
  </si>
  <si>
    <t>Montáž trubek ochranných plastových uložených volně do rýhy tuhých D přes 50 do 90 mm</t>
  </si>
  <si>
    <t>-1891818002</t>
  </si>
  <si>
    <t>Montáž trubek ochranných uložených volně do rýhy plastových tuhých, vnitřního průměru přes 50 do 90 mm</t>
  </si>
  <si>
    <t>https://podminky.urs.cz/item/CS_URS_2024_01/460791113</t>
  </si>
  <si>
    <t>3*4</t>
  </si>
  <si>
    <t>80</t>
  </si>
  <si>
    <t>34571362</t>
  </si>
  <si>
    <t>trubka elektroinstalační HDPE tuhá dvouplášťová korugovaná D 52/63mm</t>
  </si>
  <si>
    <t>128</t>
  </si>
  <si>
    <t>-448794990</t>
  </si>
  <si>
    <t>12*1,05 'Přepočtené koeficientem množství</t>
  </si>
  <si>
    <t>81</t>
  </si>
  <si>
    <t>460671112</t>
  </si>
  <si>
    <t>Výstražná fólie pro krytí kabelů šířky přes 20 do 25 cm</t>
  </si>
  <si>
    <t>1033053421</t>
  </si>
  <si>
    <t>Výstražné prvky pro krytí kabelů včetně vyrovnání povrchu rýhy, rozvinutí a uložení fólie, šířky přes 20 do 25 cm</t>
  </si>
  <si>
    <t>https://podminky.urs.cz/item/CS_URS_2024_01/460671112</t>
  </si>
  <si>
    <t>275,02</t>
  </si>
  <si>
    <t>obnova_asfalt</t>
  </si>
  <si>
    <t>obnova asfaltu u vpustí</t>
  </si>
  <si>
    <t>obnova_podklad</t>
  </si>
  <si>
    <t>obnova podkladní vrstvy</t>
  </si>
  <si>
    <t>4,5</t>
  </si>
  <si>
    <t>48,521</t>
  </si>
  <si>
    <t>80,502</t>
  </si>
  <si>
    <t>8,294</t>
  </si>
  <si>
    <t>112,398</t>
  </si>
  <si>
    <t>SO 04 - Odvodnění parkoviště a OLK</t>
  </si>
  <si>
    <t>105,614</t>
  </si>
  <si>
    <t xml:space="preserve">    5 - Komunikace pozemní</t>
  </si>
  <si>
    <t>113107112</t>
  </si>
  <si>
    <t>Odstranění podkladu z kameniva těženého tl přes 100 do 200 mm ručně</t>
  </si>
  <si>
    <t>-2122155684</t>
  </si>
  <si>
    <t>Odstranění podkladů nebo krytů ručně s přemístěním hmot na skládku na vzdálenost do 3 m nebo s naložením na dopravní prostředek z kameniva těženého, o tl. vrstvy přes 100 do 200 mm</t>
  </si>
  <si>
    <t>https://podminky.urs.cz/item/CS_URS_2024_01/113107112</t>
  </si>
  <si>
    <t>113107142</t>
  </si>
  <si>
    <t>Odstranění podkladu živičného tl přes 50 do 100 mm ručně</t>
  </si>
  <si>
    <t>1821153193</t>
  </si>
  <si>
    <t>Odstranění podkladů nebo krytů ručně s přemístěním hmot na skládku na vzdálenost do 3 m nebo s naložením na dopravní prostředek živičných, o tl. vrstvy přes 50 do 100 mm</t>
  </si>
  <si>
    <t>https://podminky.urs.cz/item/CS_URS_2024_01/113107142</t>
  </si>
  <si>
    <t>113202111</t>
  </si>
  <si>
    <t>Vytrhání obrub krajníků obrubníků stojatých</t>
  </si>
  <si>
    <t>-1487318819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</si>
  <si>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</si>
  <si>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</si>
  <si>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2*2</t>
  </si>
  <si>
    <t>1097936788</t>
  </si>
  <si>
    <t>"OLK - svahovaný" 3,5 * 6,2*6,2/4*3,14</t>
  </si>
  <si>
    <t>-266453536</t>
  </si>
  <si>
    <t>"ZA" 90,5*1,1</t>
  </si>
  <si>
    <t>"UV" (4,22+3,44)*1,1</t>
  </si>
  <si>
    <t>"OŽ" 4,02*1,1</t>
  </si>
  <si>
    <t>1767146041</t>
  </si>
  <si>
    <t>"ZA" 90,5*2</t>
  </si>
  <si>
    <t>-2101475330</t>
  </si>
  <si>
    <t>335661447</t>
  </si>
  <si>
    <t>(vykopy_ret+Vykopy_kan-odvoz_skladka)*2</t>
  </si>
  <si>
    <t>-1034241201</t>
  </si>
  <si>
    <t>"OLK" (0,6*0,95)+(7,41*2,962)</t>
  </si>
  <si>
    <t>"deska pod OLK" 7,79*0,15</t>
  </si>
  <si>
    <t>-392646684</t>
  </si>
  <si>
    <t>1359872889</t>
  </si>
  <si>
    <t>80,502*1,8 'Přepočtené koeficientem množství</t>
  </si>
  <si>
    <t>-472846126</t>
  </si>
  <si>
    <t>1070262501</t>
  </si>
  <si>
    <t>vykopy_ret+Vykopy_kan-odvoz_skladka</t>
  </si>
  <si>
    <t>505853957</t>
  </si>
  <si>
    <t>"ZA" 64,1*1,1*0,6</t>
  </si>
  <si>
    <t>"VP" 8,6*1,1*0,5</t>
  </si>
  <si>
    <t>"OŽ" 2,7*1,1*0,5</t>
  </si>
  <si>
    <t>444895516</t>
  </si>
  <si>
    <t>48,521*2 'Přepočtené koeficientem množství</t>
  </si>
  <si>
    <t>464333236</t>
  </si>
  <si>
    <t>-567903622</t>
  </si>
  <si>
    <t>"deska pod OLK, 150 kg/m3" 1,168*0,150</t>
  </si>
  <si>
    <t>R-D-001</t>
  </si>
  <si>
    <t>Montáž prefabrikovaného odlučovače ropných látek, včetně zajištění jeřábu - dílec do 10 t</t>
  </si>
  <si>
    <t>soub</t>
  </si>
  <si>
    <t>305046397</t>
  </si>
  <si>
    <t>Montáž prefabrikovaného odlučovače ropných látek, 
včetně zajištění jeřábu - dílec do 10 t</t>
  </si>
  <si>
    <t>R-D-002</t>
  </si>
  <si>
    <t>Odlučovač ropných látek železobetonový prefabrikovaný, podzemní, 40 l/s, 4000 l</t>
  </si>
  <si>
    <t>-464053534</t>
  </si>
  <si>
    <t>Prefabrikovaný železobetovový odlučovač ropných látek, 
pro průtok 40 l/s, s kalovou nádrží objemu 4000 l
Vyjímatelná koalescenční vložka
Vnitřní garnitura z polyetylenu, opatřena bezpečnostním plovákem
dle ČSN EN 858 - třída I, podle NV 401/2015 Sb. 
včetně zákrytové desky, vstupního otvoru, stupadel, prostupů
včetně dopravy</t>
  </si>
  <si>
    <t>298044560</t>
  </si>
  <si>
    <t>"ZA" 64,1*1,1*0,1</t>
  </si>
  <si>
    <t>"VP" 8,6*1,1*0,1</t>
  </si>
  <si>
    <t>"OŽ" 2,7*1,1*0,1</t>
  </si>
  <si>
    <t>Komunikace pozemní</t>
  </si>
  <si>
    <t>564861111</t>
  </si>
  <si>
    <t>Podklad ze štěrkodrtě ŠD plochy přes 100 m2 tl 200 mm</t>
  </si>
  <si>
    <t>749644087</t>
  </si>
  <si>
    <t>Podklad ze štěrkodrti ŠD s rozprostřením a zhutněním plochy přes 100 m2, po zhutnění tl. 200 mm</t>
  </si>
  <si>
    <t>https://podminky.urs.cz/item/CS_URS_2024_01/564861111</t>
  </si>
  <si>
    <t>565135101</t>
  </si>
  <si>
    <t>Asfaltový beton vrstva podkladní ACP 16 (obalované kamenivo OKS) tl 50 mm š do 1,5 m</t>
  </si>
  <si>
    <t>533675156</t>
  </si>
  <si>
    <t>Asfaltový beton vrstva podkladní ACP 16 (obalované kamenivo střednězrnné - OKS) s rozprostřením a zhutněním v pruhu šířky do 1,5 m, po zhutnění tl. 50 mm</t>
  </si>
  <si>
    <t>https://podminky.urs.cz/item/CS_URS_2024_01/565135101</t>
  </si>
  <si>
    <t>573211109</t>
  </si>
  <si>
    <t>Postřik živičný spojovací z asfaltu v množství 0,50 kg/m2</t>
  </si>
  <si>
    <t>-2110318056</t>
  </si>
  <si>
    <t>Postřik spojovací PS bez posypu kamenivem z asfaltu silničního, v množství 0,50 kg/m2</t>
  </si>
  <si>
    <t>https://podminky.urs.cz/item/CS_URS_2024_01/573211109</t>
  </si>
  <si>
    <t>573231106</t>
  </si>
  <si>
    <t>Postřik živičný spojovací ze silniční emulze v množství 0,30 kg/m2</t>
  </si>
  <si>
    <t>-848614622</t>
  </si>
  <si>
    <t>Postřik spojovací PS bez posypu kamenivem ze silniční emulze, v množství 0,30 kg/m2</t>
  </si>
  <si>
    <t>https://podminky.urs.cz/item/CS_URS_2024_01/573231106</t>
  </si>
  <si>
    <t>871355R01</t>
  </si>
  <si>
    <t>-1224147962</t>
  </si>
  <si>
    <t>871365R02</t>
  </si>
  <si>
    <t>Kanalizační potrubí z tvrdého PVC jednovrstvé tuhost třídy SN8 DN 250</t>
  </si>
  <si>
    <t>-160819261</t>
  </si>
  <si>
    <t>Kanalizační potrubí z tvrdého PVC v otevřeném výkopu ve sklonu do 20 %, hladkého plnostěnného jednovrstvého, tuhost třídy SN 8 DN 250</t>
  </si>
  <si>
    <t>31,7+8,6</t>
  </si>
  <si>
    <t>871375R03</t>
  </si>
  <si>
    <t>-2002226769</t>
  </si>
  <si>
    <t>R-D-003</t>
  </si>
  <si>
    <t>poklop šachtový litinový kruhový DN 800 bez ventilace tř D400 pro běžný provoz</t>
  </si>
  <si>
    <t>-756890041</t>
  </si>
  <si>
    <t>"poklop OLK" 1</t>
  </si>
  <si>
    <t>2086790216</t>
  </si>
  <si>
    <t>895941343</t>
  </si>
  <si>
    <t>Osazení vpusti uliční DN 500 z betonových dílců dno vysoké s kalištěm</t>
  </si>
  <si>
    <t>-931075709</t>
  </si>
  <si>
    <t>Osazení vpusti uliční z betonových dílců DN 500 dno vysoké s kalištěm</t>
  </si>
  <si>
    <t>https://podminky.urs.cz/item/CS_URS_2024_01/895941343</t>
  </si>
  <si>
    <t>59224470</t>
  </si>
  <si>
    <t>vpusť uliční DN 500 kaliště vysoké 500/525x65mm</t>
  </si>
  <si>
    <t>1143448550</t>
  </si>
  <si>
    <t>895941351</t>
  </si>
  <si>
    <t>Osazení vpusti uliční DN 500 z betonových dílců skruž horní pro čtvercovou vtokovou mříž</t>
  </si>
  <si>
    <t>-486451318</t>
  </si>
  <si>
    <t>Osazení vpusti uliční z betonových dílců DN 500 skruž horní pro čtvercovou vtokovou mříž</t>
  </si>
  <si>
    <t>https://podminky.urs.cz/item/CS_URS_2024_01/895941351</t>
  </si>
  <si>
    <t>59224460</t>
  </si>
  <si>
    <t>vpusť uliční DN 500 betonová 500x190x65mm čtvercový poklop</t>
  </si>
  <si>
    <t>-1017739049</t>
  </si>
  <si>
    <t>895941362</t>
  </si>
  <si>
    <t>Osazení vpusti uliční DN 500 z betonových dílců skruž středová 590 mm</t>
  </si>
  <si>
    <t>-148938382</t>
  </si>
  <si>
    <t>Osazení vpusti uliční z betonových dílců DN 500 skruž středová 590 mm</t>
  </si>
  <si>
    <t>https://podminky.urs.cz/item/CS_URS_2024_01/895941362</t>
  </si>
  <si>
    <t>59224462</t>
  </si>
  <si>
    <t>vpusť uliční DN 500 skruž průběžná vysoká betonová 500/590x65mm</t>
  </si>
  <si>
    <t>-2004528273</t>
  </si>
  <si>
    <t>895941366</t>
  </si>
  <si>
    <t>Osazení vpusti uliční DN 500 z betonových dílců skruž průběžná s výtokem</t>
  </si>
  <si>
    <t>666868005</t>
  </si>
  <si>
    <t>Osazení vpusti uliční z betonových dílců DN 500 skruž průběžná s výtokem</t>
  </si>
  <si>
    <t>https://podminky.urs.cz/item/CS_URS_2024_01/895941366</t>
  </si>
  <si>
    <t>59224463</t>
  </si>
  <si>
    <t>vpusť uliční DN 500 skruž průběžná 500/590x65mm betonová s odtokem 150mm</t>
  </si>
  <si>
    <t>-1049863781</t>
  </si>
  <si>
    <t>899204112</t>
  </si>
  <si>
    <t>Osazení mříží litinových včetně rámů a košů na bahno pro třídu zatížení D400, E600</t>
  </si>
  <si>
    <t>455849513</t>
  </si>
  <si>
    <t>https://podminky.urs.cz/item/CS_URS_2024_01/899204112</t>
  </si>
  <si>
    <t>59224481</t>
  </si>
  <si>
    <t>mříž vtoková s rámem pro uliční vpusť 500x500, zatížení 40 tun</t>
  </si>
  <si>
    <t>-2111134208</t>
  </si>
  <si>
    <t>55241001</t>
  </si>
  <si>
    <t>koš kalový pod kruhovou mříž - těžký</t>
  </si>
  <si>
    <t>157012701</t>
  </si>
  <si>
    <t>899202211</t>
  </si>
  <si>
    <t>Demontáž mříží litinových včetně rámů hmotnosti přes 50 do 100 kg</t>
  </si>
  <si>
    <t>-595570629</t>
  </si>
  <si>
    <t>Demontáž mříží litinových včetně rámů, hmotnosti jednotlivě přes 50 do 100 Kg</t>
  </si>
  <si>
    <t>https://podminky.urs.cz/item/CS_URS_2024_01/899202211</t>
  </si>
  <si>
    <t>890411811</t>
  </si>
  <si>
    <t>Bourání šachet z prefabrikovaných skruží ručně obestavěného prostoru do 1,5 m3</t>
  </si>
  <si>
    <t>-69035300</t>
  </si>
  <si>
    <t>Bourání šachet a jímek ručně velikosti obestavěného prostoru do 1,5 m3 z prefabrikovaných skruží</t>
  </si>
  <si>
    <t>https://podminky.urs.cz/item/CS_URS_2024_01/890411811</t>
  </si>
  <si>
    <t>916131212</t>
  </si>
  <si>
    <t>Osazení silničního obrubníku betonového stojatého bez boční opěry do lože z betonu prostého</t>
  </si>
  <si>
    <t>-31083706</t>
  </si>
  <si>
    <t>Osazení silničního obrubníku betonového se zřízením lože, s vyplněním a zatřením spár cementovou maltou stojatého bez boční opěry, do lože z betonu prostého</t>
  </si>
  <si>
    <t>https://podminky.urs.cz/item/CS_URS_2024_01/916131212</t>
  </si>
  <si>
    <t>59217026</t>
  </si>
  <si>
    <t>obrubník silniční betonový 500x150x250mm</t>
  </si>
  <si>
    <t>1254420382</t>
  </si>
  <si>
    <t>4*1,02 'Přepočtené koeficientem množství</t>
  </si>
  <si>
    <t>919122112</t>
  </si>
  <si>
    <t>Těsnění spár zálivkou za tepla pro komůrky š 10 mm hl 25 mm s těsnicím profilem</t>
  </si>
  <si>
    <t>1799072942</t>
  </si>
  <si>
    <t>Utěsnění dilatačních spár zálivkou za tepla v cementobetonovém nebo živičném krytu včetně adhezního nátěru s těsnicím profilem pod zálivkou, pro komůrky šířky 10 mm, hloubky 25 mm</t>
  </si>
  <si>
    <t>https://podminky.urs.cz/item/CS_URS_2024_01/919122112</t>
  </si>
  <si>
    <t>2*(2+2+2)</t>
  </si>
  <si>
    <t>919735112</t>
  </si>
  <si>
    <t>Řezání stávajícího živičného krytu hl přes 50 do 100 mm</t>
  </si>
  <si>
    <t>-1050271270</t>
  </si>
  <si>
    <t>Řezání stávajícího živičného krytu nebo podkladu hloubky přes 50 do 100 mm</t>
  </si>
  <si>
    <t>https://podminky.urs.cz/item/CS_URS_2024_01/919735112</t>
  </si>
  <si>
    <t>-1381900919</t>
  </si>
  <si>
    <t>-653450378</t>
  </si>
  <si>
    <t>6,05*2 'Přepočtené koeficientem množství</t>
  </si>
  <si>
    <t>997221873</t>
  </si>
  <si>
    <t>Poplatek za uložení na recyklační skládce (skládkovné) stavebního odpadu zeminy a kamení zatříděného do Katalogu odpadů pod kódem 17 05 04</t>
  </si>
  <si>
    <t>572155994</t>
  </si>
  <si>
    <t>https://podminky.urs.cz/item/CS_URS_2024_01/997221873</t>
  </si>
  <si>
    <t>6,005-2,74-1,760</t>
  </si>
  <si>
    <t>997221861</t>
  </si>
  <si>
    <t>Poplatek za uložení na recyklační skládce (skládkovné) stavebního odpadu z prostého betonu pod kódem 17 01 01</t>
  </si>
  <si>
    <t>1710320861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</si>
  <si>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</si>
  <si>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</si>
  <si>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1,92+0,82</t>
  </si>
  <si>
    <t>997221875</t>
  </si>
  <si>
    <t>Poplatek za uložení na recyklační skládce (skládkovné) stavebního odpadu asfaltového bez obsahu dehtu zatříděného do Katalogu odpadů pod kódem 17 03 02</t>
  </si>
  <si>
    <t>1193065991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</si>
  <si>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</si>
  <si>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</si>
  <si>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1,706</t>
  </si>
  <si>
    <t>-575784311</t>
  </si>
  <si>
    <t>VRN, OST - Vedlejší rozpočtové a ostatní náklady</t>
  </si>
  <si>
    <t>HADRABA s.r.o.</t>
  </si>
  <si>
    <t>HSV - Ostatní náklady</t>
  </si>
  <si>
    <t xml:space="preserve">    800 -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</si>
  <si>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</si>
  <si>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</si>
  <si>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</si>
  <si>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</si>
  <si>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Ostatní náklady</t>
  </si>
  <si>
    <t>800</t>
  </si>
  <si>
    <t>800100200</t>
  </si>
  <si>
    <t>DSPS dle vyhl. č. 499/2006 Sb. příl. č. 3 i v digitálním zpracování včetně geodetického zaměření</t>
  </si>
  <si>
    <t>soubor</t>
  </si>
  <si>
    <t>-308171131</t>
  </si>
  <si>
    <t>800100300</t>
  </si>
  <si>
    <t>Vytyčení sítí</t>
  </si>
  <si>
    <t>1294109331</t>
  </si>
  <si>
    <t>800100600</t>
  </si>
  <si>
    <t>Inženýrská činnost zhotovitele</t>
  </si>
  <si>
    <t>-381304785</t>
  </si>
  <si>
    <t>800100700</t>
  </si>
  <si>
    <t>Dodavatelská dokumentace</t>
  </si>
  <si>
    <t>2020679321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</si>
  <si>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</si>
  <si>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</si>
  <si>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</si>
  <si>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</si>
  <si>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</si>
  <si>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</si>
  <si>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</si>
  <si>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1285009360</t>
  </si>
  <si>
    <t>https://podminky.urs.cz/item/CS_URS_2024_01/012103000</t>
  </si>
  <si>
    <t>012303000</t>
  </si>
  <si>
    <t>Geodetické práce po výstavbě - zaměření skutečného stavu</t>
  </si>
  <si>
    <t>86686635</t>
  </si>
  <si>
    <t>Geodetické práce po výstavbě - zaměření skutečného stavu_x000d_</t>
  </si>
  <si>
    <t>https://podminky.urs.cz/item/CS_URS_2024_01/012303000</t>
  </si>
  <si>
    <t>VRN3</t>
  </si>
  <si>
    <t>Zařízení staveniště</t>
  </si>
  <si>
    <t>030001000</t>
  </si>
  <si>
    <t>Zařízení staveniště, 0,5% za investičních nákladů</t>
  </si>
  <si>
    <t>%</t>
  </si>
  <si>
    <t>-1195155073</t>
  </si>
  <si>
    <t>https://podminky.urs.cz/item/CS_URS_2024_01/030001000</t>
  </si>
  <si>
    <t>VRN4</t>
  </si>
  <si>
    <t>Inženýrská činnost</t>
  </si>
  <si>
    <t>043154000</t>
  </si>
  <si>
    <t>Zkoušky hutnicí</t>
  </si>
  <si>
    <t>132010638</t>
  </si>
  <si>
    <t>https://podminky.urs.cz/item/CS_URS_2024_01/043154000</t>
  </si>
  <si>
    <t>045002000</t>
  </si>
  <si>
    <t>Kompletační a koordinační činnost</t>
  </si>
  <si>
    <t>hod</t>
  </si>
  <si>
    <t>1662386699</t>
  </si>
  <si>
    <t>https://podminky.urs.cz/item/CS_URS_2024_01/045002000</t>
  </si>
  <si>
    <t>SEZNAM FIGUR</t>
  </si>
  <si>
    <t>Výměra</t>
  </si>
  <si>
    <t>Použití figury:</t>
  </si>
  <si>
    <t>Plocha pazeni oboustranného - kanalizace</t>
  </si>
  <si>
    <t>(2*2)*2</t>
  </si>
  <si>
    <t>1,5*1,5*2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</si>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</sst>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206" TargetMode="External" /><Relationship Id="rId2" Type="http://schemas.openxmlformats.org/officeDocument/2006/relationships/hyperlink" Target="https://podminky.urs.cz/item/CS_URS_2024_01/132254206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51101201" TargetMode="External" /><Relationship Id="rId6" Type="http://schemas.openxmlformats.org/officeDocument/2006/relationships/hyperlink" Target="https://podminky.urs.cz/item/CS_URS_2024_01/151101211" TargetMode="External" /><Relationship Id="rId7" Type="http://schemas.openxmlformats.org/officeDocument/2006/relationships/hyperlink" Target="https://podminky.urs.cz/item/CS_URS_2024_01/151101301" TargetMode="External" /><Relationship Id="rId8" Type="http://schemas.openxmlformats.org/officeDocument/2006/relationships/hyperlink" Target="https://podminky.urs.cz/item/CS_URS_2024_01/151101311" TargetMode="External" /><Relationship Id="rId9" Type="http://schemas.openxmlformats.org/officeDocument/2006/relationships/hyperlink" Target="https://podminky.urs.cz/item/CS_URS_2024_01/151712111" TargetMode="External" /><Relationship Id="rId10" Type="http://schemas.openxmlformats.org/officeDocument/2006/relationships/hyperlink" Target="https://podminky.urs.cz/item/CS_URS_2024_01/153112111" TargetMode="External" /><Relationship Id="rId11" Type="http://schemas.openxmlformats.org/officeDocument/2006/relationships/hyperlink" Target="https://podminky.urs.cz/item/CS_URS_2024_01/153112122" TargetMode="External" /><Relationship Id="rId12" Type="http://schemas.openxmlformats.org/officeDocument/2006/relationships/hyperlink" Target="https://podminky.urs.cz/item/CS_URS_2024_01/153113112" TargetMode="External" /><Relationship Id="rId13" Type="http://schemas.openxmlformats.org/officeDocument/2006/relationships/hyperlink" Target="https://podminky.urs.cz/item/CS_URS_2024_01/162351104" TargetMode="External" /><Relationship Id="rId14" Type="http://schemas.openxmlformats.org/officeDocument/2006/relationships/hyperlink" Target="https://podminky.urs.cz/item/CS_URS_2024_01/162551108" TargetMode="External" /><Relationship Id="rId15" Type="http://schemas.openxmlformats.org/officeDocument/2006/relationships/hyperlink" Target="https://podminky.urs.cz/item/CS_URS_2024_01/167151111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4_01/171251201" TargetMode="External" /><Relationship Id="rId18" Type="http://schemas.openxmlformats.org/officeDocument/2006/relationships/hyperlink" Target="https://podminky.urs.cz/item/CS_URS_2024_01/174151101" TargetMode="External" /><Relationship Id="rId19" Type="http://schemas.openxmlformats.org/officeDocument/2006/relationships/hyperlink" Target="https://podminky.urs.cz/item/CS_URS_2024_01/175151101" TargetMode="External" /><Relationship Id="rId20" Type="http://schemas.openxmlformats.org/officeDocument/2006/relationships/hyperlink" Target="https://podminky.urs.cz/item/CS_URS_2024_01/273313611" TargetMode="External" /><Relationship Id="rId21" Type="http://schemas.openxmlformats.org/officeDocument/2006/relationships/hyperlink" Target="https://podminky.urs.cz/item/CS_URS_2024_01/273362021" TargetMode="External" /><Relationship Id="rId22" Type="http://schemas.openxmlformats.org/officeDocument/2006/relationships/hyperlink" Target="https://podminky.urs.cz/item/CS_URS_2024_01/283111111" TargetMode="External" /><Relationship Id="rId23" Type="http://schemas.openxmlformats.org/officeDocument/2006/relationships/hyperlink" Target="https://podminky.urs.cz/item/CS_URS_2024_01/382121111" TargetMode="External" /><Relationship Id="rId24" Type="http://schemas.openxmlformats.org/officeDocument/2006/relationships/hyperlink" Target="https://podminky.urs.cz/item/CS_URS_2024_01/382121121" TargetMode="External" /><Relationship Id="rId25" Type="http://schemas.openxmlformats.org/officeDocument/2006/relationships/hyperlink" Target="https://podminky.urs.cz/item/CS_URS_2024_01/382121131" TargetMode="External" /><Relationship Id="rId26" Type="http://schemas.openxmlformats.org/officeDocument/2006/relationships/hyperlink" Target="https://podminky.urs.cz/item/CS_URS_2024_01/451572111" TargetMode="External" /><Relationship Id="rId27" Type="http://schemas.openxmlformats.org/officeDocument/2006/relationships/hyperlink" Target="https://podminky.urs.cz/item/CS_URS_2024_01/871171141" TargetMode="External" /><Relationship Id="rId28" Type="http://schemas.openxmlformats.org/officeDocument/2006/relationships/hyperlink" Target="https://podminky.urs.cz/item/CS_URS_2024_01/877171118" TargetMode="External" /><Relationship Id="rId29" Type="http://schemas.openxmlformats.org/officeDocument/2006/relationships/hyperlink" Target="https://podminky.urs.cz/item/CS_URS_2024_01/877315221" TargetMode="External" /><Relationship Id="rId30" Type="http://schemas.openxmlformats.org/officeDocument/2006/relationships/hyperlink" Target="https://podminky.urs.cz/item/CS_URS_2024_01/877355221" TargetMode="External" /><Relationship Id="rId31" Type="http://schemas.openxmlformats.org/officeDocument/2006/relationships/hyperlink" Target="https://podminky.urs.cz/item/CS_URS_2024_01/892241111" TargetMode="External" /><Relationship Id="rId32" Type="http://schemas.openxmlformats.org/officeDocument/2006/relationships/hyperlink" Target="https://podminky.urs.cz/item/CS_URS_2024_01/892372111" TargetMode="External" /><Relationship Id="rId33" Type="http://schemas.openxmlformats.org/officeDocument/2006/relationships/hyperlink" Target="https://podminky.urs.cz/item/CS_URS_2024_01/894118001" TargetMode="External" /><Relationship Id="rId34" Type="http://schemas.openxmlformats.org/officeDocument/2006/relationships/hyperlink" Target="https://podminky.urs.cz/item/CS_URS_2024_01/894411111" TargetMode="External" /><Relationship Id="rId35" Type="http://schemas.openxmlformats.org/officeDocument/2006/relationships/hyperlink" Target="https://podminky.urs.cz/item/CS_URS_2024_01/894811163" TargetMode="External" /><Relationship Id="rId36" Type="http://schemas.openxmlformats.org/officeDocument/2006/relationships/hyperlink" Target="https://podminky.urs.cz/item/CS_URS_2024_01/894811243" TargetMode="External" /><Relationship Id="rId37" Type="http://schemas.openxmlformats.org/officeDocument/2006/relationships/hyperlink" Target="https://podminky.urs.cz/item/CS_URS_2024_01/894812326" TargetMode="External" /><Relationship Id="rId38" Type="http://schemas.openxmlformats.org/officeDocument/2006/relationships/hyperlink" Target="https://podminky.urs.cz/item/CS_URS_2024_01/894812332" TargetMode="External" /><Relationship Id="rId39" Type="http://schemas.openxmlformats.org/officeDocument/2006/relationships/hyperlink" Target="https://podminky.urs.cz/item/CS_URS_2024_01/894812377" TargetMode="External" /><Relationship Id="rId40" Type="http://schemas.openxmlformats.org/officeDocument/2006/relationships/hyperlink" Target="https://podminky.urs.cz/item/CS_URS_2024_01/899623151" TargetMode="External" /><Relationship Id="rId41" Type="http://schemas.openxmlformats.org/officeDocument/2006/relationships/hyperlink" Target="https://podminky.urs.cz/item/CS_URS_2024_01/899721111" TargetMode="External" /><Relationship Id="rId42" Type="http://schemas.openxmlformats.org/officeDocument/2006/relationships/hyperlink" Target="https://podminky.urs.cz/item/CS_URS_2024_01/899722112" TargetMode="External" /><Relationship Id="rId43" Type="http://schemas.openxmlformats.org/officeDocument/2006/relationships/hyperlink" Target="https://podminky.urs.cz/item/CS_URS_2024_01/981011111" TargetMode="External" /><Relationship Id="rId44" Type="http://schemas.openxmlformats.org/officeDocument/2006/relationships/hyperlink" Target="https://podminky.urs.cz/item/CS_URS_2024_01/997006512" TargetMode="External" /><Relationship Id="rId45" Type="http://schemas.openxmlformats.org/officeDocument/2006/relationships/hyperlink" Target="https://podminky.urs.cz/item/CS_URS_2024_01/997221551" TargetMode="External" /><Relationship Id="rId46" Type="http://schemas.openxmlformats.org/officeDocument/2006/relationships/hyperlink" Target="https://podminky.urs.cz/item/CS_URS_2024_01/997221559" TargetMode="External" /><Relationship Id="rId47" Type="http://schemas.openxmlformats.org/officeDocument/2006/relationships/hyperlink" Target="https://podminky.urs.cz/item/CS_URS_2024_01/997221612" TargetMode="External" /><Relationship Id="rId48" Type="http://schemas.openxmlformats.org/officeDocument/2006/relationships/hyperlink" Target="https://podminky.urs.cz/item/CS_URS_2024_01/997006519" TargetMode="External" /><Relationship Id="rId49" Type="http://schemas.openxmlformats.org/officeDocument/2006/relationships/hyperlink" Target="https://podminky.urs.cz/item/CS_URS_2024_01/998276101" TargetMode="External" /><Relationship Id="rId50" Type="http://schemas.openxmlformats.org/officeDocument/2006/relationships/hyperlink" Target="https://podminky.urs.cz/item/CS_URS_2024_01/767995115" TargetMode="External" /><Relationship Id="rId51" Type="http://schemas.openxmlformats.org/officeDocument/2006/relationships/hyperlink" Target="https://podminky.urs.cz/item/CS_URS_2024_01/460791113" TargetMode="External" /><Relationship Id="rId52" Type="http://schemas.openxmlformats.org/officeDocument/2006/relationships/hyperlink" Target="https://podminky.urs.cz/item/CS_URS_2024_01/460671112" TargetMode="External" /><Relationship Id="rId5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12" TargetMode="External" /><Relationship Id="rId2" Type="http://schemas.openxmlformats.org/officeDocument/2006/relationships/hyperlink" Target="https://podminky.urs.cz/item/CS_URS_2024_01/113107142" TargetMode="External" /><Relationship Id="rId3" Type="http://schemas.openxmlformats.org/officeDocument/2006/relationships/hyperlink" Target="https://podminky.urs.cz/item/CS_URS_2024_01/113202111" TargetMode="External" /><Relationship Id="rId4" Type="http://schemas.openxmlformats.org/officeDocument/2006/relationships/hyperlink" Target="https://podminky.urs.cz/item/CS_URS_2024_01/131251206" TargetMode="External" /><Relationship Id="rId5" Type="http://schemas.openxmlformats.org/officeDocument/2006/relationships/hyperlink" Target="https://podminky.urs.cz/item/CS_URS_2024_01/132254206" TargetMode="External" /><Relationship Id="rId6" Type="http://schemas.openxmlformats.org/officeDocument/2006/relationships/hyperlink" Target="https://podminky.urs.cz/item/CS_URS_2024_01/151101101" TargetMode="External" /><Relationship Id="rId7" Type="http://schemas.openxmlformats.org/officeDocument/2006/relationships/hyperlink" Target="https://podminky.urs.cz/item/CS_URS_2024_01/151101111" TargetMode="External" /><Relationship Id="rId8" Type="http://schemas.openxmlformats.org/officeDocument/2006/relationships/hyperlink" Target="https://podminky.urs.cz/item/CS_URS_2024_01/162351104" TargetMode="External" /><Relationship Id="rId9" Type="http://schemas.openxmlformats.org/officeDocument/2006/relationships/hyperlink" Target="https://podminky.urs.cz/item/CS_URS_2024_01/162551108" TargetMode="External" /><Relationship Id="rId10" Type="http://schemas.openxmlformats.org/officeDocument/2006/relationships/hyperlink" Target="https://podminky.urs.cz/item/CS_URS_2024_01/167151111" TargetMode="External" /><Relationship Id="rId11" Type="http://schemas.openxmlformats.org/officeDocument/2006/relationships/hyperlink" Target="https://podminky.urs.cz/item/CS_URS_2024_01/171201231" TargetMode="External" /><Relationship Id="rId12" Type="http://schemas.openxmlformats.org/officeDocument/2006/relationships/hyperlink" Target="https://podminky.urs.cz/item/CS_URS_2024_01/171251201" TargetMode="External" /><Relationship Id="rId13" Type="http://schemas.openxmlformats.org/officeDocument/2006/relationships/hyperlink" Target="https://podminky.urs.cz/item/CS_URS_2024_01/174151101" TargetMode="External" /><Relationship Id="rId14" Type="http://schemas.openxmlformats.org/officeDocument/2006/relationships/hyperlink" Target="https://podminky.urs.cz/item/CS_URS_2024_01/175151101" TargetMode="External" /><Relationship Id="rId15" Type="http://schemas.openxmlformats.org/officeDocument/2006/relationships/hyperlink" Target="https://podminky.urs.cz/item/CS_URS_2024_01/273313611" TargetMode="External" /><Relationship Id="rId16" Type="http://schemas.openxmlformats.org/officeDocument/2006/relationships/hyperlink" Target="https://podminky.urs.cz/item/CS_URS_2024_01/273362021" TargetMode="External" /><Relationship Id="rId17" Type="http://schemas.openxmlformats.org/officeDocument/2006/relationships/hyperlink" Target="https://podminky.urs.cz/item/CS_URS_2024_01/451572111" TargetMode="External" /><Relationship Id="rId18" Type="http://schemas.openxmlformats.org/officeDocument/2006/relationships/hyperlink" Target="https://podminky.urs.cz/item/CS_URS_2024_01/564861111" TargetMode="External" /><Relationship Id="rId19" Type="http://schemas.openxmlformats.org/officeDocument/2006/relationships/hyperlink" Target="https://podminky.urs.cz/item/CS_URS_2024_01/565135101" TargetMode="External" /><Relationship Id="rId20" Type="http://schemas.openxmlformats.org/officeDocument/2006/relationships/hyperlink" Target="https://podminky.urs.cz/item/CS_URS_2024_01/573211109" TargetMode="External" /><Relationship Id="rId21" Type="http://schemas.openxmlformats.org/officeDocument/2006/relationships/hyperlink" Target="https://podminky.urs.cz/item/CS_URS_2024_01/573231106" TargetMode="External" /><Relationship Id="rId22" Type="http://schemas.openxmlformats.org/officeDocument/2006/relationships/hyperlink" Target="https://podminky.urs.cz/item/CS_URS_2024_01/894811243" TargetMode="External" /><Relationship Id="rId23" Type="http://schemas.openxmlformats.org/officeDocument/2006/relationships/hyperlink" Target="https://podminky.urs.cz/item/CS_URS_2024_01/895941343" TargetMode="External" /><Relationship Id="rId24" Type="http://schemas.openxmlformats.org/officeDocument/2006/relationships/hyperlink" Target="https://podminky.urs.cz/item/CS_URS_2024_01/895941351" TargetMode="External" /><Relationship Id="rId25" Type="http://schemas.openxmlformats.org/officeDocument/2006/relationships/hyperlink" Target="https://podminky.urs.cz/item/CS_URS_2024_01/895941362" TargetMode="External" /><Relationship Id="rId26" Type="http://schemas.openxmlformats.org/officeDocument/2006/relationships/hyperlink" Target="https://podminky.urs.cz/item/CS_URS_2024_01/895941366" TargetMode="External" /><Relationship Id="rId27" Type="http://schemas.openxmlformats.org/officeDocument/2006/relationships/hyperlink" Target="https://podminky.urs.cz/item/CS_URS_2024_01/899204112" TargetMode="External" /><Relationship Id="rId28" Type="http://schemas.openxmlformats.org/officeDocument/2006/relationships/hyperlink" Target="https://podminky.urs.cz/item/CS_URS_2024_01/899202211" TargetMode="External" /><Relationship Id="rId29" Type="http://schemas.openxmlformats.org/officeDocument/2006/relationships/hyperlink" Target="https://podminky.urs.cz/item/CS_URS_2024_01/890411811" TargetMode="External" /><Relationship Id="rId30" Type="http://schemas.openxmlformats.org/officeDocument/2006/relationships/hyperlink" Target="https://podminky.urs.cz/item/CS_URS_2024_01/916131212" TargetMode="External" /><Relationship Id="rId31" Type="http://schemas.openxmlformats.org/officeDocument/2006/relationships/hyperlink" Target="https://podminky.urs.cz/item/CS_URS_2024_01/919122112" TargetMode="External" /><Relationship Id="rId32" Type="http://schemas.openxmlformats.org/officeDocument/2006/relationships/hyperlink" Target="https://podminky.urs.cz/item/CS_URS_2024_01/919735112" TargetMode="External" /><Relationship Id="rId33" Type="http://schemas.openxmlformats.org/officeDocument/2006/relationships/hyperlink" Target="https://podminky.urs.cz/item/CS_URS_2024_01/997221551" TargetMode="External" /><Relationship Id="rId34" Type="http://schemas.openxmlformats.org/officeDocument/2006/relationships/hyperlink" Target="https://podminky.urs.cz/item/CS_URS_2024_01/997221559" TargetMode="External" /><Relationship Id="rId35" Type="http://schemas.openxmlformats.org/officeDocument/2006/relationships/hyperlink" Target="https://podminky.urs.cz/item/CS_URS_2024_01/997221873" TargetMode="External" /><Relationship Id="rId36" Type="http://schemas.openxmlformats.org/officeDocument/2006/relationships/hyperlink" Target="https://podminky.urs.cz/item/CS_URS_2024_01/997221861" TargetMode="External" /><Relationship Id="rId37" Type="http://schemas.openxmlformats.org/officeDocument/2006/relationships/hyperlink" Target="https://podminky.urs.cz/item/CS_URS_2024_01/997221875" TargetMode="External" /><Relationship Id="rId38" Type="http://schemas.openxmlformats.org/officeDocument/2006/relationships/hyperlink" Target="https://podminky.urs.cz/item/CS_URS_2024_01/998276101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3154000" TargetMode="External" /><Relationship Id="rId5" Type="http://schemas.openxmlformats.org/officeDocument/2006/relationships/hyperlink" Target="https://podminky.urs.cz/item/CS_URS_2024_01/045002000" TargetMode="External" /><Relationship Id="rId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41</v>
      </c>
      <c r="AO20" s="25"/>
      <c r="AP20" s="25"/>
      <c r="AQ20" s="25"/>
      <c r="AR20" s="23"/>
      <c r="BE20" s="34"/>
      <c r="BS20" s="20" t="s">
        <v>37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48</v>
      </c>
      <c r="E29" s="50"/>
      <c r="F29" s="35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50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52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NEK_002_SO_01_04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Akumulační nádrže dešťové vody pro fotbalový a tenisový areál Žďár nad Sázavou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Žďár nad Sázavou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29. 9. 2022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Žďár nad Sázavou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TZBplan, s.r.o.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HADRABA, s.r.o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16.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Akumulační nádrž A'!J30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'SO 01 - Akumulační nádrž A'!P92</f>
        <v>0</v>
      </c>
      <c r="AV55" s="123">
        <f>'SO 01 - Akumulační nádrž A'!J33</f>
        <v>0</v>
      </c>
      <c r="AW55" s="123">
        <f>'SO 01 - Akumulační nádrž A'!J34</f>
        <v>0</v>
      </c>
      <c r="AX55" s="123">
        <f>'SO 01 - Akumulační nádrž A'!J35</f>
        <v>0</v>
      </c>
      <c r="AY55" s="123">
        <f>'SO 01 - Akumulační nádrž A'!J36</f>
        <v>0</v>
      </c>
      <c r="AZ55" s="123">
        <f>'SO 01 - Akumulační nádrž A'!F33</f>
        <v>0</v>
      </c>
      <c r="BA55" s="123">
        <f>'SO 01 - Akumulační nádrž A'!F34</f>
        <v>0</v>
      </c>
      <c r="BB55" s="123">
        <f>'SO 01 - Akumulační nádrž A'!F35</f>
        <v>0</v>
      </c>
      <c r="BC55" s="123">
        <f>'SO 01 - Akumulační nádrž A'!F36</f>
        <v>0</v>
      </c>
      <c r="BD55" s="125">
        <f>'SO 01 - Akumulační nádrž A'!F37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16.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04 - Odvodnění parkovi...'!J30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2">
        <v>0</v>
      </c>
      <c r="AT56" s="123">
        <f>ROUND(SUM(AV56:AW56),2)</f>
        <v>0</v>
      </c>
      <c r="AU56" s="124">
        <f>'SO 04 - Odvodnění parkovi...'!P89</f>
        <v>0</v>
      </c>
      <c r="AV56" s="123">
        <f>'SO 04 - Odvodnění parkovi...'!J33</f>
        <v>0</v>
      </c>
      <c r="AW56" s="123">
        <f>'SO 04 - Odvodnění parkovi...'!J34</f>
        <v>0</v>
      </c>
      <c r="AX56" s="123">
        <f>'SO 04 - Odvodnění parkovi...'!J35</f>
        <v>0</v>
      </c>
      <c r="AY56" s="123">
        <f>'SO 04 - Odvodnění parkovi...'!J36</f>
        <v>0</v>
      </c>
      <c r="AZ56" s="123">
        <f>'SO 04 - Odvodnění parkovi...'!F33</f>
        <v>0</v>
      </c>
      <c r="BA56" s="123">
        <f>'SO 04 - Odvodnění parkovi...'!F34</f>
        <v>0</v>
      </c>
      <c r="BB56" s="123">
        <f>'SO 04 - Odvodnění parkovi...'!F35</f>
        <v>0</v>
      </c>
      <c r="BC56" s="123">
        <f>'SO 04 - Odvodnění parkovi...'!F36</f>
        <v>0</v>
      </c>
      <c r="BD56" s="125">
        <f>'SO 04 - Odvodnění parkovi...'!F37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7" customFormat="1" ht="24.75" customHeight="1">
      <c r="A57" s="114" t="s">
        <v>82</v>
      </c>
      <c r="B57" s="115"/>
      <c r="C57" s="116"/>
      <c r="D57" s="117" t="s">
        <v>92</v>
      </c>
      <c r="E57" s="117"/>
      <c r="F57" s="117"/>
      <c r="G57" s="117"/>
      <c r="H57" s="117"/>
      <c r="I57" s="118"/>
      <c r="J57" s="117" t="s">
        <v>93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'VRN, OST - Vedlejší rozpo...'!J30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85</v>
      </c>
      <c r="AR57" s="121"/>
      <c r="AS57" s="127">
        <v>0</v>
      </c>
      <c r="AT57" s="128">
        <f>ROUND(SUM(AV57:AW57),2)</f>
        <v>0</v>
      </c>
      <c r="AU57" s="129">
        <f>'VRN, OST - Vedlejší rozpo...'!P85</f>
        <v>0</v>
      </c>
      <c r="AV57" s="128">
        <f>'VRN, OST - Vedlejší rozpo...'!J33</f>
        <v>0</v>
      </c>
      <c r="AW57" s="128">
        <f>'VRN, OST - Vedlejší rozpo...'!J34</f>
        <v>0</v>
      </c>
      <c r="AX57" s="128">
        <f>'VRN, OST - Vedlejší rozpo...'!J35</f>
        <v>0</v>
      </c>
      <c r="AY57" s="128">
        <f>'VRN, OST - Vedlejší rozpo...'!J36</f>
        <v>0</v>
      </c>
      <c r="AZ57" s="128">
        <f>'VRN, OST - Vedlejší rozpo...'!F33</f>
        <v>0</v>
      </c>
      <c r="BA57" s="128">
        <f>'VRN, OST - Vedlejší rozpo...'!F34</f>
        <v>0</v>
      </c>
      <c r="BB57" s="128">
        <f>'VRN, OST - Vedlejší rozpo...'!F35</f>
        <v>0</v>
      </c>
      <c r="BC57" s="128">
        <f>'VRN, OST - Vedlejší rozpo...'!F36</f>
        <v>0</v>
      </c>
      <c r="BD57" s="130">
        <f>'VRN, OST - Vedlejší rozpo...'!F37</f>
        <v>0</v>
      </c>
      <c r="BE57" s="7"/>
      <c r="BT57" s="126" t="s">
        <v>86</v>
      </c>
      <c r="BV57" s="126" t="s">
        <v>80</v>
      </c>
      <c r="BW57" s="126" t="s">
        <v>94</v>
      </c>
      <c r="BX57" s="126" t="s">
        <v>5</v>
      </c>
      <c r="CL57" s="126" t="s">
        <v>19</v>
      </c>
      <c r="CM57" s="126" t="s">
        <v>88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ExiQlzJTN8XkJLt+s/qfNYekPyGShhsqfrGJUhFqnBbuPvQ5hwfZHSKKouM1uCyXc+r+i/md9e2MWeJK16Jc3w==" hashValue="g/mqhPOsVoCHkwMpwB7HFFRfjSFPqTnaQ/lMyVNTyIbNTuGYjEihYmQtvQ2taQlv6x9rTMeB9aQjRQ8Qsz5frw==" algorithmName="SHA-512" password="C730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Akumulační nádrž A'!C2" display="/"/>
    <hyperlink ref="A56" location="'SO 04 - Odvodnění parkovi...'!C2" display="/"/>
    <hyperlink ref="A57" location="'VRN, OST - Vedlejší rozp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  <c r="AZ2" s="131" t="s">
        <v>95</v>
      </c>
      <c r="BA2" s="131" t="s">
        <v>96</v>
      </c>
      <c r="BB2" s="131" t="s">
        <v>19</v>
      </c>
      <c r="BC2" s="131" t="s">
        <v>97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98</v>
      </c>
      <c r="BA3" s="131" t="s">
        <v>99</v>
      </c>
      <c r="BB3" s="131" t="s">
        <v>19</v>
      </c>
      <c r="BC3" s="131" t="s">
        <v>100</v>
      </c>
      <c r="BD3" s="131" t="s">
        <v>88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  <c r="AZ4" s="131" t="s">
        <v>102</v>
      </c>
      <c r="BA4" s="131" t="s">
        <v>103</v>
      </c>
      <c r="BB4" s="131" t="s">
        <v>19</v>
      </c>
      <c r="BC4" s="131" t="s">
        <v>104</v>
      </c>
      <c r="BD4" s="131" t="s">
        <v>88</v>
      </c>
    </row>
    <row r="5" s="1" customFormat="1" ht="6.96" customHeight="1">
      <c r="B5" s="23"/>
      <c r="L5" s="23"/>
      <c r="AZ5" s="131" t="s">
        <v>105</v>
      </c>
      <c r="BA5" s="131" t="s">
        <v>106</v>
      </c>
      <c r="BB5" s="131" t="s">
        <v>19</v>
      </c>
      <c r="BC5" s="131" t="s">
        <v>107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108</v>
      </c>
      <c r="BA6" s="131" t="s">
        <v>109</v>
      </c>
      <c r="BB6" s="131" t="s">
        <v>19</v>
      </c>
      <c r="BC6" s="131" t="s">
        <v>110</v>
      </c>
      <c r="BD6" s="131" t="s">
        <v>88</v>
      </c>
    </row>
    <row r="7" s="1" customFormat="1" ht="16.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  <c r="AZ7" s="131" t="s">
        <v>111</v>
      </c>
      <c r="BA7" s="131" t="s">
        <v>112</v>
      </c>
      <c r="BB7" s="131" t="s">
        <v>19</v>
      </c>
      <c r="BC7" s="131" t="s">
        <v>113</v>
      </c>
      <c r="BD7" s="131" t="s">
        <v>88</v>
      </c>
    </row>
    <row r="8" s="2" customFormat="1" ht="12" customHeight="1">
      <c r="A8" s="41"/>
      <c r="B8" s="47"/>
      <c r="C8" s="41"/>
      <c r="D8" s="136" t="s">
        <v>114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115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ROUND(J92,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ROUND((SUM(BE92:BE400)),  2)</f>
        <v>0</v>
      </c>
      <c r="G33" s="41"/>
      <c r="H33" s="41"/>
      <c r="I33" s="152">
        <v>0.20999999999999999</v>
      </c>
      <c r="J33" s="151">
        <f>ROUND(((SUM(BE92:BE400))*I33),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ROUND((SUM(BF92:BF400)),  2)</f>
        <v>0</v>
      </c>
      <c r="G34" s="41"/>
      <c r="H34" s="41"/>
      <c r="I34" s="152">
        <v>0.12</v>
      </c>
      <c r="J34" s="151">
        <f>ROUND(((SUM(BF92:BF400))*I34),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ROUND((SUM(BG92:BG400)),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ROUND((SUM(BH92:BH400)),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ROUND((SUM(BI92:BI400)),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114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Akumulační nádrž A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HADRABA, s.r.o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69"/>
      <c r="C60" s="170"/>
      <c r="D60" s="171" t="s">
        <v>120</v>
      </c>
      <c r="E60" s="172"/>
      <c r="F60" s="172"/>
      <c r="G60" s="172"/>
      <c r="H60" s="172"/>
      <c r="I60" s="172"/>
      <c r="J60" s="173">
        <f>J93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121</v>
      </c>
      <c r="E61" s="178"/>
      <c r="F61" s="178"/>
      <c r="G61" s="178"/>
      <c r="H61" s="178"/>
      <c r="I61" s="178"/>
      <c r="J61" s="179">
        <f>J94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122</v>
      </c>
      <c r="E62" s="178"/>
      <c r="F62" s="178"/>
      <c r="G62" s="178"/>
      <c r="H62" s="178"/>
      <c r="I62" s="178"/>
      <c r="J62" s="179">
        <f>J203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123</v>
      </c>
      <c r="E63" s="178"/>
      <c r="F63" s="178"/>
      <c r="G63" s="178"/>
      <c r="H63" s="178"/>
      <c r="I63" s="178"/>
      <c r="J63" s="179">
        <f>J221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J237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125</v>
      </c>
      <c r="E65" s="178"/>
      <c r="F65" s="178"/>
      <c r="G65" s="178"/>
      <c r="H65" s="178"/>
      <c r="I65" s="178"/>
      <c r="J65" s="179">
        <f>J248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126</v>
      </c>
      <c r="E66" s="178"/>
      <c r="F66" s="178"/>
      <c r="G66" s="178"/>
      <c r="H66" s="178"/>
      <c r="I66" s="178"/>
      <c r="J66" s="179">
        <f>J353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127</v>
      </c>
      <c r="E67" s="178"/>
      <c r="F67" s="178"/>
      <c r="G67" s="178"/>
      <c r="H67" s="178"/>
      <c r="I67" s="178"/>
      <c r="J67" s="179">
        <f>J358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128</v>
      </c>
      <c r="E68" s="178"/>
      <c r="F68" s="178"/>
      <c r="G68" s="178"/>
      <c r="H68" s="178"/>
      <c r="I68" s="178"/>
      <c r="J68" s="179">
        <f>J375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129</v>
      </c>
      <c r="E69" s="172"/>
      <c r="F69" s="172"/>
      <c r="G69" s="172"/>
      <c r="H69" s="172"/>
      <c r="I69" s="172"/>
      <c r="J69" s="173">
        <f>J379</f>
        <v>0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76"/>
      <c r="D70" s="177" t="s">
        <v>130</v>
      </c>
      <c r="E70" s="178"/>
      <c r="F70" s="178"/>
      <c r="G70" s="178"/>
      <c r="H70" s="178"/>
      <c r="I70" s="178"/>
      <c r="J70" s="179">
        <f>J380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9"/>
      <c r="C71" s="170"/>
      <c r="D71" s="171" t="s">
        <v>131</v>
      </c>
      <c r="E71" s="172"/>
      <c r="F71" s="172"/>
      <c r="G71" s="172"/>
      <c r="H71" s="172"/>
      <c r="I71" s="172"/>
      <c r="J71" s="173">
        <f>J388</f>
        <v>0</v>
      </c>
      <c r="K71" s="170"/>
      <c r="L71" s="17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5"/>
      <c r="C72" s="176"/>
      <c r="D72" s="177" t="s">
        <v>132</v>
      </c>
      <c r="E72" s="178"/>
      <c r="F72" s="178"/>
      <c r="G72" s="178"/>
      <c r="H72" s="178"/>
      <c r="I72" s="178"/>
      <c r="J72" s="179">
        <f>J389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133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64" t="str">
        <f>E7</f>
        <v>Akumulační nádrže dešťové vody pro fotbalový a tenisový areál Žďár nad Sázavou</v>
      </c>
      <c r="F82" s="35"/>
      <c r="G82" s="35"/>
      <c r="H82" s="35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114</v>
      </c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SO 01 - Akumulační nádrž A</v>
      </c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F12</f>
        <v>Žďár nad Sázavou</v>
      </c>
      <c r="G86" s="43"/>
      <c r="H86" s="43"/>
      <c r="I86" s="35" t="s">
        <v>23</v>
      </c>
      <c r="J86" s="75" t="str">
        <f>IF(J12="","",J12)</f>
        <v>29. 9. 2022</v>
      </c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25</v>
      </c>
      <c r="D88" s="43"/>
      <c r="E88" s="43"/>
      <c r="F88" s="30" t="str">
        <f>E15</f>
        <v>Město Žďár nad Sázavou</v>
      </c>
      <c r="G88" s="43"/>
      <c r="H88" s="43"/>
      <c r="I88" s="35" t="s">
        <v>33</v>
      </c>
      <c r="J88" s="39" t="str">
        <f>E21</f>
        <v>TZBplan, s.r.o.</v>
      </c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31</v>
      </c>
      <c r="D89" s="43"/>
      <c r="E89" s="43"/>
      <c r="F89" s="30" t="str">
        <f>IF(E18="","",E18)</f>
        <v>Vyplň údaj</v>
      </c>
      <c r="G89" s="43"/>
      <c r="H89" s="43"/>
      <c r="I89" s="35" t="s">
        <v>38</v>
      </c>
      <c r="J89" s="39" t="str">
        <f>E24</f>
        <v>HADRABA, s.r.o</v>
      </c>
      <c r="K89" s="43"/>
      <c r="L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1"/>
      <c r="B91" s="182"/>
      <c r="C91" s="183" t="s">
        <v>134</v>
      </c>
      <c r="D91" s="184" t="s">
        <v>63</v>
      </c>
      <c r="E91" s="184" t="s">
        <v>59</v>
      </c>
      <c r="F91" s="184" t="s">
        <v>60</v>
      </c>
      <c r="G91" s="184" t="s">
        <v>135</v>
      </c>
      <c r="H91" s="184" t="s">
        <v>136</v>
      </c>
      <c r="I91" s="184" t="s">
        <v>137</v>
      </c>
      <c r="J91" s="184" t="s">
        <v>118</v>
      </c>
      <c r="K91" s="185" t="s">
        <v>138</v>
      </c>
      <c r="L91" s="186"/>
      <c r="M91" s="95" t="s">
        <v>19</v>
      </c>
      <c r="N91" s="96" t="s">
        <v>48</v>
      </c>
      <c r="O91" s="96" t="s">
        <v>139</v>
      </c>
      <c r="P91" s="96" t="s">
        <v>140</v>
      </c>
      <c r="Q91" s="96" t="s">
        <v>141</v>
      </c>
      <c r="R91" s="96" t="s">
        <v>142</v>
      </c>
      <c r="S91" s="96" t="s">
        <v>143</v>
      </c>
      <c r="T91" s="97" t="s">
        <v>144</v>
      </c>
      <c r="U91" s="181"/>
      <c r="V91" s="181"/>
      <c r="W91" s="181"/>
      <c r="X91" s="181"/>
      <c r="Y91" s="181"/>
      <c r="Z91" s="181"/>
      <c r="AA91" s="181"/>
      <c r="AB91" s="181"/>
      <c r="AC91" s="181"/>
      <c r="AD91" s="181"/>
      <c r="AE91" s="181"/>
    </row>
    <row r="92" s="2" customFormat="1" ht="22.8" customHeight="1">
      <c r="A92" s="41"/>
      <c r="B92" s="42"/>
      <c r="C92" s="102" t="s">
        <v>145</v>
      </c>
      <c r="D92" s="43"/>
      <c r="E92" s="43"/>
      <c r="F92" s="43"/>
      <c r="G92" s="43"/>
      <c r="H92" s="43"/>
      <c r="I92" s="43"/>
      <c r="J92" s="187">
        <f>BK92</f>
        <v>0</v>
      </c>
      <c r="K92" s="43"/>
      <c r="L92" s="47"/>
      <c r="M92" s="98"/>
      <c r="N92" s="188"/>
      <c r="O92" s="99"/>
      <c r="P92" s="189">
        <f>P93+P379+P388</f>
        <v>0</v>
      </c>
      <c r="Q92" s="99"/>
      <c r="R92" s="189">
        <f>R93+R379+R388</f>
        <v>20.432335473035899</v>
      </c>
      <c r="S92" s="99"/>
      <c r="T92" s="190">
        <f>T93+T379+T388</f>
        <v>2.3399999999999999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77</v>
      </c>
      <c r="AU92" s="20" t="s">
        <v>119</v>
      </c>
      <c r="BK92" s="191">
        <f>BK93+BK379+BK388</f>
        <v>0</v>
      </c>
    </row>
    <row r="93" s="12" customFormat="1" ht="25.92" customHeight="1">
      <c r="A93" s="12"/>
      <c r="B93" s="192"/>
      <c r="C93" s="193"/>
      <c r="D93" s="194" t="s">
        <v>77</v>
      </c>
      <c r="E93" s="195" t="s">
        <v>146</v>
      </c>
      <c r="F93" s="195" t="s">
        <v>147</v>
      </c>
      <c r="G93" s="193"/>
      <c r="H93" s="193"/>
      <c r="I93" s="196"/>
      <c r="J93" s="197">
        <f>BK93</f>
        <v>0</v>
      </c>
      <c r="K93" s="193"/>
      <c r="L93" s="198"/>
      <c r="M93" s="199"/>
      <c r="N93" s="200"/>
      <c r="O93" s="200"/>
      <c r="P93" s="201">
        <f>P94+P203+P221+P237+P248+P353+P358+P375</f>
        <v>0</v>
      </c>
      <c r="Q93" s="200"/>
      <c r="R93" s="201">
        <f>R94+R203+R221+R237+R248+R353+R358+R375</f>
        <v>20.394777940435898</v>
      </c>
      <c r="S93" s="200"/>
      <c r="T93" s="202">
        <f>T94+T203+T221+T237+T248+T353+T358+T375</f>
        <v>2.3399999999999999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3" t="s">
        <v>86</v>
      </c>
      <c r="AT93" s="204" t="s">
        <v>77</v>
      </c>
      <c r="AU93" s="204" t="s">
        <v>78</v>
      </c>
      <c r="AY93" s="203" t="s">
        <v>148</v>
      </c>
      <c r="BK93" s="205">
        <f>BK94+BK203+BK221+BK237+BK248+BK353+BK358+BK375</f>
        <v>0</v>
      </c>
    </row>
    <row r="94" s="12" customFormat="1" ht="22.8" customHeight="1">
      <c r="A94" s="12"/>
      <c r="B94" s="192"/>
      <c r="C94" s="193"/>
      <c r="D94" s="194" t="s">
        <v>77</v>
      </c>
      <c r="E94" s="206" t="s">
        <v>86</v>
      </c>
      <c r="F94" s="206" t="s">
        <v>149</v>
      </c>
      <c r="G94" s="193"/>
      <c r="H94" s="193"/>
      <c r="I94" s="196"/>
      <c r="J94" s="207">
        <f>BK94</f>
        <v>0</v>
      </c>
      <c r="K94" s="193"/>
      <c r="L94" s="198"/>
      <c r="M94" s="199"/>
      <c r="N94" s="200"/>
      <c r="O94" s="200"/>
      <c r="P94" s="201">
        <f>SUM(P95:P202)</f>
        <v>0</v>
      </c>
      <c r="Q94" s="200"/>
      <c r="R94" s="201">
        <f>SUM(R95:R202)</f>
        <v>4.6249103462400001</v>
      </c>
      <c r="S94" s="200"/>
      <c r="T94" s="202">
        <f>SUM(T95:T202)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3" t="s">
        <v>86</v>
      </c>
      <c r="AT94" s="204" t="s">
        <v>77</v>
      </c>
      <c r="AU94" s="204" t="s">
        <v>86</v>
      </c>
      <c r="AY94" s="203" t="s">
        <v>148</v>
      </c>
      <c r="BK94" s="205">
        <f>SUM(BK95:BK202)</f>
        <v>0</v>
      </c>
    </row>
    <row r="95" s="2" customFormat="1" ht="16.5" customHeight="1">
      <c r="A95" s="41"/>
      <c r="B95" s="42"/>
      <c r="C95" s="208" t="s">
        <v>86</v>
      </c>
      <c r="D95" s="208" t="s">
        <v>150</v>
      </c>
      <c r="E95" s="209" t="s">
        <v>151</v>
      </c>
      <c r="F95" s="210" t="s">
        <v>152</v>
      </c>
      <c r="G95" s="211" t="s">
        <v>153</v>
      </c>
      <c r="H95" s="212">
        <v>333.012</v>
      </c>
      <c r="I95" s="213"/>
      <c r="J95" s="214">
        <f>ROUND(I95*H95,2)</f>
        <v>0</v>
      </c>
      <c r="K95" s="210" t="s">
        <v>154</v>
      </c>
      <c r="L95" s="47"/>
      <c r="M95" s="215" t="s">
        <v>19</v>
      </c>
      <c r="N95" s="216" t="s">
        <v>49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155</v>
      </c>
      <c r="AT95" s="219" t="s">
        <v>150</v>
      </c>
      <c r="AU95" s="219" t="s">
        <v>88</v>
      </c>
      <c r="AY95" s="20" t="s">
        <v>148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155</v>
      </c>
      <c r="BM95" s="219" t="s">
        <v>156</v>
      </c>
    </row>
    <row r="96" s="2" customFormat="1">
      <c r="A96" s="41"/>
      <c r="B96" s="42"/>
      <c r="C96" s="43"/>
      <c r="D96" s="221" t="s">
        <v>157</v>
      </c>
      <c r="E96" s="43"/>
      <c r="F96" s="222" t="s">
        <v>158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157</v>
      </c>
      <c r="AU96" s="20" t="s">
        <v>88</v>
      </c>
    </row>
    <row r="97" s="2" customFormat="1">
      <c r="A97" s="41"/>
      <c r="B97" s="42"/>
      <c r="C97" s="43"/>
      <c r="D97" s="226" t="s">
        <v>159</v>
      </c>
      <c r="E97" s="43"/>
      <c r="F97" s="227" t="s">
        <v>160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159</v>
      </c>
      <c r="AU97" s="20" t="s">
        <v>88</v>
      </c>
    </row>
    <row r="98" s="13" customFormat="1">
      <c r="A98" s="13"/>
      <c r="B98" s="228"/>
      <c r="C98" s="229"/>
      <c r="D98" s="221" t="s">
        <v>161</v>
      </c>
      <c r="E98" s="230" t="s">
        <v>19</v>
      </c>
      <c r="F98" s="231" t="s">
        <v>162</v>
      </c>
      <c r="G98" s="229"/>
      <c r="H98" s="232">
        <v>313.61200000000002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161</v>
      </c>
      <c r="AU98" s="238" t="s">
        <v>88</v>
      </c>
      <c r="AV98" s="13" t="s">
        <v>88</v>
      </c>
      <c r="AW98" s="13" t="s">
        <v>37</v>
      </c>
      <c r="AX98" s="13" t="s">
        <v>78</v>
      </c>
      <c r="AY98" s="238" t="s">
        <v>148</v>
      </c>
    </row>
    <row r="99" s="13" customFormat="1">
      <c r="A99" s="13"/>
      <c r="B99" s="228"/>
      <c r="C99" s="229"/>
      <c r="D99" s="221" t="s">
        <v>161</v>
      </c>
      <c r="E99" s="230" t="s">
        <v>19</v>
      </c>
      <c r="F99" s="231" t="s">
        <v>163</v>
      </c>
      <c r="G99" s="229"/>
      <c r="H99" s="232">
        <v>19.399999999999999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161</v>
      </c>
      <c r="AU99" s="238" t="s">
        <v>88</v>
      </c>
      <c r="AV99" s="13" t="s">
        <v>88</v>
      </c>
      <c r="AW99" s="13" t="s">
        <v>37</v>
      </c>
      <c r="AX99" s="13" t="s">
        <v>78</v>
      </c>
      <c r="AY99" s="238" t="s">
        <v>148</v>
      </c>
    </row>
    <row r="100" s="14" customFormat="1">
      <c r="A100" s="14"/>
      <c r="B100" s="239"/>
      <c r="C100" s="240"/>
      <c r="D100" s="221" t="s">
        <v>161</v>
      </c>
      <c r="E100" s="241" t="s">
        <v>111</v>
      </c>
      <c r="F100" s="242" t="s">
        <v>164</v>
      </c>
      <c r="G100" s="240"/>
      <c r="H100" s="243">
        <v>333.012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9" t="s">
        <v>161</v>
      </c>
      <c r="AU100" s="249" t="s">
        <v>88</v>
      </c>
      <c r="AV100" s="14" t="s">
        <v>155</v>
      </c>
      <c r="AW100" s="14" t="s">
        <v>37</v>
      </c>
      <c r="AX100" s="14" t="s">
        <v>86</v>
      </c>
      <c r="AY100" s="249" t="s">
        <v>148</v>
      </c>
    </row>
    <row r="101" s="2" customFormat="1" ht="21.75" customHeight="1">
      <c r="A101" s="41"/>
      <c r="B101" s="42"/>
      <c r="C101" s="208" t="s">
        <v>88</v>
      </c>
      <c r="D101" s="208" t="s">
        <v>150</v>
      </c>
      <c r="E101" s="209" t="s">
        <v>165</v>
      </c>
      <c r="F101" s="210" t="s">
        <v>166</v>
      </c>
      <c r="G101" s="211" t="s">
        <v>153</v>
      </c>
      <c r="H101" s="212">
        <v>354.66199999999998</v>
      </c>
      <c r="I101" s="213"/>
      <c r="J101" s="214">
        <f>ROUND(I101*H101,2)</f>
        <v>0</v>
      </c>
      <c r="K101" s="210" t="s">
        <v>154</v>
      </c>
      <c r="L101" s="47"/>
      <c r="M101" s="215" t="s">
        <v>19</v>
      </c>
      <c r="N101" s="216" t="s">
        <v>49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155</v>
      </c>
      <c r="AT101" s="219" t="s">
        <v>150</v>
      </c>
      <c r="AU101" s="219" t="s">
        <v>88</v>
      </c>
      <c r="AY101" s="20" t="s">
        <v>148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86</v>
      </c>
      <c r="BK101" s="220">
        <f>ROUND(I101*H101,2)</f>
        <v>0</v>
      </c>
      <c r="BL101" s="20" t="s">
        <v>155</v>
      </c>
      <c r="BM101" s="219" t="s">
        <v>167</v>
      </c>
    </row>
    <row r="102" s="2" customFormat="1">
      <c r="A102" s="41"/>
      <c r="B102" s="42"/>
      <c r="C102" s="43"/>
      <c r="D102" s="221" t="s">
        <v>157</v>
      </c>
      <c r="E102" s="43"/>
      <c r="F102" s="222" t="s">
        <v>168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157</v>
      </c>
      <c r="AU102" s="20" t="s">
        <v>88</v>
      </c>
    </row>
    <row r="103" s="2" customFormat="1">
      <c r="A103" s="41"/>
      <c r="B103" s="42"/>
      <c r="C103" s="43"/>
      <c r="D103" s="226" t="s">
        <v>159</v>
      </c>
      <c r="E103" s="43"/>
      <c r="F103" s="227" t="s">
        <v>169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159</v>
      </c>
      <c r="AU103" s="20" t="s">
        <v>88</v>
      </c>
    </row>
    <row r="104" s="13" customFormat="1">
      <c r="A104" s="13"/>
      <c r="B104" s="228"/>
      <c r="C104" s="229"/>
      <c r="D104" s="221" t="s">
        <v>161</v>
      </c>
      <c r="E104" s="230" t="s">
        <v>19</v>
      </c>
      <c r="F104" s="231" t="s">
        <v>170</v>
      </c>
      <c r="G104" s="229"/>
      <c r="H104" s="232">
        <v>95.480000000000004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161</v>
      </c>
      <c r="AU104" s="238" t="s">
        <v>88</v>
      </c>
      <c r="AV104" s="13" t="s">
        <v>88</v>
      </c>
      <c r="AW104" s="13" t="s">
        <v>37</v>
      </c>
      <c r="AX104" s="13" t="s">
        <v>78</v>
      </c>
      <c r="AY104" s="238" t="s">
        <v>148</v>
      </c>
    </row>
    <row r="105" s="13" customFormat="1">
      <c r="A105" s="13"/>
      <c r="B105" s="228"/>
      <c r="C105" s="229"/>
      <c r="D105" s="221" t="s">
        <v>161</v>
      </c>
      <c r="E105" s="230" t="s">
        <v>19</v>
      </c>
      <c r="F105" s="231" t="s">
        <v>171</v>
      </c>
      <c r="G105" s="229"/>
      <c r="H105" s="232">
        <v>30.085000000000001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161</v>
      </c>
      <c r="AU105" s="238" t="s">
        <v>88</v>
      </c>
      <c r="AV105" s="13" t="s">
        <v>88</v>
      </c>
      <c r="AW105" s="13" t="s">
        <v>37</v>
      </c>
      <c r="AX105" s="13" t="s">
        <v>78</v>
      </c>
      <c r="AY105" s="238" t="s">
        <v>148</v>
      </c>
    </row>
    <row r="106" s="13" customFormat="1">
      <c r="A106" s="13"/>
      <c r="B106" s="228"/>
      <c r="C106" s="229"/>
      <c r="D106" s="221" t="s">
        <v>161</v>
      </c>
      <c r="E106" s="230" t="s">
        <v>19</v>
      </c>
      <c r="F106" s="231" t="s">
        <v>172</v>
      </c>
      <c r="G106" s="229"/>
      <c r="H106" s="232">
        <v>103.06999999999999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161</v>
      </c>
      <c r="AU106" s="238" t="s">
        <v>88</v>
      </c>
      <c r="AV106" s="13" t="s">
        <v>88</v>
      </c>
      <c r="AW106" s="13" t="s">
        <v>37</v>
      </c>
      <c r="AX106" s="13" t="s">
        <v>78</v>
      </c>
      <c r="AY106" s="238" t="s">
        <v>148</v>
      </c>
    </row>
    <row r="107" s="13" customFormat="1">
      <c r="A107" s="13"/>
      <c r="B107" s="228"/>
      <c r="C107" s="229"/>
      <c r="D107" s="221" t="s">
        <v>161</v>
      </c>
      <c r="E107" s="230" t="s">
        <v>19</v>
      </c>
      <c r="F107" s="231" t="s">
        <v>173</v>
      </c>
      <c r="G107" s="229"/>
      <c r="H107" s="232">
        <v>57.640000000000001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161</v>
      </c>
      <c r="AU107" s="238" t="s">
        <v>88</v>
      </c>
      <c r="AV107" s="13" t="s">
        <v>88</v>
      </c>
      <c r="AW107" s="13" t="s">
        <v>37</v>
      </c>
      <c r="AX107" s="13" t="s">
        <v>78</v>
      </c>
      <c r="AY107" s="238" t="s">
        <v>148</v>
      </c>
    </row>
    <row r="108" s="13" customFormat="1">
      <c r="A108" s="13"/>
      <c r="B108" s="228"/>
      <c r="C108" s="229"/>
      <c r="D108" s="221" t="s">
        <v>161</v>
      </c>
      <c r="E108" s="230" t="s">
        <v>19</v>
      </c>
      <c r="F108" s="231" t="s">
        <v>174</v>
      </c>
      <c r="G108" s="229"/>
      <c r="H108" s="232">
        <v>16.852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161</v>
      </c>
      <c r="AU108" s="238" t="s">
        <v>88</v>
      </c>
      <c r="AV108" s="13" t="s">
        <v>88</v>
      </c>
      <c r="AW108" s="13" t="s">
        <v>37</v>
      </c>
      <c r="AX108" s="13" t="s">
        <v>78</v>
      </c>
      <c r="AY108" s="238" t="s">
        <v>148</v>
      </c>
    </row>
    <row r="109" s="13" customFormat="1">
      <c r="A109" s="13"/>
      <c r="B109" s="228"/>
      <c r="C109" s="229"/>
      <c r="D109" s="221" t="s">
        <v>161</v>
      </c>
      <c r="E109" s="230" t="s">
        <v>19</v>
      </c>
      <c r="F109" s="231" t="s">
        <v>175</v>
      </c>
      <c r="G109" s="229"/>
      <c r="H109" s="232">
        <v>51.534999999999997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161</v>
      </c>
      <c r="AU109" s="238" t="s">
        <v>88</v>
      </c>
      <c r="AV109" s="13" t="s">
        <v>88</v>
      </c>
      <c r="AW109" s="13" t="s">
        <v>37</v>
      </c>
      <c r="AX109" s="13" t="s">
        <v>78</v>
      </c>
      <c r="AY109" s="238" t="s">
        <v>148</v>
      </c>
    </row>
    <row r="110" s="14" customFormat="1">
      <c r="A110" s="14"/>
      <c r="B110" s="239"/>
      <c r="C110" s="240"/>
      <c r="D110" s="221" t="s">
        <v>161</v>
      </c>
      <c r="E110" s="241" t="s">
        <v>108</v>
      </c>
      <c r="F110" s="242" t="s">
        <v>164</v>
      </c>
      <c r="G110" s="240"/>
      <c r="H110" s="243">
        <v>354.66199999999998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161</v>
      </c>
      <c r="AU110" s="249" t="s">
        <v>88</v>
      </c>
      <c r="AV110" s="14" t="s">
        <v>155</v>
      </c>
      <c r="AW110" s="14" t="s">
        <v>37</v>
      </c>
      <c r="AX110" s="14" t="s">
        <v>86</v>
      </c>
      <c r="AY110" s="249" t="s">
        <v>148</v>
      </c>
    </row>
    <row r="111" s="2" customFormat="1" ht="16.5" customHeight="1">
      <c r="A111" s="41"/>
      <c r="B111" s="42"/>
      <c r="C111" s="208" t="s">
        <v>176</v>
      </c>
      <c r="D111" s="208" t="s">
        <v>150</v>
      </c>
      <c r="E111" s="209" t="s">
        <v>177</v>
      </c>
      <c r="F111" s="210" t="s">
        <v>178</v>
      </c>
      <c r="G111" s="211" t="s">
        <v>179</v>
      </c>
      <c r="H111" s="212">
        <v>644.84000000000003</v>
      </c>
      <c r="I111" s="213"/>
      <c r="J111" s="214">
        <f>ROUND(I111*H111,2)</f>
        <v>0</v>
      </c>
      <c r="K111" s="210" t="s">
        <v>154</v>
      </c>
      <c r="L111" s="47"/>
      <c r="M111" s="215" t="s">
        <v>19</v>
      </c>
      <c r="N111" s="216" t="s">
        <v>49</v>
      </c>
      <c r="O111" s="87"/>
      <c r="P111" s="217">
        <f>O111*H111</f>
        <v>0</v>
      </c>
      <c r="Q111" s="217">
        <v>0.00083850999999999999</v>
      </c>
      <c r="R111" s="217">
        <f>Q111*H111</f>
        <v>0.54070478840000002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155</v>
      </c>
      <c r="AT111" s="219" t="s">
        <v>150</v>
      </c>
      <c r="AU111" s="219" t="s">
        <v>88</v>
      </c>
      <c r="AY111" s="20" t="s">
        <v>148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86</v>
      </c>
      <c r="BK111" s="220">
        <f>ROUND(I111*H111,2)</f>
        <v>0</v>
      </c>
      <c r="BL111" s="20" t="s">
        <v>155</v>
      </c>
      <c r="BM111" s="219" t="s">
        <v>180</v>
      </c>
    </row>
    <row r="112" s="2" customFormat="1">
      <c r="A112" s="41"/>
      <c r="B112" s="42"/>
      <c r="C112" s="43"/>
      <c r="D112" s="221" t="s">
        <v>157</v>
      </c>
      <c r="E112" s="43"/>
      <c r="F112" s="222" t="s">
        <v>181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157</v>
      </c>
      <c r="AU112" s="20" t="s">
        <v>88</v>
      </c>
    </row>
    <row r="113" s="2" customFormat="1">
      <c r="A113" s="41"/>
      <c r="B113" s="42"/>
      <c r="C113" s="43"/>
      <c r="D113" s="226" t="s">
        <v>159</v>
      </c>
      <c r="E113" s="43"/>
      <c r="F113" s="227" t="s">
        <v>182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159</v>
      </c>
      <c r="AU113" s="20" t="s">
        <v>88</v>
      </c>
    </row>
    <row r="114" s="13" customFormat="1">
      <c r="A114" s="13"/>
      <c r="B114" s="228"/>
      <c r="C114" s="229"/>
      <c r="D114" s="221" t="s">
        <v>161</v>
      </c>
      <c r="E114" s="230" t="s">
        <v>19</v>
      </c>
      <c r="F114" s="231" t="s">
        <v>183</v>
      </c>
      <c r="G114" s="229"/>
      <c r="H114" s="232">
        <v>173.59999999999999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161</v>
      </c>
      <c r="AU114" s="238" t="s">
        <v>88</v>
      </c>
      <c r="AV114" s="13" t="s">
        <v>88</v>
      </c>
      <c r="AW114" s="13" t="s">
        <v>37</v>
      </c>
      <c r="AX114" s="13" t="s">
        <v>78</v>
      </c>
      <c r="AY114" s="238" t="s">
        <v>148</v>
      </c>
    </row>
    <row r="115" s="13" customFormat="1">
      <c r="A115" s="13"/>
      <c r="B115" s="228"/>
      <c r="C115" s="229"/>
      <c r="D115" s="221" t="s">
        <v>161</v>
      </c>
      <c r="E115" s="230" t="s">
        <v>19</v>
      </c>
      <c r="F115" s="231" t="s">
        <v>184</v>
      </c>
      <c r="G115" s="229"/>
      <c r="H115" s="232">
        <v>54.700000000000003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161</v>
      </c>
      <c r="AU115" s="238" t="s">
        <v>88</v>
      </c>
      <c r="AV115" s="13" t="s">
        <v>88</v>
      </c>
      <c r="AW115" s="13" t="s">
        <v>37</v>
      </c>
      <c r="AX115" s="13" t="s">
        <v>78</v>
      </c>
      <c r="AY115" s="238" t="s">
        <v>148</v>
      </c>
    </row>
    <row r="116" s="13" customFormat="1">
      <c r="A116" s="13"/>
      <c r="B116" s="228"/>
      <c r="C116" s="229"/>
      <c r="D116" s="221" t="s">
        <v>161</v>
      </c>
      <c r="E116" s="230" t="s">
        <v>19</v>
      </c>
      <c r="F116" s="231" t="s">
        <v>185</v>
      </c>
      <c r="G116" s="229"/>
      <c r="H116" s="232">
        <v>187.40000000000001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161</v>
      </c>
      <c r="AU116" s="238" t="s">
        <v>88</v>
      </c>
      <c r="AV116" s="13" t="s">
        <v>88</v>
      </c>
      <c r="AW116" s="13" t="s">
        <v>37</v>
      </c>
      <c r="AX116" s="13" t="s">
        <v>78</v>
      </c>
      <c r="AY116" s="238" t="s">
        <v>148</v>
      </c>
    </row>
    <row r="117" s="13" customFormat="1">
      <c r="A117" s="13"/>
      <c r="B117" s="228"/>
      <c r="C117" s="229"/>
      <c r="D117" s="221" t="s">
        <v>161</v>
      </c>
      <c r="E117" s="230" t="s">
        <v>19</v>
      </c>
      <c r="F117" s="231" t="s">
        <v>186</v>
      </c>
      <c r="G117" s="229"/>
      <c r="H117" s="232">
        <v>104.8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161</v>
      </c>
      <c r="AU117" s="238" t="s">
        <v>88</v>
      </c>
      <c r="AV117" s="13" t="s">
        <v>88</v>
      </c>
      <c r="AW117" s="13" t="s">
        <v>37</v>
      </c>
      <c r="AX117" s="13" t="s">
        <v>78</v>
      </c>
      <c r="AY117" s="238" t="s">
        <v>148</v>
      </c>
    </row>
    <row r="118" s="13" customFormat="1">
      <c r="A118" s="13"/>
      <c r="B118" s="228"/>
      <c r="C118" s="229"/>
      <c r="D118" s="221" t="s">
        <v>161</v>
      </c>
      <c r="E118" s="230" t="s">
        <v>19</v>
      </c>
      <c r="F118" s="231" t="s">
        <v>187</v>
      </c>
      <c r="G118" s="229"/>
      <c r="H118" s="232">
        <v>30.640000000000001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161</v>
      </c>
      <c r="AU118" s="238" t="s">
        <v>88</v>
      </c>
      <c r="AV118" s="13" t="s">
        <v>88</v>
      </c>
      <c r="AW118" s="13" t="s">
        <v>37</v>
      </c>
      <c r="AX118" s="13" t="s">
        <v>78</v>
      </c>
      <c r="AY118" s="238" t="s">
        <v>148</v>
      </c>
    </row>
    <row r="119" s="13" customFormat="1">
      <c r="A119" s="13"/>
      <c r="B119" s="228"/>
      <c r="C119" s="229"/>
      <c r="D119" s="221" t="s">
        <v>161</v>
      </c>
      <c r="E119" s="230" t="s">
        <v>19</v>
      </c>
      <c r="F119" s="231" t="s">
        <v>188</v>
      </c>
      <c r="G119" s="229"/>
      <c r="H119" s="232">
        <v>93.700000000000003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161</v>
      </c>
      <c r="AU119" s="238" t="s">
        <v>88</v>
      </c>
      <c r="AV119" s="13" t="s">
        <v>88</v>
      </c>
      <c r="AW119" s="13" t="s">
        <v>37</v>
      </c>
      <c r="AX119" s="13" t="s">
        <v>78</v>
      </c>
      <c r="AY119" s="238" t="s">
        <v>148</v>
      </c>
    </row>
    <row r="120" s="15" customFormat="1">
      <c r="A120" s="15"/>
      <c r="B120" s="250"/>
      <c r="C120" s="251"/>
      <c r="D120" s="221" t="s">
        <v>161</v>
      </c>
      <c r="E120" s="252" t="s">
        <v>189</v>
      </c>
      <c r="F120" s="253" t="s">
        <v>190</v>
      </c>
      <c r="G120" s="251"/>
      <c r="H120" s="254">
        <v>644.84000000000003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0" t="s">
        <v>161</v>
      </c>
      <c r="AU120" s="260" t="s">
        <v>88</v>
      </c>
      <c r="AV120" s="15" t="s">
        <v>176</v>
      </c>
      <c r="AW120" s="15" t="s">
        <v>37</v>
      </c>
      <c r="AX120" s="15" t="s">
        <v>86</v>
      </c>
      <c r="AY120" s="260" t="s">
        <v>148</v>
      </c>
    </row>
    <row r="121" s="2" customFormat="1" ht="16.5" customHeight="1">
      <c r="A121" s="41"/>
      <c r="B121" s="42"/>
      <c r="C121" s="208" t="s">
        <v>155</v>
      </c>
      <c r="D121" s="208" t="s">
        <v>150</v>
      </c>
      <c r="E121" s="209" t="s">
        <v>191</v>
      </c>
      <c r="F121" s="210" t="s">
        <v>192</v>
      </c>
      <c r="G121" s="211" t="s">
        <v>179</v>
      </c>
      <c r="H121" s="212">
        <v>644.84000000000003</v>
      </c>
      <c r="I121" s="213"/>
      <c r="J121" s="214">
        <f>ROUND(I121*H121,2)</f>
        <v>0</v>
      </c>
      <c r="K121" s="210" t="s">
        <v>154</v>
      </c>
      <c r="L121" s="47"/>
      <c r="M121" s="215" t="s">
        <v>19</v>
      </c>
      <c r="N121" s="216" t="s">
        <v>49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155</v>
      </c>
      <c r="AT121" s="219" t="s">
        <v>150</v>
      </c>
      <c r="AU121" s="219" t="s">
        <v>88</v>
      </c>
      <c r="AY121" s="20" t="s">
        <v>148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155</v>
      </c>
      <c r="BM121" s="219" t="s">
        <v>193</v>
      </c>
    </row>
    <row r="122" s="2" customFormat="1">
      <c r="A122" s="41"/>
      <c r="B122" s="42"/>
      <c r="C122" s="43"/>
      <c r="D122" s="221" t="s">
        <v>157</v>
      </c>
      <c r="E122" s="43"/>
      <c r="F122" s="222" t="s">
        <v>194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157</v>
      </c>
      <c r="AU122" s="20" t="s">
        <v>88</v>
      </c>
    </row>
    <row r="123" s="2" customFormat="1">
      <c r="A123" s="41"/>
      <c r="B123" s="42"/>
      <c r="C123" s="43"/>
      <c r="D123" s="226" t="s">
        <v>159</v>
      </c>
      <c r="E123" s="43"/>
      <c r="F123" s="227" t="s">
        <v>195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159</v>
      </c>
      <c r="AU123" s="20" t="s">
        <v>88</v>
      </c>
    </row>
    <row r="124" s="2" customFormat="1" ht="16.5" customHeight="1">
      <c r="A124" s="41"/>
      <c r="B124" s="42"/>
      <c r="C124" s="208" t="s">
        <v>196</v>
      </c>
      <c r="D124" s="208" t="s">
        <v>150</v>
      </c>
      <c r="E124" s="209" t="s">
        <v>197</v>
      </c>
      <c r="F124" s="210" t="s">
        <v>198</v>
      </c>
      <c r="G124" s="211" t="s">
        <v>179</v>
      </c>
      <c r="H124" s="212">
        <v>98.790000000000006</v>
      </c>
      <c r="I124" s="213"/>
      <c r="J124" s="214">
        <f>ROUND(I124*H124,2)</f>
        <v>0</v>
      </c>
      <c r="K124" s="210" t="s">
        <v>154</v>
      </c>
      <c r="L124" s="47"/>
      <c r="M124" s="215" t="s">
        <v>19</v>
      </c>
      <c r="N124" s="216" t="s">
        <v>49</v>
      </c>
      <c r="O124" s="87"/>
      <c r="P124" s="217">
        <f>O124*H124</f>
        <v>0</v>
      </c>
      <c r="Q124" s="217">
        <v>0.00070100000000000002</v>
      </c>
      <c r="R124" s="217">
        <f>Q124*H124</f>
        <v>0.069251790000000008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155</v>
      </c>
      <c r="AT124" s="219" t="s">
        <v>150</v>
      </c>
      <c r="AU124" s="219" t="s">
        <v>88</v>
      </c>
      <c r="AY124" s="20" t="s">
        <v>148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86</v>
      </c>
      <c r="BK124" s="220">
        <f>ROUND(I124*H124,2)</f>
        <v>0</v>
      </c>
      <c r="BL124" s="20" t="s">
        <v>155</v>
      </c>
      <c r="BM124" s="219" t="s">
        <v>199</v>
      </c>
    </row>
    <row r="125" s="2" customFormat="1">
      <c r="A125" s="41"/>
      <c r="B125" s="42"/>
      <c r="C125" s="43"/>
      <c r="D125" s="221" t="s">
        <v>157</v>
      </c>
      <c r="E125" s="43"/>
      <c r="F125" s="222" t="s">
        <v>200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157</v>
      </c>
      <c r="AU125" s="20" t="s">
        <v>88</v>
      </c>
    </row>
    <row r="126" s="2" customFormat="1">
      <c r="A126" s="41"/>
      <c r="B126" s="42"/>
      <c r="C126" s="43"/>
      <c r="D126" s="226" t="s">
        <v>159</v>
      </c>
      <c r="E126" s="43"/>
      <c r="F126" s="227" t="s">
        <v>201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159</v>
      </c>
      <c r="AU126" s="20" t="s">
        <v>88</v>
      </c>
    </row>
    <row r="127" s="13" customFormat="1">
      <c r="A127" s="13"/>
      <c r="B127" s="228"/>
      <c r="C127" s="229"/>
      <c r="D127" s="221" t="s">
        <v>161</v>
      </c>
      <c r="E127" s="230" t="s">
        <v>19</v>
      </c>
      <c r="F127" s="231" t="s">
        <v>202</v>
      </c>
      <c r="G127" s="229"/>
      <c r="H127" s="232">
        <v>98.790000000000006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161</v>
      </c>
      <c r="AU127" s="238" t="s">
        <v>88</v>
      </c>
      <c r="AV127" s="13" t="s">
        <v>88</v>
      </c>
      <c r="AW127" s="13" t="s">
        <v>37</v>
      </c>
      <c r="AX127" s="13" t="s">
        <v>86</v>
      </c>
      <c r="AY127" s="238" t="s">
        <v>148</v>
      </c>
    </row>
    <row r="128" s="2" customFormat="1" ht="16.5" customHeight="1">
      <c r="A128" s="41"/>
      <c r="B128" s="42"/>
      <c r="C128" s="208" t="s">
        <v>203</v>
      </c>
      <c r="D128" s="208" t="s">
        <v>150</v>
      </c>
      <c r="E128" s="209" t="s">
        <v>204</v>
      </c>
      <c r="F128" s="210" t="s">
        <v>205</v>
      </c>
      <c r="G128" s="211" t="s">
        <v>179</v>
      </c>
      <c r="H128" s="212">
        <v>98.790000000000006</v>
      </c>
      <c r="I128" s="213"/>
      <c r="J128" s="214">
        <f>ROUND(I128*H128,2)</f>
        <v>0</v>
      </c>
      <c r="K128" s="210" t="s">
        <v>154</v>
      </c>
      <c r="L128" s="47"/>
      <c r="M128" s="215" t="s">
        <v>19</v>
      </c>
      <c r="N128" s="216" t="s">
        <v>49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155</v>
      </c>
      <c r="AT128" s="219" t="s">
        <v>150</v>
      </c>
      <c r="AU128" s="219" t="s">
        <v>88</v>
      </c>
      <c r="AY128" s="20" t="s">
        <v>148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155</v>
      </c>
      <c r="BM128" s="219" t="s">
        <v>206</v>
      </c>
    </row>
    <row r="129" s="2" customFormat="1">
      <c r="A129" s="41"/>
      <c r="B129" s="42"/>
      <c r="C129" s="43"/>
      <c r="D129" s="221" t="s">
        <v>157</v>
      </c>
      <c r="E129" s="43"/>
      <c r="F129" s="222" t="s">
        <v>207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157</v>
      </c>
      <c r="AU129" s="20" t="s">
        <v>88</v>
      </c>
    </row>
    <row r="130" s="2" customFormat="1">
      <c r="A130" s="41"/>
      <c r="B130" s="42"/>
      <c r="C130" s="43"/>
      <c r="D130" s="226" t="s">
        <v>159</v>
      </c>
      <c r="E130" s="43"/>
      <c r="F130" s="227" t="s">
        <v>208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159</v>
      </c>
      <c r="AU130" s="20" t="s">
        <v>88</v>
      </c>
    </row>
    <row r="131" s="2" customFormat="1" ht="16.5" customHeight="1">
      <c r="A131" s="41"/>
      <c r="B131" s="42"/>
      <c r="C131" s="208" t="s">
        <v>209</v>
      </c>
      <c r="D131" s="208" t="s">
        <v>150</v>
      </c>
      <c r="E131" s="209" t="s">
        <v>210</v>
      </c>
      <c r="F131" s="210" t="s">
        <v>211</v>
      </c>
      <c r="G131" s="211" t="s">
        <v>153</v>
      </c>
      <c r="H131" s="212">
        <v>333.012</v>
      </c>
      <c r="I131" s="213"/>
      <c r="J131" s="214">
        <f>ROUND(I131*H131,2)</f>
        <v>0</v>
      </c>
      <c r="K131" s="210" t="s">
        <v>154</v>
      </c>
      <c r="L131" s="47"/>
      <c r="M131" s="215" t="s">
        <v>19</v>
      </c>
      <c r="N131" s="216" t="s">
        <v>49</v>
      </c>
      <c r="O131" s="87"/>
      <c r="P131" s="217">
        <f>O131*H131</f>
        <v>0</v>
      </c>
      <c r="Q131" s="217">
        <v>0.00045731999999999999</v>
      </c>
      <c r="R131" s="217">
        <f>Q131*H131</f>
        <v>0.15229304784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155</v>
      </c>
      <c r="AT131" s="219" t="s">
        <v>150</v>
      </c>
      <c r="AU131" s="219" t="s">
        <v>88</v>
      </c>
      <c r="AY131" s="20" t="s">
        <v>148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86</v>
      </c>
      <c r="BK131" s="220">
        <f>ROUND(I131*H131,2)</f>
        <v>0</v>
      </c>
      <c r="BL131" s="20" t="s">
        <v>155</v>
      </c>
      <c r="BM131" s="219" t="s">
        <v>212</v>
      </c>
    </row>
    <row r="132" s="2" customFormat="1">
      <c r="A132" s="41"/>
      <c r="B132" s="42"/>
      <c r="C132" s="43"/>
      <c r="D132" s="221" t="s">
        <v>157</v>
      </c>
      <c r="E132" s="43"/>
      <c r="F132" s="222" t="s">
        <v>213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157</v>
      </c>
      <c r="AU132" s="20" t="s">
        <v>88</v>
      </c>
    </row>
    <row r="133" s="2" customFormat="1">
      <c r="A133" s="41"/>
      <c r="B133" s="42"/>
      <c r="C133" s="43"/>
      <c r="D133" s="226" t="s">
        <v>159</v>
      </c>
      <c r="E133" s="43"/>
      <c r="F133" s="227" t="s">
        <v>214</v>
      </c>
      <c r="G133" s="43"/>
      <c r="H133" s="43"/>
      <c r="I133" s="223"/>
      <c r="J133" s="43"/>
      <c r="K133" s="43"/>
      <c r="L133" s="47"/>
      <c r="M133" s="224"/>
      <c r="N133" s="225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159</v>
      </c>
      <c r="AU133" s="20" t="s">
        <v>88</v>
      </c>
    </row>
    <row r="134" s="13" customFormat="1">
      <c r="A134" s="13"/>
      <c r="B134" s="228"/>
      <c r="C134" s="229"/>
      <c r="D134" s="221" t="s">
        <v>161</v>
      </c>
      <c r="E134" s="230" t="s">
        <v>19</v>
      </c>
      <c r="F134" s="231" t="s">
        <v>111</v>
      </c>
      <c r="G134" s="229"/>
      <c r="H134" s="232">
        <v>333.012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161</v>
      </c>
      <c r="AU134" s="238" t="s">
        <v>88</v>
      </c>
      <c r="AV134" s="13" t="s">
        <v>88</v>
      </c>
      <c r="AW134" s="13" t="s">
        <v>37</v>
      </c>
      <c r="AX134" s="13" t="s">
        <v>86</v>
      </c>
      <c r="AY134" s="238" t="s">
        <v>148</v>
      </c>
    </row>
    <row r="135" s="2" customFormat="1" ht="16.5" customHeight="1">
      <c r="A135" s="41"/>
      <c r="B135" s="42"/>
      <c r="C135" s="208" t="s">
        <v>215</v>
      </c>
      <c r="D135" s="208" t="s">
        <v>150</v>
      </c>
      <c r="E135" s="209" t="s">
        <v>216</v>
      </c>
      <c r="F135" s="210" t="s">
        <v>217</v>
      </c>
      <c r="G135" s="211" t="s">
        <v>153</v>
      </c>
      <c r="H135" s="212">
        <v>333.012</v>
      </c>
      <c r="I135" s="213"/>
      <c r="J135" s="214">
        <f>ROUND(I135*H135,2)</f>
        <v>0</v>
      </c>
      <c r="K135" s="210" t="s">
        <v>154</v>
      </c>
      <c r="L135" s="47"/>
      <c r="M135" s="215" t="s">
        <v>19</v>
      </c>
      <c r="N135" s="216" t="s">
        <v>49</v>
      </c>
      <c r="O135" s="87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9" t="s">
        <v>155</v>
      </c>
      <c r="AT135" s="219" t="s">
        <v>150</v>
      </c>
      <c r="AU135" s="219" t="s">
        <v>88</v>
      </c>
      <c r="AY135" s="20" t="s">
        <v>148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86</v>
      </c>
      <c r="BK135" s="220">
        <f>ROUND(I135*H135,2)</f>
        <v>0</v>
      </c>
      <c r="BL135" s="20" t="s">
        <v>155</v>
      </c>
      <c r="BM135" s="219" t="s">
        <v>218</v>
      </c>
    </row>
    <row r="136" s="2" customFormat="1">
      <c r="A136" s="41"/>
      <c r="B136" s="42"/>
      <c r="C136" s="43"/>
      <c r="D136" s="221" t="s">
        <v>157</v>
      </c>
      <c r="E136" s="43"/>
      <c r="F136" s="222" t="s">
        <v>219</v>
      </c>
      <c r="G136" s="43"/>
      <c r="H136" s="43"/>
      <c r="I136" s="223"/>
      <c r="J136" s="43"/>
      <c r="K136" s="43"/>
      <c r="L136" s="47"/>
      <c r="M136" s="224"/>
      <c r="N136" s="225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157</v>
      </c>
      <c r="AU136" s="20" t="s">
        <v>88</v>
      </c>
    </row>
    <row r="137" s="2" customFormat="1">
      <c r="A137" s="41"/>
      <c r="B137" s="42"/>
      <c r="C137" s="43"/>
      <c r="D137" s="226" t="s">
        <v>159</v>
      </c>
      <c r="E137" s="43"/>
      <c r="F137" s="227" t="s">
        <v>220</v>
      </c>
      <c r="G137" s="43"/>
      <c r="H137" s="43"/>
      <c r="I137" s="223"/>
      <c r="J137" s="43"/>
      <c r="K137" s="43"/>
      <c r="L137" s="47"/>
      <c r="M137" s="224"/>
      <c r="N137" s="225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159</v>
      </c>
      <c r="AU137" s="20" t="s">
        <v>88</v>
      </c>
    </row>
    <row r="138" s="2" customFormat="1" ht="16.5" customHeight="1">
      <c r="A138" s="41"/>
      <c r="B138" s="42"/>
      <c r="C138" s="208" t="s">
        <v>221</v>
      </c>
      <c r="D138" s="208" t="s">
        <v>150</v>
      </c>
      <c r="E138" s="209" t="s">
        <v>222</v>
      </c>
      <c r="F138" s="210" t="s">
        <v>223</v>
      </c>
      <c r="G138" s="211" t="s">
        <v>224</v>
      </c>
      <c r="H138" s="212">
        <v>20</v>
      </c>
      <c r="I138" s="213"/>
      <c r="J138" s="214">
        <f>ROUND(I138*H138,2)</f>
        <v>0</v>
      </c>
      <c r="K138" s="210" t="s">
        <v>154</v>
      </c>
      <c r="L138" s="47"/>
      <c r="M138" s="215" t="s">
        <v>19</v>
      </c>
      <c r="N138" s="216" t="s">
        <v>49</v>
      </c>
      <c r="O138" s="87"/>
      <c r="P138" s="217">
        <f>O138*H138</f>
        <v>0</v>
      </c>
      <c r="Q138" s="217">
        <v>0.15478303600000001</v>
      </c>
      <c r="R138" s="217">
        <f>Q138*H138</f>
        <v>3.0956607200000001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155</v>
      </c>
      <c r="AT138" s="219" t="s">
        <v>150</v>
      </c>
      <c r="AU138" s="219" t="s">
        <v>88</v>
      </c>
      <c r="AY138" s="20" t="s">
        <v>148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86</v>
      </c>
      <c r="BK138" s="220">
        <f>ROUND(I138*H138,2)</f>
        <v>0</v>
      </c>
      <c r="BL138" s="20" t="s">
        <v>155</v>
      </c>
      <c r="BM138" s="219" t="s">
        <v>225</v>
      </c>
    </row>
    <row r="139" s="2" customFormat="1">
      <c r="A139" s="41"/>
      <c r="B139" s="42"/>
      <c r="C139" s="43"/>
      <c r="D139" s="221" t="s">
        <v>157</v>
      </c>
      <c r="E139" s="43"/>
      <c r="F139" s="222" t="s">
        <v>226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157</v>
      </c>
      <c r="AU139" s="20" t="s">
        <v>88</v>
      </c>
    </row>
    <row r="140" s="2" customFormat="1">
      <c r="A140" s="41"/>
      <c r="B140" s="42"/>
      <c r="C140" s="43"/>
      <c r="D140" s="226" t="s">
        <v>159</v>
      </c>
      <c r="E140" s="43"/>
      <c r="F140" s="227" t="s">
        <v>227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159</v>
      </c>
      <c r="AU140" s="20" t="s">
        <v>88</v>
      </c>
    </row>
    <row r="141" s="13" customFormat="1">
      <c r="A141" s="13"/>
      <c r="B141" s="228"/>
      <c r="C141" s="229"/>
      <c r="D141" s="221" t="s">
        <v>161</v>
      </c>
      <c r="E141" s="230" t="s">
        <v>19</v>
      </c>
      <c r="F141" s="231" t="s">
        <v>228</v>
      </c>
      <c r="G141" s="229"/>
      <c r="H141" s="232">
        <v>20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161</v>
      </c>
      <c r="AU141" s="238" t="s">
        <v>88</v>
      </c>
      <c r="AV141" s="13" t="s">
        <v>88</v>
      </c>
      <c r="AW141" s="13" t="s">
        <v>37</v>
      </c>
      <c r="AX141" s="13" t="s">
        <v>86</v>
      </c>
      <c r="AY141" s="238" t="s">
        <v>148</v>
      </c>
    </row>
    <row r="142" s="2" customFormat="1" ht="16.5" customHeight="1">
      <c r="A142" s="41"/>
      <c r="B142" s="42"/>
      <c r="C142" s="261" t="s">
        <v>229</v>
      </c>
      <c r="D142" s="261" t="s">
        <v>230</v>
      </c>
      <c r="E142" s="262" t="s">
        <v>231</v>
      </c>
      <c r="F142" s="263" t="s">
        <v>232</v>
      </c>
      <c r="G142" s="264" t="s">
        <v>233</v>
      </c>
      <c r="H142" s="265">
        <v>0.75800000000000001</v>
      </c>
      <c r="I142" s="266"/>
      <c r="J142" s="267">
        <f>ROUND(I142*H142,2)</f>
        <v>0</v>
      </c>
      <c r="K142" s="263" t="s">
        <v>154</v>
      </c>
      <c r="L142" s="268"/>
      <c r="M142" s="269" t="s">
        <v>19</v>
      </c>
      <c r="N142" s="270" t="s">
        <v>49</v>
      </c>
      <c r="O142" s="87"/>
      <c r="P142" s="217">
        <f>O142*H142</f>
        <v>0</v>
      </c>
      <c r="Q142" s="217">
        <v>1</v>
      </c>
      <c r="R142" s="217">
        <f>Q142*H142</f>
        <v>0.75800000000000001</v>
      </c>
      <c r="S142" s="217">
        <v>0</v>
      </c>
      <c r="T142" s="218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9" t="s">
        <v>215</v>
      </c>
      <c r="AT142" s="219" t="s">
        <v>230</v>
      </c>
      <c r="AU142" s="219" t="s">
        <v>88</v>
      </c>
      <c r="AY142" s="20" t="s">
        <v>148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86</v>
      </c>
      <c r="BK142" s="220">
        <f>ROUND(I142*H142,2)</f>
        <v>0</v>
      </c>
      <c r="BL142" s="20" t="s">
        <v>155</v>
      </c>
      <c r="BM142" s="219" t="s">
        <v>234</v>
      </c>
    </row>
    <row r="143" s="2" customFormat="1">
      <c r="A143" s="41"/>
      <c r="B143" s="42"/>
      <c r="C143" s="43"/>
      <c r="D143" s="221" t="s">
        <v>157</v>
      </c>
      <c r="E143" s="43"/>
      <c r="F143" s="222" t="s">
        <v>232</v>
      </c>
      <c r="G143" s="43"/>
      <c r="H143" s="43"/>
      <c r="I143" s="223"/>
      <c r="J143" s="43"/>
      <c r="K143" s="43"/>
      <c r="L143" s="47"/>
      <c r="M143" s="224"/>
      <c r="N143" s="225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157</v>
      </c>
      <c r="AU143" s="20" t="s">
        <v>88</v>
      </c>
    </row>
    <row r="144" s="13" customFormat="1">
      <c r="A144" s="13"/>
      <c r="B144" s="228"/>
      <c r="C144" s="229"/>
      <c r="D144" s="221" t="s">
        <v>161</v>
      </c>
      <c r="E144" s="229"/>
      <c r="F144" s="231" t="s">
        <v>235</v>
      </c>
      <c r="G144" s="229"/>
      <c r="H144" s="232">
        <v>0.75800000000000001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161</v>
      </c>
      <c r="AU144" s="238" t="s">
        <v>88</v>
      </c>
      <c r="AV144" s="13" t="s">
        <v>88</v>
      </c>
      <c r="AW144" s="13" t="s">
        <v>4</v>
      </c>
      <c r="AX144" s="13" t="s">
        <v>86</v>
      </c>
      <c r="AY144" s="238" t="s">
        <v>148</v>
      </c>
    </row>
    <row r="145" s="2" customFormat="1" ht="16.5" customHeight="1">
      <c r="A145" s="41"/>
      <c r="B145" s="42"/>
      <c r="C145" s="208" t="s">
        <v>236</v>
      </c>
      <c r="D145" s="208" t="s">
        <v>150</v>
      </c>
      <c r="E145" s="209" t="s">
        <v>237</v>
      </c>
      <c r="F145" s="210" t="s">
        <v>238</v>
      </c>
      <c r="G145" s="211" t="s">
        <v>179</v>
      </c>
      <c r="H145" s="212">
        <v>60</v>
      </c>
      <c r="I145" s="213"/>
      <c r="J145" s="214">
        <f>ROUND(I145*H145,2)</f>
        <v>0</v>
      </c>
      <c r="K145" s="210" t="s">
        <v>154</v>
      </c>
      <c r="L145" s="47"/>
      <c r="M145" s="215" t="s">
        <v>19</v>
      </c>
      <c r="N145" s="216" t="s">
        <v>49</v>
      </c>
      <c r="O145" s="87"/>
      <c r="P145" s="217">
        <f>O145*H145</f>
        <v>0</v>
      </c>
      <c r="Q145" s="217">
        <v>0.00014999999999999999</v>
      </c>
      <c r="R145" s="217">
        <f>Q145*H145</f>
        <v>0.0089999999999999993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155</v>
      </c>
      <c r="AT145" s="219" t="s">
        <v>150</v>
      </c>
      <c r="AU145" s="219" t="s">
        <v>88</v>
      </c>
      <c r="AY145" s="20" t="s">
        <v>148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155</v>
      </c>
      <c r="BM145" s="219" t="s">
        <v>239</v>
      </c>
    </row>
    <row r="146" s="2" customFormat="1">
      <c r="A146" s="41"/>
      <c r="B146" s="42"/>
      <c r="C146" s="43"/>
      <c r="D146" s="221" t="s">
        <v>157</v>
      </c>
      <c r="E146" s="43"/>
      <c r="F146" s="222" t="s">
        <v>240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157</v>
      </c>
      <c r="AU146" s="20" t="s">
        <v>88</v>
      </c>
    </row>
    <row r="147" s="2" customFormat="1">
      <c r="A147" s="41"/>
      <c r="B147" s="42"/>
      <c r="C147" s="43"/>
      <c r="D147" s="226" t="s">
        <v>159</v>
      </c>
      <c r="E147" s="43"/>
      <c r="F147" s="227" t="s">
        <v>241</v>
      </c>
      <c r="G147" s="43"/>
      <c r="H147" s="43"/>
      <c r="I147" s="223"/>
      <c r="J147" s="43"/>
      <c r="K147" s="43"/>
      <c r="L147" s="47"/>
      <c r="M147" s="224"/>
      <c r="N147" s="225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159</v>
      </c>
      <c r="AU147" s="20" t="s">
        <v>88</v>
      </c>
    </row>
    <row r="148" s="13" customFormat="1">
      <c r="A148" s="13"/>
      <c r="B148" s="228"/>
      <c r="C148" s="229"/>
      <c r="D148" s="221" t="s">
        <v>161</v>
      </c>
      <c r="E148" s="230" t="s">
        <v>19</v>
      </c>
      <c r="F148" s="231" t="s">
        <v>242</v>
      </c>
      <c r="G148" s="229"/>
      <c r="H148" s="232">
        <v>60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161</v>
      </c>
      <c r="AU148" s="238" t="s">
        <v>88</v>
      </c>
      <c r="AV148" s="13" t="s">
        <v>88</v>
      </c>
      <c r="AW148" s="13" t="s">
        <v>37</v>
      </c>
      <c r="AX148" s="13" t="s">
        <v>86</v>
      </c>
      <c r="AY148" s="238" t="s">
        <v>148</v>
      </c>
    </row>
    <row r="149" s="2" customFormat="1" ht="16.5" customHeight="1">
      <c r="A149" s="41"/>
      <c r="B149" s="42"/>
      <c r="C149" s="208" t="s">
        <v>8</v>
      </c>
      <c r="D149" s="208" t="s">
        <v>150</v>
      </c>
      <c r="E149" s="209" t="s">
        <v>243</v>
      </c>
      <c r="F149" s="210" t="s">
        <v>244</v>
      </c>
      <c r="G149" s="211" t="s">
        <v>179</v>
      </c>
      <c r="H149" s="212">
        <v>60</v>
      </c>
      <c r="I149" s="213"/>
      <c r="J149" s="214">
        <f>ROUND(I149*H149,2)</f>
        <v>0</v>
      </c>
      <c r="K149" s="210" t="s">
        <v>154</v>
      </c>
      <c r="L149" s="47"/>
      <c r="M149" s="215" t="s">
        <v>19</v>
      </c>
      <c r="N149" s="216" t="s">
        <v>49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155</v>
      </c>
      <c r="AT149" s="219" t="s">
        <v>150</v>
      </c>
      <c r="AU149" s="219" t="s">
        <v>88</v>
      </c>
      <c r="AY149" s="20" t="s">
        <v>148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86</v>
      </c>
      <c r="BK149" s="220">
        <f>ROUND(I149*H149,2)</f>
        <v>0</v>
      </c>
      <c r="BL149" s="20" t="s">
        <v>155</v>
      </c>
      <c r="BM149" s="219" t="s">
        <v>245</v>
      </c>
    </row>
    <row r="150" s="2" customFormat="1">
      <c r="A150" s="41"/>
      <c r="B150" s="42"/>
      <c r="C150" s="43"/>
      <c r="D150" s="221" t="s">
        <v>157</v>
      </c>
      <c r="E150" s="43"/>
      <c r="F150" s="222" t="s">
        <v>246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157</v>
      </c>
      <c r="AU150" s="20" t="s">
        <v>88</v>
      </c>
    </row>
    <row r="151" s="2" customFormat="1">
      <c r="A151" s="41"/>
      <c r="B151" s="42"/>
      <c r="C151" s="43"/>
      <c r="D151" s="226" t="s">
        <v>159</v>
      </c>
      <c r="E151" s="43"/>
      <c r="F151" s="227" t="s">
        <v>247</v>
      </c>
      <c r="G151" s="43"/>
      <c r="H151" s="43"/>
      <c r="I151" s="223"/>
      <c r="J151" s="43"/>
      <c r="K151" s="43"/>
      <c r="L151" s="47"/>
      <c r="M151" s="224"/>
      <c r="N151" s="225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159</v>
      </c>
      <c r="AU151" s="20" t="s">
        <v>88</v>
      </c>
    </row>
    <row r="152" s="2" customFormat="1" ht="16.5" customHeight="1">
      <c r="A152" s="41"/>
      <c r="B152" s="42"/>
      <c r="C152" s="261" t="s">
        <v>248</v>
      </c>
      <c r="D152" s="261" t="s">
        <v>230</v>
      </c>
      <c r="E152" s="262" t="s">
        <v>249</v>
      </c>
      <c r="F152" s="263" t="s">
        <v>19</v>
      </c>
      <c r="G152" s="264" t="s">
        <v>179</v>
      </c>
      <c r="H152" s="265">
        <v>60</v>
      </c>
      <c r="I152" s="266"/>
      <c r="J152" s="267">
        <f>ROUND(I152*H152,2)</f>
        <v>0</v>
      </c>
      <c r="K152" s="263" t="s">
        <v>19</v>
      </c>
      <c r="L152" s="268"/>
      <c r="M152" s="269" t="s">
        <v>19</v>
      </c>
      <c r="N152" s="270" t="s">
        <v>49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9" t="s">
        <v>215</v>
      </c>
      <c r="AT152" s="219" t="s">
        <v>230</v>
      </c>
      <c r="AU152" s="219" t="s">
        <v>88</v>
      </c>
      <c r="AY152" s="20" t="s">
        <v>148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86</v>
      </c>
      <c r="BK152" s="220">
        <f>ROUND(I152*H152,2)</f>
        <v>0</v>
      </c>
      <c r="BL152" s="20" t="s">
        <v>155</v>
      </c>
      <c r="BM152" s="219" t="s">
        <v>250</v>
      </c>
    </row>
    <row r="153" s="2" customFormat="1">
      <c r="A153" s="41"/>
      <c r="B153" s="42"/>
      <c r="C153" s="43"/>
      <c r="D153" s="221" t="s">
        <v>157</v>
      </c>
      <c r="E153" s="43"/>
      <c r="F153" s="222" t="s">
        <v>251</v>
      </c>
      <c r="G153" s="43"/>
      <c r="H153" s="43"/>
      <c r="I153" s="223"/>
      <c r="J153" s="43"/>
      <c r="K153" s="43"/>
      <c r="L153" s="47"/>
      <c r="M153" s="224"/>
      <c r="N153" s="225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157</v>
      </c>
      <c r="AU153" s="20" t="s">
        <v>88</v>
      </c>
    </row>
    <row r="154" s="2" customFormat="1" ht="21.75" customHeight="1">
      <c r="A154" s="41"/>
      <c r="B154" s="42"/>
      <c r="C154" s="208" t="s">
        <v>252</v>
      </c>
      <c r="D154" s="208" t="s">
        <v>150</v>
      </c>
      <c r="E154" s="209" t="s">
        <v>253</v>
      </c>
      <c r="F154" s="210" t="s">
        <v>254</v>
      </c>
      <c r="G154" s="211" t="s">
        <v>179</v>
      </c>
      <c r="H154" s="212">
        <v>60</v>
      </c>
      <c r="I154" s="213"/>
      <c r="J154" s="214">
        <f>ROUND(I154*H154,2)</f>
        <v>0</v>
      </c>
      <c r="K154" s="210" t="s">
        <v>154</v>
      </c>
      <c r="L154" s="47"/>
      <c r="M154" s="215" t="s">
        <v>19</v>
      </c>
      <c r="N154" s="216" t="s">
        <v>49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155</v>
      </c>
      <c r="AT154" s="219" t="s">
        <v>150</v>
      </c>
      <c r="AU154" s="219" t="s">
        <v>88</v>
      </c>
      <c r="AY154" s="20" t="s">
        <v>148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155</v>
      </c>
      <c r="BM154" s="219" t="s">
        <v>255</v>
      </c>
    </row>
    <row r="155" s="2" customFormat="1">
      <c r="A155" s="41"/>
      <c r="B155" s="42"/>
      <c r="C155" s="43"/>
      <c r="D155" s="221" t="s">
        <v>157</v>
      </c>
      <c r="E155" s="43"/>
      <c r="F155" s="222" t="s">
        <v>256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157</v>
      </c>
      <c r="AU155" s="20" t="s">
        <v>88</v>
      </c>
    </row>
    <row r="156" s="2" customFormat="1">
      <c r="A156" s="41"/>
      <c r="B156" s="42"/>
      <c r="C156" s="43"/>
      <c r="D156" s="226" t="s">
        <v>159</v>
      </c>
      <c r="E156" s="43"/>
      <c r="F156" s="227" t="s">
        <v>257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159</v>
      </c>
      <c r="AU156" s="20" t="s">
        <v>88</v>
      </c>
    </row>
    <row r="157" s="2" customFormat="1" ht="21.75" customHeight="1">
      <c r="A157" s="41"/>
      <c r="B157" s="42"/>
      <c r="C157" s="208" t="s">
        <v>258</v>
      </c>
      <c r="D157" s="208" t="s">
        <v>150</v>
      </c>
      <c r="E157" s="209" t="s">
        <v>259</v>
      </c>
      <c r="F157" s="210" t="s">
        <v>260</v>
      </c>
      <c r="G157" s="211" t="s">
        <v>153</v>
      </c>
      <c r="H157" s="212">
        <v>791.35400000000004</v>
      </c>
      <c r="I157" s="213"/>
      <c r="J157" s="214">
        <f>ROUND(I157*H157,2)</f>
        <v>0</v>
      </c>
      <c r="K157" s="210" t="s">
        <v>154</v>
      </c>
      <c r="L157" s="47"/>
      <c r="M157" s="215" t="s">
        <v>19</v>
      </c>
      <c r="N157" s="216" t="s">
        <v>49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155</v>
      </c>
      <c r="AT157" s="219" t="s">
        <v>150</v>
      </c>
      <c r="AU157" s="219" t="s">
        <v>88</v>
      </c>
      <c r="AY157" s="20" t="s">
        <v>148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86</v>
      </c>
      <c r="BK157" s="220">
        <f>ROUND(I157*H157,2)</f>
        <v>0</v>
      </c>
      <c r="BL157" s="20" t="s">
        <v>155</v>
      </c>
      <c r="BM157" s="219" t="s">
        <v>261</v>
      </c>
    </row>
    <row r="158" s="2" customFormat="1">
      <c r="A158" s="41"/>
      <c r="B158" s="42"/>
      <c r="C158" s="43"/>
      <c r="D158" s="221" t="s">
        <v>157</v>
      </c>
      <c r="E158" s="43"/>
      <c r="F158" s="222" t="s">
        <v>262</v>
      </c>
      <c r="G158" s="43"/>
      <c r="H158" s="43"/>
      <c r="I158" s="223"/>
      <c r="J158" s="43"/>
      <c r="K158" s="43"/>
      <c r="L158" s="47"/>
      <c r="M158" s="224"/>
      <c r="N158" s="225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157</v>
      </c>
      <c r="AU158" s="20" t="s">
        <v>88</v>
      </c>
    </row>
    <row r="159" s="2" customFormat="1">
      <c r="A159" s="41"/>
      <c r="B159" s="42"/>
      <c r="C159" s="43"/>
      <c r="D159" s="226" t="s">
        <v>159</v>
      </c>
      <c r="E159" s="43"/>
      <c r="F159" s="227" t="s">
        <v>263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159</v>
      </c>
      <c r="AU159" s="20" t="s">
        <v>88</v>
      </c>
    </row>
    <row r="160" s="16" customFormat="1">
      <c r="A160" s="16"/>
      <c r="B160" s="271"/>
      <c r="C160" s="272"/>
      <c r="D160" s="221" t="s">
        <v>161</v>
      </c>
      <c r="E160" s="273" t="s">
        <v>19</v>
      </c>
      <c r="F160" s="274" t="s">
        <v>264</v>
      </c>
      <c r="G160" s="272"/>
      <c r="H160" s="273" t="s">
        <v>19</v>
      </c>
      <c r="I160" s="275"/>
      <c r="J160" s="272"/>
      <c r="K160" s="272"/>
      <c r="L160" s="276"/>
      <c r="M160" s="277"/>
      <c r="N160" s="278"/>
      <c r="O160" s="278"/>
      <c r="P160" s="278"/>
      <c r="Q160" s="278"/>
      <c r="R160" s="278"/>
      <c r="S160" s="278"/>
      <c r="T160" s="279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80" t="s">
        <v>161</v>
      </c>
      <c r="AU160" s="280" t="s">
        <v>88</v>
      </c>
      <c r="AV160" s="16" t="s">
        <v>86</v>
      </c>
      <c r="AW160" s="16" t="s">
        <v>37</v>
      </c>
      <c r="AX160" s="16" t="s">
        <v>78</v>
      </c>
      <c r="AY160" s="280" t="s">
        <v>148</v>
      </c>
    </row>
    <row r="161" s="13" customFormat="1">
      <c r="A161" s="13"/>
      <c r="B161" s="228"/>
      <c r="C161" s="229"/>
      <c r="D161" s="221" t="s">
        <v>161</v>
      </c>
      <c r="E161" s="230" t="s">
        <v>95</v>
      </c>
      <c r="F161" s="231" t="s">
        <v>265</v>
      </c>
      <c r="G161" s="229"/>
      <c r="H161" s="232">
        <v>791.35400000000004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161</v>
      </c>
      <c r="AU161" s="238" t="s">
        <v>88</v>
      </c>
      <c r="AV161" s="13" t="s">
        <v>88</v>
      </c>
      <c r="AW161" s="13" t="s">
        <v>37</v>
      </c>
      <c r="AX161" s="13" t="s">
        <v>86</v>
      </c>
      <c r="AY161" s="238" t="s">
        <v>148</v>
      </c>
    </row>
    <row r="162" s="2" customFormat="1" ht="21.75" customHeight="1">
      <c r="A162" s="41"/>
      <c r="B162" s="42"/>
      <c r="C162" s="208" t="s">
        <v>266</v>
      </c>
      <c r="D162" s="208" t="s">
        <v>150</v>
      </c>
      <c r="E162" s="209" t="s">
        <v>267</v>
      </c>
      <c r="F162" s="210" t="s">
        <v>268</v>
      </c>
      <c r="G162" s="211" t="s">
        <v>153</v>
      </c>
      <c r="H162" s="212">
        <v>291.99700000000001</v>
      </c>
      <c r="I162" s="213"/>
      <c r="J162" s="214">
        <f>ROUND(I162*H162,2)</f>
        <v>0</v>
      </c>
      <c r="K162" s="210" t="s">
        <v>154</v>
      </c>
      <c r="L162" s="47"/>
      <c r="M162" s="215" t="s">
        <v>19</v>
      </c>
      <c r="N162" s="216" t="s">
        <v>49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155</v>
      </c>
      <c r="AT162" s="219" t="s">
        <v>150</v>
      </c>
      <c r="AU162" s="219" t="s">
        <v>88</v>
      </c>
      <c r="AY162" s="20" t="s">
        <v>148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86</v>
      </c>
      <c r="BK162" s="220">
        <f>ROUND(I162*H162,2)</f>
        <v>0</v>
      </c>
      <c r="BL162" s="20" t="s">
        <v>155</v>
      </c>
      <c r="BM162" s="219" t="s">
        <v>269</v>
      </c>
    </row>
    <row r="163" s="2" customFormat="1">
      <c r="A163" s="41"/>
      <c r="B163" s="42"/>
      <c r="C163" s="43"/>
      <c r="D163" s="221" t="s">
        <v>157</v>
      </c>
      <c r="E163" s="43"/>
      <c r="F163" s="222" t="s">
        <v>270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157</v>
      </c>
      <c r="AU163" s="20" t="s">
        <v>88</v>
      </c>
    </row>
    <row r="164" s="2" customFormat="1">
      <c r="A164" s="41"/>
      <c r="B164" s="42"/>
      <c r="C164" s="43"/>
      <c r="D164" s="226" t="s">
        <v>159</v>
      </c>
      <c r="E164" s="43"/>
      <c r="F164" s="227" t="s">
        <v>271</v>
      </c>
      <c r="G164" s="43"/>
      <c r="H164" s="43"/>
      <c r="I164" s="223"/>
      <c r="J164" s="43"/>
      <c r="K164" s="43"/>
      <c r="L164" s="47"/>
      <c r="M164" s="224"/>
      <c r="N164" s="225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159</v>
      </c>
      <c r="AU164" s="20" t="s">
        <v>88</v>
      </c>
    </row>
    <row r="165" s="13" customFormat="1">
      <c r="A165" s="13"/>
      <c r="B165" s="228"/>
      <c r="C165" s="229"/>
      <c r="D165" s="221" t="s">
        <v>161</v>
      </c>
      <c r="E165" s="230" t="s">
        <v>19</v>
      </c>
      <c r="F165" s="231" t="s">
        <v>272</v>
      </c>
      <c r="G165" s="229"/>
      <c r="H165" s="232">
        <v>134.12799999999999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161</v>
      </c>
      <c r="AU165" s="238" t="s">
        <v>88</v>
      </c>
      <c r="AV165" s="13" t="s">
        <v>88</v>
      </c>
      <c r="AW165" s="13" t="s">
        <v>37</v>
      </c>
      <c r="AX165" s="13" t="s">
        <v>78</v>
      </c>
      <c r="AY165" s="238" t="s">
        <v>148</v>
      </c>
    </row>
    <row r="166" s="13" customFormat="1">
      <c r="A166" s="13"/>
      <c r="B166" s="228"/>
      <c r="C166" s="229"/>
      <c r="D166" s="221" t="s">
        <v>161</v>
      </c>
      <c r="E166" s="230" t="s">
        <v>19</v>
      </c>
      <c r="F166" s="231" t="s">
        <v>273</v>
      </c>
      <c r="G166" s="229"/>
      <c r="H166" s="232">
        <v>137.124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161</v>
      </c>
      <c r="AU166" s="238" t="s">
        <v>88</v>
      </c>
      <c r="AV166" s="13" t="s">
        <v>88</v>
      </c>
      <c r="AW166" s="13" t="s">
        <v>37</v>
      </c>
      <c r="AX166" s="13" t="s">
        <v>78</v>
      </c>
      <c r="AY166" s="238" t="s">
        <v>148</v>
      </c>
    </row>
    <row r="167" s="13" customFormat="1">
      <c r="A167" s="13"/>
      <c r="B167" s="228"/>
      <c r="C167" s="229"/>
      <c r="D167" s="221" t="s">
        <v>161</v>
      </c>
      <c r="E167" s="230" t="s">
        <v>19</v>
      </c>
      <c r="F167" s="231" t="s">
        <v>274</v>
      </c>
      <c r="G167" s="229"/>
      <c r="H167" s="232">
        <v>9.3000000000000007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161</v>
      </c>
      <c r="AU167" s="238" t="s">
        <v>88</v>
      </c>
      <c r="AV167" s="13" t="s">
        <v>88</v>
      </c>
      <c r="AW167" s="13" t="s">
        <v>37</v>
      </c>
      <c r="AX167" s="13" t="s">
        <v>78</v>
      </c>
      <c r="AY167" s="238" t="s">
        <v>148</v>
      </c>
    </row>
    <row r="168" s="13" customFormat="1">
      <c r="A168" s="13"/>
      <c r="B168" s="228"/>
      <c r="C168" s="229"/>
      <c r="D168" s="221" t="s">
        <v>161</v>
      </c>
      <c r="E168" s="230" t="s">
        <v>19</v>
      </c>
      <c r="F168" s="231" t="s">
        <v>275</v>
      </c>
      <c r="G168" s="229"/>
      <c r="H168" s="232">
        <v>11.445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161</v>
      </c>
      <c r="AU168" s="238" t="s">
        <v>88</v>
      </c>
      <c r="AV168" s="13" t="s">
        <v>88</v>
      </c>
      <c r="AW168" s="13" t="s">
        <v>37</v>
      </c>
      <c r="AX168" s="13" t="s">
        <v>78</v>
      </c>
      <c r="AY168" s="238" t="s">
        <v>148</v>
      </c>
    </row>
    <row r="169" s="14" customFormat="1">
      <c r="A169" s="14"/>
      <c r="B169" s="239"/>
      <c r="C169" s="240"/>
      <c r="D169" s="221" t="s">
        <v>161</v>
      </c>
      <c r="E169" s="241" t="s">
        <v>102</v>
      </c>
      <c r="F169" s="242" t="s">
        <v>164</v>
      </c>
      <c r="G169" s="240"/>
      <c r="H169" s="243">
        <v>291.99700000000001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9" t="s">
        <v>161</v>
      </c>
      <c r="AU169" s="249" t="s">
        <v>88</v>
      </c>
      <c r="AV169" s="14" t="s">
        <v>155</v>
      </c>
      <c r="AW169" s="14" t="s">
        <v>37</v>
      </c>
      <c r="AX169" s="14" t="s">
        <v>86</v>
      </c>
      <c r="AY169" s="249" t="s">
        <v>148</v>
      </c>
    </row>
    <row r="170" s="2" customFormat="1" ht="16.5" customHeight="1">
      <c r="A170" s="41"/>
      <c r="B170" s="42"/>
      <c r="C170" s="208" t="s">
        <v>276</v>
      </c>
      <c r="D170" s="208" t="s">
        <v>150</v>
      </c>
      <c r="E170" s="209" t="s">
        <v>277</v>
      </c>
      <c r="F170" s="210" t="s">
        <v>278</v>
      </c>
      <c r="G170" s="211" t="s">
        <v>153</v>
      </c>
      <c r="H170" s="212">
        <v>1083.3510000000001</v>
      </c>
      <c r="I170" s="213"/>
      <c r="J170" s="214">
        <f>ROUND(I170*H170,2)</f>
        <v>0</v>
      </c>
      <c r="K170" s="210" t="s">
        <v>154</v>
      </c>
      <c r="L170" s="47"/>
      <c r="M170" s="215" t="s">
        <v>19</v>
      </c>
      <c r="N170" s="216" t="s">
        <v>49</v>
      </c>
      <c r="O170" s="87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9" t="s">
        <v>155</v>
      </c>
      <c r="AT170" s="219" t="s">
        <v>150</v>
      </c>
      <c r="AU170" s="219" t="s">
        <v>88</v>
      </c>
      <c r="AY170" s="20" t="s">
        <v>148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86</v>
      </c>
      <c r="BK170" s="220">
        <f>ROUND(I170*H170,2)</f>
        <v>0</v>
      </c>
      <c r="BL170" s="20" t="s">
        <v>155</v>
      </c>
      <c r="BM170" s="219" t="s">
        <v>279</v>
      </c>
    </row>
    <row r="171" s="2" customFormat="1">
      <c r="A171" s="41"/>
      <c r="B171" s="42"/>
      <c r="C171" s="43"/>
      <c r="D171" s="221" t="s">
        <v>157</v>
      </c>
      <c r="E171" s="43"/>
      <c r="F171" s="222" t="s">
        <v>280</v>
      </c>
      <c r="G171" s="43"/>
      <c r="H171" s="43"/>
      <c r="I171" s="223"/>
      <c r="J171" s="43"/>
      <c r="K171" s="43"/>
      <c r="L171" s="47"/>
      <c r="M171" s="224"/>
      <c r="N171" s="225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157</v>
      </c>
      <c r="AU171" s="20" t="s">
        <v>88</v>
      </c>
    </row>
    <row r="172" s="2" customFormat="1">
      <c r="A172" s="41"/>
      <c r="B172" s="42"/>
      <c r="C172" s="43"/>
      <c r="D172" s="226" t="s">
        <v>159</v>
      </c>
      <c r="E172" s="43"/>
      <c r="F172" s="227" t="s">
        <v>281</v>
      </c>
      <c r="G172" s="43"/>
      <c r="H172" s="43"/>
      <c r="I172" s="223"/>
      <c r="J172" s="43"/>
      <c r="K172" s="43"/>
      <c r="L172" s="47"/>
      <c r="M172" s="224"/>
      <c r="N172" s="225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159</v>
      </c>
      <c r="AU172" s="20" t="s">
        <v>88</v>
      </c>
    </row>
    <row r="173" s="16" customFormat="1">
      <c r="A173" s="16"/>
      <c r="B173" s="271"/>
      <c r="C173" s="272"/>
      <c r="D173" s="221" t="s">
        <v>161</v>
      </c>
      <c r="E173" s="273" t="s">
        <v>19</v>
      </c>
      <c r="F173" s="274" t="s">
        <v>282</v>
      </c>
      <c r="G173" s="272"/>
      <c r="H173" s="273" t="s">
        <v>19</v>
      </c>
      <c r="I173" s="275"/>
      <c r="J173" s="272"/>
      <c r="K173" s="272"/>
      <c r="L173" s="276"/>
      <c r="M173" s="277"/>
      <c r="N173" s="278"/>
      <c r="O173" s="278"/>
      <c r="P173" s="278"/>
      <c r="Q173" s="278"/>
      <c r="R173" s="278"/>
      <c r="S173" s="278"/>
      <c r="T173" s="279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0" t="s">
        <v>161</v>
      </c>
      <c r="AU173" s="280" t="s">
        <v>88</v>
      </c>
      <c r="AV173" s="16" t="s">
        <v>86</v>
      </c>
      <c r="AW173" s="16" t="s">
        <v>37</v>
      </c>
      <c r="AX173" s="16" t="s">
        <v>78</v>
      </c>
      <c r="AY173" s="280" t="s">
        <v>148</v>
      </c>
    </row>
    <row r="174" s="13" customFormat="1">
      <c r="A174" s="13"/>
      <c r="B174" s="228"/>
      <c r="C174" s="229"/>
      <c r="D174" s="221" t="s">
        <v>161</v>
      </c>
      <c r="E174" s="230" t="s">
        <v>19</v>
      </c>
      <c r="F174" s="231" t="s">
        <v>95</v>
      </c>
      <c r="G174" s="229"/>
      <c r="H174" s="232">
        <v>791.35400000000004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161</v>
      </c>
      <c r="AU174" s="238" t="s">
        <v>88</v>
      </c>
      <c r="AV174" s="13" t="s">
        <v>88</v>
      </c>
      <c r="AW174" s="13" t="s">
        <v>37</v>
      </c>
      <c r="AX174" s="13" t="s">
        <v>78</v>
      </c>
      <c r="AY174" s="238" t="s">
        <v>148</v>
      </c>
    </row>
    <row r="175" s="16" customFormat="1">
      <c r="A175" s="16"/>
      <c r="B175" s="271"/>
      <c r="C175" s="272"/>
      <c r="D175" s="221" t="s">
        <v>161</v>
      </c>
      <c r="E175" s="273" t="s">
        <v>19</v>
      </c>
      <c r="F175" s="274" t="s">
        <v>283</v>
      </c>
      <c r="G175" s="272"/>
      <c r="H175" s="273" t="s">
        <v>19</v>
      </c>
      <c r="I175" s="275"/>
      <c r="J175" s="272"/>
      <c r="K175" s="272"/>
      <c r="L175" s="276"/>
      <c r="M175" s="277"/>
      <c r="N175" s="278"/>
      <c r="O175" s="278"/>
      <c r="P175" s="278"/>
      <c r="Q175" s="278"/>
      <c r="R175" s="278"/>
      <c r="S175" s="278"/>
      <c r="T175" s="279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80" t="s">
        <v>161</v>
      </c>
      <c r="AU175" s="280" t="s">
        <v>88</v>
      </c>
      <c r="AV175" s="16" t="s">
        <v>86</v>
      </c>
      <c r="AW175" s="16" t="s">
        <v>37</v>
      </c>
      <c r="AX175" s="16" t="s">
        <v>78</v>
      </c>
      <c r="AY175" s="280" t="s">
        <v>148</v>
      </c>
    </row>
    <row r="176" s="13" customFormat="1">
      <c r="A176" s="13"/>
      <c r="B176" s="228"/>
      <c r="C176" s="229"/>
      <c r="D176" s="221" t="s">
        <v>161</v>
      </c>
      <c r="E176" s="230" t="s">
        <v>19</v>
      </c>
      <c r="F176" s="231" t="s">
        <v>102</v>
      </c>
      <c r="G176" s="229"/>
      <c r="H176" s="232">
        <v>291.99700000000001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161</v>
      </c>
      <c r="AU176" s="238" t="s">
        <v>88</v>
      </c>
      <c r="AV176" s="13" t="s">
        <v>88</v>
      </c>
      <c r="AW176" s="13" t="s">
        <v>37</v>
      </c>
      <c r="AX176" s="13" t="s">
        <v>78</v>
      </c>
      <c r="AY176" s="238" t="s">
        <v>148</v>
      </c>
    </row>
    <row r="177" s="14" customFormat="1">
      <c r="A177" s="14"/>
      <c r="B177" s="239"/>
      <c r="C177" s="240"/>
      <c r="D177" s="221" t="s">
        <v>161</v>
      </c>
      <c r="E177" s="241" t="s">
        <v>19</v>
      </c>
      <c r="F177" s="242" t="s">
        <v>164</v>
      </c>
      <c r="G177" s="240"/>
      <c r="H177" s="243">
        <v>1083.3510000000001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161</v>
      </c>
      <c r="AU177" s="249" t="s">
        <v>88</v>
      </c>
      <c r="AV177" s="14" t="s">
        <v>155</v>
      </c>
      <c r="AW177" s="14" t="s">
        <v>37</v>
      </c>
      <c r="AX177" s="14" t="s">
        <v>86</v>
      </c>
      <c r="AY177" s="249" t="s">
        <v>148</v>
      </c>
    </row>
    <row r="178" s="2" customFormat="1" ht="16.5" customHeight="1">
      <c r="A178" s="41"/>
      <c r="B178" s="42"/>
      <c r="C178" s="208" t="s">
        <v>284</v>
      </c>
      <c r="D178" s="208" t="s">
        <v>150</v>
      </c>
      <c r="E178" s="209" t="s">
        <v>285</v>
      </c>
      <c r="F178" s="210" t="s">
        <v>286</v>
      </c>
      <c r="G178" s="211" t="s">
        <v>233</v>
      </c>
      <c r="H178" s="212">
        <v>525.59500000000003</v>
      </c>
      <c r="I178" s="213"/>
      <c r="J178" s="214">
        <f>ROUND(I178*H178,2)</f>
        <v>0</v>
      </c>
      <c r="K178" s="210" t="s">
        <v>154</v>
      </c>
      <c r="L178" s="47"/>
      <c r="M178" s="215" t="s">
        <v>19</v>
      </c>
      <c r="N178" s="216" t="s">
        <v>49</v>
      </c>
      <c r="O178" s="87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9" t="s">
        <v>155</v>
      </c>
      <c r="AT178" s="219" t="s">
        <v>150</v>
      </c>
      <c r="AU178" s="219" t="s">
        <v>88</v>
      </c>
      <c r="AY178" s="20" t="s">
        <v>148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86</v>
      </c>
      <c r="BK178" s="220">
        <f>ROUND(I178*H178,2)</f>
        <v>0</v>
      </c>
      <c r="BL178" s="20" t="s">
        <v>155</v>
      </c>
      <c r="BM178" s="219" t="s">
        <v>287</v>
      </c>
    </row>
    <row r="179" s="2" customFormat="1">
      <c r="A179" s="41"/>
      <c r="B179" s="42"/>
      <c r="C179" s="43"/>
      <c r="D179" s="221" t="s">
        <v>157</v>
      </c>
      <c r="E179" s="43"/>
      <c r="F179" s="222" t="s">
        <v>288</v>
      </c>
      <c r="G179" s="43"/>
      <c r="H179" s="43"/>
      <c r="I179" s="223"/>
      <c r="J179" s="43"/>
      <c r="K179" s="43"/>
      <c r="L179" s="47"/>
      <c r="M179" s="224"/>
      <c r="N179" s="225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157</v>
      </c>
      <c r="AU179" s="20" t="s">
        <v>88</v>
      </c>
    </row>
    <row r="180" s="2" customFormat="1">
      <c r="A180" s="41"/>
      <c r="B180" s="42"/>
      <c r="C180" s="43"/>
      <c r="D180" s="226" t="s">
        <v>159</v>
      </c>
      <c r="E180" s="43"/>
      <c r="F180" s="227" t="s">
        <v>289</v>
      </c>
      <c r="G180" s="43"/>
      <c r="H180" s="43"/>
      <c r="I180" s="223"/>
      <c r="J180" s="43"/>
      <c r="K180" s="43"/>
      <c r="L180" s="47"/>
      <c r="M180" s="224"/>
      <c r="N180" s="225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159</v>
      </c>
      <c r="AU180" s="20" t="s">
        <v>88</v>
      </c>
    </row>
    <row r="181" s="13" customFormat="1">
      <c r="A181" s="13"/>
      <c r="B181" s="228"/>
      <c r="C181" s="229"/>
      <c r="D181" s="221" t="s">
        <v>161</v>
      </c>
      <c r="E181" s="230" t="s">
        <v>19</v>
      </c>
      <c r="F181" s="231" t="s">
        <v>102</v>
      </c>
      <c r="G181" s="229"/>
      <c r="H181" s="232">
        <v>291.99700000000001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161</v>
      </c>
      <c r="AU181" s="238" t="s">
        <v>88</v>
      </c>
      <c r="AV181" s="13" t="s">
        <v>88</v>
      </c>
      <c r="AW181" s="13" t="s">
        <v>37</v>
      </c>
      <c r="AX181" s="13" t="s">
        <v>86</v>
      </c>
      <c r="AY181" s="238" t="s">
        <v>148</v>
      </c>
    </row>
    <row r="182" s="13" customFormat="1">
      <c r="A182" s="13"/>
      <c r="B182" s="228"/>
      <c r="C182" s="229"/>
      <c r="D182" s="221" t="s">
        <v>161</v>
      </c>
      <c r="E182" s="229"/>
      <c r="F182" s="231" t="s">
        <v>290</v>
      </c>
      <c r="G182" s="229"/>
      <c r="H182" s="232">
        <v>525.59500000000003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161</v>
      </c>
      <c r="AU182" s="238" t="s">
        <v>88</v>
      </c>
      <c r="AV182" s="13" t="s">
        <v>88</v>
      </c>
      <c r="AW182" s="13" t="s">
        <v>4</v>
      </c>
      <c r="AX182" s="13" t="s">
        <v>86</v>
      </c>
      <c r="AY182" s="238" t="s">
        <v>148</v>
      </c>
    </row>
    <row r="183" s="2" customFormat="1" ht="16.5" customHeight="1">
      <c r="A183" s="41"/>
      <c r="B183" s="42"/>
      <c r="C183" s="208" t="s">
        <v>291</v>
      </c>
      <c r="D183" s="208" t="s">
        <v>150</v>
      </c>
      <c r="E183" s="209" t="s">
        <v>292</v>
      </c>
      <c r="F183" s="210" t="s">
        <v>293</v>
      </c>
      <c r="G183" s="211" t="s">
        <v>153</v>
      </c>
      <c r="H183" s="212">
        <v>291.99700000000001</v>
      </c>
      <c r="I183" s="213"/>
      <c r="J183" s="214">
        <f>ROUND(I183*H183,2)</f>
        <v>0</v>
      </c>
      <c r="K183" s="210" t="s">
        <v>154</v>
      </c>
      <c r="L183" s="47"/>
      <c r="M183" s="215" t="s">
        <v>19</v>
      </c>
      <c r="N183" s="216" t="s">
        <v>49</v>
      </c>
      <c r="O183" s="87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9" t="s">
        <v>155</v>
      </c>
      <c r="AT183" s="219" t="s">
        <v>150</v>
      </c>
      <c r="AU183" s="219" t="s">
        <v>88</v>
      </c>
      <c r="AY183" s="20" t="s">
        <v>148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20" t="s">
        <v>86</v>
      </c>
      <c r="BK183" s="220">
        <f>ROUND(I183*H183,2)</f>
        <v>0</v>
      </c>
      <c r="BL183" s="20" t="s">
        <v>155</v>
      </c>
      <c r="BM183" s="219" t="s">
        <v>294</v>
      </c>
    </row>
    <row r="184" s="2" customFormat="1">
      <c r="A184" s="41"/>
      <c r="B184" s="42"/>
      <c r="C184" s="43"/>
      <c r="D184" s="221" t="s">
        <v>157</v>
      </c>
      <c r="E184" s="43"/>
      <c r="F184" s="222" t="s">
        <v>295</v>
      </c>
      <c r="G184" s="43"/>
      <c r="H184" s="43"/>
      <c r="I184" s="223"/>
      <c r="J184" s="43"/>
      <c r="K184" s="43"/>
      <c r="L184" s="47"/>
      <c r="M184" s="224"/>
      <c r="N184" s="225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157</v>
      </c>
      <c r="AU184" s="20" t="s">
        <v>88</v>
      </c>
    </row>
    <row r="185" s="2" customFormat="1">
      <c r="A185" s="41"/>
      <c r="B185" s="42"/>
      <c r="C185" s="43"/>
      <c r="D185" s="226" t="s">
        <v>159</v>
      </c>
      <c r="E185" s="43"/>
      <c r="F185" s="227" t="s">
        <v>296</v>
      </c>
      <c r="G185" s="43"/>
      <c r="H185" s="43"/>
      <c r="I185" s="223"/>
      <c r="J185" s="43"/>
      <c r="K185" s="43"/>
      <c r="L185" s="47"/>
      <c r="M185" s="224"/>
      <c r="N185" s="225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159</v>
      </c>
      <c r="AU185" s="20" t="s">
        <v>88</v>
      </c>
    </row>
    <row r="186" s="13" customFormat="1">
      <c r="A186" s="13"/>
      <c r="B186" s="228"/>
      <c r="C186" s="229"/>
      <c r="D186" s="221" t="s">
        <v>161</v>
      </c>
      <c r="E186" s="230" t="s">
        <v>19</v>
      </c>
      <c r="F186" s="231" t="s">
        <v>102</v>
      </c>
      <c r="G186" s="229"/>
      <c r="H186" s="232">
        <v>291.99700000000001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161</v>
      </c>
      <c r="AU186" s="238" t="s">
        <v>88</v>
      </c>
      <c r="AV186" s="13" t="s">
        <v>88</v>
      </c>
      <c r="AW186" s="13" t="s">
        <v>37</v>
      </c>
      <c r="AX186" s="13" t="s">
        <v>86</v>
      </c>
      <c r="AY186" s="238" t="s">
        <v>148</v>
      </c>
    </row>
    <row r="187" s="2" customFormat="1" ht="16.5" customHeight="1">
      <c r="A187" s="41"/>
      <c r="B187" s="42"/>
      <c r="C187" s="208" t="s">
        <v>297</v>
      </c>
      <c r="D187" s="208" t="s">
        <v>150</v>
      </c>
      <c r="E187" s="209" t="s">
        <v>298</v>
      </c>
      <c r="F187" s="210" t="s">
        <v>299</v>
      </c>
      <c r="G187" s="211" t="s">
        <v>153</v>
      </c>
      <c r="H187" s="212">
        <v>395.67700000000002</v>
      </c>
      <c r="I187" s="213"/>
      <c r="J187" s="214">
        <f>ROUND(I187*H187,2)</f>
        <v>0</v>
      </c>
      <c r="K187" s="210" t="s">
        <v>154</v>
      </c>
      <c r="L187" s="47"/>
      <c r="M187" s="215" t="s">
        <v>19</v>
      </c>
      <c r="N187" s="216" t="s">
        <v>49</v>
      </c>
      <c r="O187" s="87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9" t="s">
        <v>155</v>
      </c>
      <c r="AT187" s="219" t="s">
        <v>150</v>
      </c>
      <c r="AU187" s="219" t="s">
        <v>88</v>
      </c>
      <c r="AY187" s="20" t="s">
        <v>148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20" t="s">
        <v>86</v>
      </c>
      <c r="BK187" s="220">
        <f>ROUND(I187*H187,2)</f>
        <v>0</v>
      </c>
      <c r="BL187" s="20" t="s">
        <v>155</v>
      </c>
      <c r="BM187" s="219" t="s">
        <v>300</v>
      </c>
    </row>
    <row r="188" s="2" customFormat="1">
      <c r="A188" s="41"/>
      <c r="B188" s="42"/>
      <c r="C188" s="43"/>
      <c r="D188" s="221" t="s">
        <v>157</v>
      </c>
      <c r="E188" s="43"/>
      <c r="F188" s="222" t="s">
        <v>301</v>
      </c>
      <c r="G188" s="43"/>
      <c r="H188" s="43"/>
      <c r="I188" s="223"/>
      <c r="J188" s="43"/>
      <c r="K188" s="43"/>
      <c r="L188" s="47"/>
      <c r="M188" s="224"/>
      <c r="N188" s="225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157</v>
      </c>
      <c r="AU188" s="20" t="s">
        <v>88</v>
      </c>
    </row>
    <row r="189" s="2" customFormat="1">
      <c r="A189" s="41"/>
      <c r="B189" s="42"/>
      <c r="C189" s="43"/>
      <c r="D189" s="226" t="s">
        <v>159</v>
      </c>
      <c r="E189" s="43"/>
      <c r="F189" s="227" t="s">
        <v>302</v>
      </c>
      <c r="G189" s="43"/>
      <c r="H189" s="43"/>
      <c r="I189" s="223"/>
      <c r="J189" s="43"/>
      <c r="K189" s="43"/>
      <c r="L189" s="47"/>
      <c r="M189" s="224"/>
      <c r="N189" s="225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159</v>
      </c>
      <c r="AU189" s="20" t="s">
        <v>88</v>
      </c>
    </row>
    <row r="190" s="13" customFormat="1">
      <c r="A190" s="13"/>
      <c r="B190" s="228"/>
      <c r="C190" s="229"/>
      <c r="D190" s="221" t="s">
        <v>161</v>
      </c>
      <c r="E190" s="230" t="s">
        <v>19</v>
      </c>
      <c r="F190" s="231" t="s">
        <v>303</v>
      </c>
      <c r="G190" s="229"/>
      <c r="H190" s="232">
        <v>395.67700000000002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161</v>
      </c>
      <c r="AU190" s="238" t="s">
        <v>88</v>
      </c>
      <c r="AV190" s="13" t="s">
        <v>88</v>
      </c>
      <c r="AW190" s="13" t="s">
        <v>37</v>
      </c>
      <c r="AX190" s="13" t="s">
        <v>86</v>
      </c>
      <c r="AY190" s="238" t="s">
        <v>148</v>
      </c>
    </row>
    <row r="191" s="2" customFormat="1" ht="16.5" customHeight="1">
      <c r="A191" s="41"/>
      <c r="B191" s="42"/>
      <c r="C191" s="208" t="s">
        <v>7</v>
      </c>
      <c r="D191" s="208" t="s">
        <v>150</v>
      </c>
      <c r="E191" s="209" t="s">
        <v>304</v>
      </c>
      <c r="F191" s="210" t="s">
        <v>305</v>
      </c>
      <c r="G191" s="211" t="s">
        <v>153</v>
      </c>
      <c r="H191" s="212">
        <v>111.08799999999999</v>
      </c>
      <c r="I191" s="213"/>
      <c r="J191" s="214">
        <f>ROUND(I191*H191,2)</f>
        <v>0</v>
      </c>
      <c r="K191" s="210" t="s">
        <v>154</v>
      </c>
      <c r="L191" s="47"/>
      <c r="M191" s="215" t="s">
        <v>19</v>
      </c>
      <c r="N191" s="216" t="s">
        <v>49</v>
      </c>
      <c r="O191" s="87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9" t="s">
        <v>155</v>
      </c>
      <c r="AT191" s="219" t="s">
        <v>150</v>
      </c>
      <c r="AU191" s="219" t="s">
        <v>88</v>
      </c>
      <c r="AY191" s="20" t="s">
        <v>148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20" t="s">
        <v>86</v>
      </c>
      <c r="BK191" s="220">
        <f>ROUND(I191*H191,2)</f>
        <v>0</v>
      </c>
      <c r="BL191" s="20" t="s">
        <v>155</v>
      </c>
      <c r="BM191" s="219" t="s">
        <v>306</v>
      </c>
    </row>
    <row r="192" s="2" customFormat="1">
      <c r="A192" s="41"/>
      <c r="B192" s="42"/>
      <c r="C192" s="43"/>
      <c r="D192" s="221" t="s">
        <v>157</v>
      </c>
      <c r="E192" s="43"/>
      <c r="F192" s="222" t="s">
        <v>307</v>
      </c>
      <c r="G192" s="43"/>
      <c r="H192" s="43"/>
      <c r="I192" s="223"/>
      <c r="J192" s="43"/>
      <c r="K192" s="43"/>
      <c r="L192" s="47"/>
      <c r="M192" s="224"/>
      <c r="N192" s="225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157</v>
      </c>
      <c r="AU192" s="20" t="s">
        <v>88</v>
      </c>
    </row>
    <row r="193" s="2" customFormat="1">
      <c r="A193" s="41"/>
      <c r="B193" s="42"/>
      <c r="C193" s="43"/>
      <c r="D193" s="226" t="s">
        <v>159</v>
      </c>
      <c r="E193" s="43"/>
      <c r="F193" s="227" t="s">
        <v>308</v>
      </c>
      <c r="G193" s="43"/>
      <c r="H193" s="43"/>
      <c r="I193" s="223"/>
      <c r="J193" s="43"/>
      <c r="K193" s="43"/>
      <c r="L193" s="47"/>
      <c r="M193" s="224"/>
      <c r="N193" s="225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159</v>
      </c>
      <c r="AU193" s="20" t="s">
        <v>88</v>
      </c>
    </row>
    <row r="194" s="13" customFormat="1">
      <c r="A194" s="13"/>
      <c r="B194" s="228"/>
      <c r="C194" s="229"/>
      <c r="D194" s="221" t="s">
        <v>161</v>
      </c>
      <c r="E194" s="230" t="s">
        <v>19</v>
      </c>
      <c r="F194" s="231" t="s">
        <v>309</v>
      </c>
      <c r="G194" s="229"/>
      <c r="H194" s="232">
        <v>33.494999999999997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161</v>
      </c>
      <c r="AU194" s="238" t="s">
        <v>88</v>
      </c>
      <c r="AV194" s="13" t="s">
        <v>88</v>
      </c>
      <c r="AW194" s="13" t="s">
        <v>37</v>
      </c>
      <c r="AX194" s="13" t="s">
        <v>78</v>
      </c>
      <c r="AY194" s="238" t="s">
        <v>148</v>
      </c>
    </row>
    <row r="195" s="13" customFormat="1">
      <c r="A195" s="13"/>
      <c r="B195" s="228"/>
      <c r="C195" s="229"/>
      <c r="D195" s="221" t="s">
        <v>161</v>
      </c>
      <c r="E195" s="230" t="s">
        <v>19</v>
      </c>
      <c r="F195" s="231" t="s">
        <v>310</v>
      </c>
      <c r="G195" s="229"/>
      <c r="H195" s="232">
        <v>10.505000000000001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8" t="s">
        <v>161</v>
      </c>
      <c r="AU195" s="238" t="s">
        <v>88</v>
      </c>
      <c r="AV195" s="13" t="s">
        <v>88</v>
      </c>
      <c r="AW195" s="13" t="s">
        <v>37</v>
      </c>
      <c r="AX195" s="13" t="s">
        <v>78</v>
      </c>
      <c r="AY195" s="238" t="s">
        <v>148</v>
      </c>
    </row>
    <row r="196" s="13" customFormat="1">
      <c r="A196" s="13"/>
      <c r="B196" s="228"/>
      <c r="C196" s="229"/>
      <c r="D196" s="221" t="s">
        <v>161</v>
      </c>
      <c r="E196" s="230" t="s">
        <v>19</v>
      </c>
      <c r="F196" s="231" t="s">
        <v>311</v>
      </c>
      <c r="G196" s="229"/>
      <c r="H196" s="232">
        <v>28.512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161</v>
      </c>
      <c r="AU196" s="238" t="s">
        <v>88</v>
      </c>
      <c r="AV196" s="13" t="s">
        <v>88</v>
      </c>
      <c r="AW196" s="13" t="s">
        <v>37</v>
      </c>
      <c r="AX196" s="13" t="s">
        <v>78</v>
      </c>
      <c r="AY196" s="238" t="s">
        <v>148</v>
      </c>
    </row>
    <row r="197" s="13" customFormat="1">
      <c r="A197" s="13"/>
      <c r="B197" s="228"/>
      <c r="C197" s="229"/>
      <c r="D197" s="221" t="s">
        <v>161</v>
      </c>
      <c r="E197" s="230" t="s">
        <v>19</v>
      </c>
      <c r="F197" s="231" t="s">
        <v>312</v>
      </c>
      <c r="G197" s="229"/>
      <c r="H197" s="232">
        <v>25.199999999999999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161</v>
      </c>
      <c r="AU197" s="238" t="s">
        <v>88</v>
      </c>
      <c r="AV197" s="13" t="s">
        <v>88</v>
      </c>
      <c r="AW197" s="13" t="s">
        <v>37</v>
      </c>
      <c r="AX197" s="13" t="s">
        <v>78</v>
      </c>
      <c r="AY197" s="238" t="s">
        <v>148</v>
      </c>
    </row>
    <row r="198" s="13" customFormat="1">
      <c r="A198" s="13"/>
      <c r="B198" s="228"/>
      <c r="C198" s="229"/>
      <c r="D198" s="221" t="s">
        <v>161</v>
      </c>
      <c r="E198" s="230" t="s">
        <v>19</v>
      </c>
      <c r="F198" s="231" t="s">
        <v>313</v>
      </c>
      <c r="G198" s="229"/>
      <c r="H198" s="232">
        <v>13.375999999999999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161</v>
      </c>
      <c r="AU198" s="238" t="s">
        <v>88</v>
      </c>
      <c r="AV198" s="13" t="s">
        <v>88</v>
      </c>
      <c r="AW198" s="13" t="s">
        <v>37</v>
      </c>
      <c r="AX198" s="13" t="s">
        <v>78</v>
      </c>
      <c r="AY198" s="238" t="s">
        <v>148</v>
      </c>
    </row>
    <row r="199" s="14" customFormat="1">
      <c r="A199" s="14"/>
      <c r="B199" s="239"/>
      <c r="C199" s="240"/>
      <c r="D199" s="221" t="s">
        <v>161</v>
      </c>
      <c r="E199" s="241" t="s">
        <v>98</v>
      </c>
      <c r="F199" s="242" t="s">
        <v>164</v>
      </c>
      <c r="G199" s="240"/>
      <c r="H199" s="243">
        <v>111.08799999999999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9" t="s">
        <v>161</v>
      </c>
      <c r="AU199" s="249" t="s">
        <v>88</v>
      </c>
      <c r="AV199" s="14" t="s">
        <v>155</v>
      </c>
      <c r="AW199" s="14" t="s">
        <v>37</v>
      </c>
      <c r="AX199" s="14" t="s">
        <v>86</v>
      </c>
      <c r="AY199" s="249" t="s">
        <v>148</v>
      </c>
    </row>
    <row r="200" s="2" customFormat="1" ht="16.5" customHeight="1">
      <c r="A200" s="41"/>
      <c r="B200" s="42"/>
      <c r="C200" s="261" t="s">
        <v>314</v>
      </c>
      <c r="D200" s="261" t="s">
        <v>230</v>
      </c>
      <c r="E200" s="262" t="s">
        <v>315</v>
      </c>
      <c r="F200" s="263" t="s">
        <v>316</v>
      </c>
      <c r="G200" s="264" t="s">
        <v>233</v>
      </c>
      <c r="H200" s="265">
        <v>222.17599999999999</v>
      </c>
      <c r="I200" s="266"/>
      <c r="J200" s="267">
        <f>ROUND(I200*H200,2)</f>
        <v>0</v>
      </c>
      <c r="K200" s="263" t="s">
        <v>154</v>
      </c>
      <c r="L200" s="268"/>
      <c r="M200" s="269" t="s">
        <v>19</v>
      </c>
      <c r="N200" s="270" t="s">
        <v>49</v>
      </c>
      <c r="O200" s="87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215</v>
      </c>
      <c r="AT200" s="219" t="s">
        <v>230</v>
      </c>
      <c r="AU200" s="219" t="s">
        <v>88</v>
      </c>
      <c r="AY200" s="20" t="s">
        <v>148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86</v>
      </c>
      <c r="BK200" s="220">
        <f>ROUND(I200*H200,2)</f>
        <v>0</v>
      </c>
      <c r="BL200" s="20" t="s">
        <v>155</v>
      </c>
      <c r="BM200" s="219" t="s">
        <v>317</v>
      </c>
    </row>
    <row r="201" s="2" customFormat="1">
      <c r="A201" s="41"/>
      <c r="B201" s="42"/>
      <c r="C201" s="43"/>
      <c r="D201" s="221" t="s">
        <v>157</v>
      </c>
      <c r="E201" s="43"/>
      <c r="F201" s="222" t="s">
        <v>316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157</v>
      </c>
      <c r="AU201" s="20" t="s">
        <v>88</v>
      </c>
    </row>
    <row r="202" s="13" customFormat="1">
      <c r="A202" s="13"/>
      <c r="B202" s="228"/>
      <c r="C202" s="229"/>
      <c r="D202" s="221" t="s">
        <v>161</v>
      </c>
      <c r="E202" s="229"/>
      <c r="F202" s="231" t="s">
        <v>318</v>
      </c>
      <c r="G202" s="229"/>
      <c r="H202" s="232">
        <v>222.17599999999999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161</v>
      </c>
      <c r="AU202" s="238" t="s">
        <v>88</v>
      </c>
      <c r="AV202" s="13" t="s">
        <v>88</v>
      </c>
      <c r="AW202" s="13" t="s">
        <v>4</v>
      </c>
      <c r="AX202" s="13" t="s">
        <v>86</v>
      </c>
      <c r="AY202" s="238" t="s">
        <v>148</v>
      </c>
    </row>
    <row r="203" s="12" customFormat="1" ht="22.8" customHeight="1">
      <c r="A203" s="12"/>
      <c r="B203" s="192"/>
      <c r="C203" s="193"/>
      <c r="D203" s="194" t="s">
        <v>77</v>
      </c>
      <c r="E203" s="206" t="s">
        <v>88</v>
      </c>
      <c r="F203" s="206" t="s">
        <v>319</v>
      </c>
      <c r="G203" s="193"/>
      <c r="H203" s="193"/>
      <c r="I203" s="196"/>
      <c r="J203" s="207">
        <f>BK203</f>
        <v>0</v>
      </c>
      <c r="K203" s="193"/>
      <c r="L203" s="198"/>
      <c r="M203" s="199"/>
      <c r="N203" s="200"/>
      <c r="O203" s="200"/>
      <c r="P203" s="201">
        <f>SUM(P204:P220)</f>
        <v>0</v>
      </c>
      <c r="Q203" s="200"/>
      <c r="R203" s="201">
        <f>SUM(R204:R220)</f>
        <v>2.1168494901958996</v>
      </c>
      <c r="S203" s="200"/>
      <c r="T203" s="202">
        <f>SUM(T204:T220)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3" t="s">
        <v>86</v>
      </c>
      <c r="AT203" s="204" t="s">
        <v>77</v>
      </c>
      <c r="AU203" s="204" t="s">
        <v>86</v>
      </c>
      <c r="AY203" s="203" t="s">
        <v>148</v>
      </c>
      <c r="BK203" s="205">
        <f>SUM(BK204:BK220)</f>
        <v>0</v>
      </c>
    </row>
    <row r="204" s="2" customFormat="1" ht="16.5" customHeight="1">
      <c r="A204" s="41"/>
      <c r="B204" s="42"/>
      <c r="C204" s="208" t="s">
        <v>320</v>
      </c>
      <c r="D204" s="208" t="s">
        <v>150</v>
      </c>
      <c r="E204" s="209" t="s">
        <v>321</v>
      </c>
      <c r="F204" s="210" t="s">
        <v>322</v>
      </c>
      <c r="G204" s="211" t="s">
        <v>153</v>
      </c>
      <c r="H204" s="212">
        <v>10.314</v>
      </c>
      <c r="I204" s="213"/>
      <c r="J204" s="214">
        <f>ROUND(I204*H204,2)</f>
        <v>0</v>
      </c>
      <c r="K204" s="210" t="s">
        <v>154</v>
      </c>
      <c r="L204" s="47"/>
      <c r="M204" s="215" t="s">
        <v>19</v>
      </c>
      <c r="N204" s="216" t="s">
        <v>49</v>
      </c>
      <c r="O204" s="87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9" t="s">
        <v>155</v>
      </c>
      <c r="AT204" s="219" t="s">
        <v>150</v>
      </c>
      <c r="AU204" s="219" t="s">
        <v>88</v>
      </c>
      <c r="AY204" s="20" t="s">
        <v>148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20" t="s">
        <v>86</v>
      </c>
      <c r="BK204" s="220">
        <f>ROUND(I204*H204,2)</f>
        <v>0</v>
      </c>
      <c r="BL204" s="20" t="s">
        <v>155</v>
      </c>
      <c r="BM204" s="219" t="s">
        <v>323</v>
      </c>
    </row>
    <row r="205" s="2" customFormat="1">
      <c r="A205" s="41"/>
      <c r="B205" s="42"/>
      <c r="C205" s="43"/>
      <c r="D205" s="221" t="s">
        <v>157</v>
      </c>
      <c r="E205" s="43"/>
      <c r="F205" s="222" t="s">
        <v>324</v>
      </c>
      <c r="G205" s="43"/>
      <c r="H205" s="43"/>
      <c r="I205" s="223"/>
      <c r="J205" s="43"/>
      <c r="K205" s="43"/>
      <c r="L205" s="47"/>
      <c r="M205" s="224"/>
      <c r="N205" s="225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157</v>
      </c>
      <c r="AU205" s="20" t="s">
        <v>88</v>
      </c>
    </row>
    <row r="206" s="2" customFormat="1">
      <c r="A206" s="41"/>
      <c r="B206" s="42"/>
      <c r="C206" s="43"/>
      <c r="D206" s="226" t="s">
        <v>159</v>
      </c>
      <c r="E206" s="43"/>
      <c r="F206" s="227" t="s">
        <v>325</v>
      </c>
      <c r="G206" s="43"/>
      <c r="H206" s="43"/>
      <c r="I206" s="223"/>
      <c r="J206" s="43"/>
      <c r="K206" s="43"/>
      <c r="L206" s="47"/>
      <c r="M206" s="224"/>
      <c r="N206" s="225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159</v>
      </c>
      <c r="AU206" s="20" t="s">
        <v>88</v>
      </c>
    </row>
    <row r="207" s="13" customFormat="1">
      <c r="A207" s="13"/>
      <c r="B207" s="228"/>
      <c r="C207" s="229"/>
      <c r="D207" s="221" t="s">
        <v>161</v>
      </c>
      <c r="E207" s="230" t="s">
        <v>19</v>
      </c>
      <c r="F207" s="231" t="s">
        <v>326</v>
      </c>
      <c r="G207" s="229"/>
      <c r="H207" s="232">
        <v>1.014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161</v>
      </c>
      <c r="AU207" s="238" t="s">
        <v>88</v>
      </c>
      <c r="AV207" s="13" t="s">
        <v>88</v>
      </c>
      <c r="AW207" s="13" t="s">
        <v>37</v>
      </c>
      <c r="AX207" s="13" t="s">
        <v>78</v>
      </c>
      <c r="AY207" s="238" t="s">
        <v>148</v>
      </c>
    </row>
    <row r="208" s="13" customFormat="1">
      <c r="A208" s="13"/>
      <c r="B208" s="228"/>
      <c r="C208" s="229"/>
      <c r="D208" s="221" t="s">
        <v>161</v>
      </c>
      <c r="E208" s="230" t="s">
        <v>19</v>
      </c>
      <c r="F208" s="231" t="s">
        <v>274</v>
      </c>
      <c r="G208" s="229"/>
      <c r="H208" s="232">
        <v>9.3000000000000007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161</v>
      </c>
      <c r="AU208" s="238" t="s">
        <v>88</v>
      </c>
      <c r="AV208" s="13" t="s">
        <v>88</v>
      </c>
      <c r="AW208" s="13" t="s">
        <v>37</v>
      </c>
      <c r="AX208" s="13" t="s">
        <v>78</v>
      </c>
      <c r="AY208" s="238" t="s">
        <v>148</v>
      </c>
    </row>
    <row r="209" s="14" customFormat="1">
      <c r="A209" s="14"/>
      <c r="B209" s="239"/>
      <c r="C209" s="240"/>
      <c r="D209" s="221" t="s">
        <v>161</v>
      </c>
      <c r="E209" s="241" t="s">
        <v>19</v>
      </c>
      <c r="F209" s="242" t="s">
        <v>164</v>
      </c>
      <c r="G209" s="240"/>
      <c r="H209" s="243">
        <v>10.314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9" t="s">
        <v>161</v>
      </c>
      <c r="AU209" s="249" t="s">
        <v>88</v>
      </c>
      <c r="AV209" s="14" t="s">
        <v>155</v>
      </c>
      <c r="AW209" s="14" t="s">
        <v>37</v>
      </c>
      <c r="AX209" s="14" t="s">
        <v>86</v>
      </c>
      <c r="AY209" s="249" t="s">
        <v>148</v>
      </c>
    </row>
    <row r="210" s="2" customFormat="1" ht="16.5" customHeight="1">
      <c r="A210" s="41"/>
      <c r="B210" s="42"/>
      <c r="C210" s="208" t="s">
        <v>327</v>
      </c>
      <c r="D210" s="208" t="s">
        <v>150</v>
      </c>
      <c r="E210" s="209" t="s">
        <v>328</v>
      </c>
      <c r="F210" s="210" t="s">
        <v>329</v>
      </c>
      <c r="G210" s="211" t="s">
        <v>233</v>
      </c>
      <c r="H210" s="212">
        <v>1.5469999999999999</v>
      </c>
      <c r="I210" s="213"/>
      <c r="J210" s="214">
        <f>ROUND(I210*H210,2)</f>
        <v>0</v>
      </c>
      <c r="K210" s="210" t="s">
        <v>154</v>
      </c>
      <c r="L210" s="47"/>
      <c r="M210" s="215" t="s">
        <v>19</v>
      </c>
      <c r="N210" s="216" t="s">
        <v>49</v>
      </c>
      <c r="O210" s="87"/>
      <c r="P210" s="217">
        <f>O210*H210</f>
        <v>0</v>
      </c>
      <c r="Q210" s="217">
        <v>1.0627727797</v>
      </c>
      <c r="R210" s="217">
        <f>Q210*H210</f>
        <v>1.6441094901958999</v>
      </c>
      <c r="S210" s="217">
        <v>0</v>
      </c>
      <c r="T210" s="218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155</v>
      </c>
      <c r="AT210" s="219" t="s">
        <v>150</v>
      </c>
      <c r="AU210" s="219" t="s">
        <v>88</v>
      </c>
      <c r="AY210" s="20" t="s">
        <v>148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86</v>
      </c>
      <c r="BK210" s="220">
        <f>ROUND(I210*H210,2)</f>
        <v>0</v>
      </c>
      <c r="BL210" s="20" t="s">
        <v>155</v>
      </c>
      <c r="BM210" s="219" t="s">
        <v>330</v>
      </c>
    </row>
    <row r="211" s="2" customFormat="1">
      <c r="A211" s="41"/>
      <c r="B211" s="42"/>
      <c r="C211" s="43"/>
      <c r="D211" s="221" t="s">
        <v>157</v>
      </c>
      <c r="E211" s="43"/>
      <c r="F211" s="222" t="s">
        <v>331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157</v>
      </c>
      <c r="AU211" s="20" t="s">
        <v>88</v>
      </c>
    </row>
    <row r="212" s="2" customFormat="1">
      <c r="A212" s="41"/>
      <c r="B212" s="42"/>
      <c r="C212" s="43"/>
      <c r="D212" s="226" t="s">
        <v>159</v>
      </c>
      <c r="E212" s="43"/>
      <c r="F212" s="227" t="s">
        <v>332</v>
      </c>
      <c r="G212" s="43"/>
      <c r="H212" s="43"/>
      <c r="I212" s="223"/>
      <c r="J212" s="43"/>
      <c r="K212" s="43"/>
      <c r="L212" s="47"/>
      <c r="M212" s="224"/>
      <c r="N212" s="225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159</v>
      </c>
      <c r="AU212" s="20" t="s">
        <v>88</v>
      </c>
    </row>
    <row r="213" s="13" customFormat="1">
      <c r="A213" s="13"/>
      <c r="B213" s="228"/>
      <c r="C213" s="229"/>
      <c r="D213" s="221" t="s">
        <v>161</v>
      </c>
      <c r="E213" s="230" t="s">
        <v>19</v>
      </c>
      <c r="F213" s="231" t="s">
        <v>333</v>
      </c>
      <c r="G213" s="229"/>
      <c r="H213" s="232">
        <v>1.5469999999999999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161</v>
      </c>
      <c r="AU213" s="238" t="s">
        <v>88</v>
      </c>
      <c r="AV213" s="13" t="s">
        <v>88</v>
      </c>
      <c r="AW213" s="13" t="s">
        <v>37</v>
      </c>
      <c r="AX213" s="13" t="s">
        <v>86</v>
      </c>
      <c r="AY213" s="238" t="s">
        <v>148</v>
      </c>
    </row>
    <row r="214" s="2" customFormat="1" ht="16.5" customHeight="1">
      <c r="A214" s="41"/>
      <c r="B214" s="42"/>
      <c r="C214" s="208" t="s">
        <v>334</v>
      </c>
      <c r="D214" s="208" t="s">
        <v>150</v>
      </c>
      <c r="E214" s="209" t="s">
        <v>335</v>
      </c>
      <c r="F214" s="210" t="s">
        <v>336</v>
      </c>
      <c r="G214" s="211" t="s">
        <v>224</v>
      </c>
      <c r="H214" s="212">
        <v>12</v>
      </c>
      <c r="I214" s="213"/>
      <c r="J214" s="214">
        <f>ROUND(I214*H214,2)</f>
        <v>0</v>
      </c>
      <c r="K214" s="210" t="s">
        <v>154</v>
      </c>
      <c r="L214" s="47"/>
      <c r="M214" s="215" t="s">
        <v>19</v>
      </c>
      <c r="N214" s="216" t="s">
        <v>49</v>
      </c>
      <c r="O214" s="87"/>
      <c r="P214" s="217">
        <f>O214*H214</f>
        <v>0</v>
      </c>
      <c r="Q214" s="217">
        <v>0.032849999999999997</v>
      </c>
      <c r="R214" s="217">
        <f>Q214*H214</f>
        <v>0.39419999999999999</v>
      </c>
      <c r="S214" s="217">
        <v>0</v>
      </c>
      <c r="T214" s="218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9" t="s">
        <v>155</v>
      </c>
      <c r="AT214" s="219" t="s">
        <v>150</v>
      </c>
      <c r="AU214" s="219" t="s">
        <v>88</v>
      </c>
      <c r="AY214" s="20" t="s">
        <v>148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86</v>
      </c>
      <c r="BK214" s="220">
        <f>ROUND(I214*H214,2)</f>
        <v>0</v>
      </c>
      <c r="BL214" s="20" t="s">
        <v>155</v>
      </c>
      <c r="BM214" s="219" t="s">
        <v>337</v>
      </c>
    </row>
    <row r="215" s="2" customFormat="1">
      <c r="A215" s="41"/>
      <c r="B215" s="42"/>
      <c r="C215" s="43"/>
      <c r="D215" s="221" t="s">
        <v>157</v>
      </c>
      <c r="E215" s="43"/>
      <c r="F215" s="222" t="s">
        <v>338</v>
      </c>
      <c r="G215" s="43"/>
      <c r="H215" s="43"/>
      <c r="I215" s="223"/>
      <c r="J215" s="43"/>
      <c r="K215" s="43"/>
      <c r="L215" s="47"/>
      <c r="M215" s="224"/>
      <c r="N215" s="225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157</v>
      </c>
      <c r="AU215" s="20" t="s">
        <v>88</v>
      </c>
    </row>
    <row r="216" s="2" customFormat="1">
      <c r="A216" s="41"/>
      <c r="B216" s="42"/>
      <c r="C216" s="43"/>
      <c r="D216" s="226" t="s">
        <v>159</v>
      </c>
      <c r="E216" s="43"/>
      <c r="F216" s="227" t="s">
        <v>339</v>
      </c>
      <c r="G216" s="43"/>
      <c r="H216" s="43"/>
      <c r="I216" s="223"/>
      <c r="J216" s="43"/>
      <c r="K216" s="43"/>
      <c r="L216" s="47"/>
      <c r="M216" s="224"/>
      <c r="N216" s="225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159</v>
      </c>
      <c r="AU216" s="20" t="s">
        <v>88</v>
      </c>
    </row>
    <row r="217" s="13" customFormat="1">
      <c r="A217" s="13"/>
      <c r="B217" s="228"/>
      <c r="C217" s="229"/>
      <c r="D217" s="221" t="s">
        <v>161</v>
      </c>
      <c r="E217" s="230" t="s">
        <v>19</v>
      </c>
      <c r="F217" s="231" t="s">
        <v>340</v>
      </c>
      <c r="G217" s="229"/>
      <c r="H217" s="232">
        <v>12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161</v>
      </c>
      <c r="AU217" s="238" t="s">
        <v>88</v>
      </c>
      <c r="AV217" s="13" t="s">
        <v>88</v>
      </c>
      <c r="AW217" s="13" t="s">
        <v>37</v>
      </c>
      <c r="AX217" s="13" t="s">
        <v>86</v>
      </c>
      <c r="AY217" s="238" t="s">
        <v>148</v>
      </c>
    </row>
    <row r="218" s="2" customFormat="1" ht="16.5" customHeight="1">
      <c r="A218" s="41"/>
      <c r="B218" s="42"/>
      <c r="C218" s="261" t="s">
        <v>341</v>
      </c>
      <c r="D218" s="261" t="s">
        <v>230</v>
      </c>
      <c r="E218" s="262" t="s">
        <v>342</v>
      </c>
      <c r="F218" s="263" t="s">
        <v>343</v>
      </c>
      <c r="G218" s="264" t="s">
        <v>224</v>
      </c>
      <c r="H218" s="265">
        <v>13.199999999999999</v>
      </c>
      <c r="I218" s="266"/>
      <c r="J218" s="267">
        <f>ROUND(I218*H218,2)</f>
        <v>0</v>
      </c>
      <c r="K218" s="263" t="s">
        <v>154</v>
      </c>
      <c r="L218" s="268"/>
      <c r="M218" s="269" t="s">
        <v>19</v>
      </c>
      <c r="N218" s="270" t="s">
        <v>49</v>
      </c>
      <c r="O218" s="87"/>
      <c r="P218" s="217">
        <f>O218*H218</f>
        <v>0</v>
      </c>
      <c r="Q218" s="217">
        <v>0.0059500000000000004</v>
      </c>
      <c r="R218" s="217">
        <f>Q218*H218</f>
        <v>0.078539999999999999</v>
      </c>
      <c r="S218" s="217">
        <v>0</v>
      </c>
      <c r="T218" s="218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9" t="s">
        <v>215</v>
      </c>
      <c r="AT218" s="219" t="s">
        <v>230</v>
      </c>
      <c r="AU218" s="219" t="s">
        <v>88</v>
      </c>
      <c r="AY218" s="20" t="s">
        <v>148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0" t="s">
        <v>86</v>
      </c>
      <c r="BK218" s="220">
        <f>ROUND(I218*H218,2)</f>
        <v>0</v>
      </c>
      <c r="BL218" s="20" t="s">
        <v>155</v>
      </c>
      <c r="BM218" s="219" t="s">
        <v>344</v>
      </c>
    </row>
    <row r="219" s="2" customFormat="1">
      <c r="A219" s="41"/>
      <c r="B219" s="42"/>
      <c r="C219" s="43"/>
      <c r="D219" s="221" t="s">
        <v>157</v>
      </c>
      <c r="E219" s="43"/>
      <c r="F219" s="222" t="s">
        <v>343</v>
      </c>
      <c r="G219" s="43"/>
      <c r="H219" s="43"/>
      <c r="I219" s="223"/>
      <c r="J219" s="43"/>
      <c r="K219" s="43"/>
      <c r="L219" s="47"/>
      <c r="M219" s="224"/>
      <c r="N219" s="225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157</v>
      </c>
      <c r="AU219" s="20" t="s">
        <v>88</v>
      </c>
    </row>
    <row r="220" s="13" customFormat="1">
      <c r="A220" s="13"/>
      <c r="B220" s="228"/>
      <c r="C220" s="229"/>
      <c r="D220" s="221" t="s">
        <v>161</v>
      </c>
      <c r="E220" s="229"/>
      <c r="F220" s="231" t="s">
        <v>345</v>
      </c>
      <c r="G220" s="229"/>
      <c r="H220" s="232">
        <v>13.199999999999999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161</v>
      </c>
      <c r="AU220" s="238" t="s">
        <v>88</v>
      </c>
      <c r="AV220" s="13" t="s">
        <v>88</v>
      </c>
      <c r="AW220" s="13" t="s">
        <v>4</v>
      </c>
      <c r="AX220" s="13" t="s">
        <v>86</v>
      </c>
      <c r="AY220" s="238" t="s">
        <v>148</v>
      </c>
    </row>
    <row r="221" s="12" customFormat="1" ht="22.8" customHeight="1">
      <c r="A221" s="12"/>
      <c r="B221" s="192"/>
      <c r="C221" s="193"/>
      <c r="D221" s="194" t="s">
        <v>77</v>
      </c>
      <c r="E221" s="206" t="s">
        <v>176</v>
      </c>
      <c r="F221" s="206" t="s">
        <v>346</v>
      </c>
      <c r="G221" s="193"/>
      <c r="H221" s="193"/>
      <c r="I221" s="196"/>
      <c r="J221" s="207">
        <f>BK221</f>
        <v>0</v>
      </c>
      <c r="K221" s="193"/>
      <c r="L221" s="198"/>
      <c r="M221" s="199"/>
      <c r="N221" s="200"/>
      <c r="O221" s="200"/>
      <c r="P221" s="201">
        <f>SUM(P222:P236)</f>
        <v>0</v>
      </c>
      <c r="Q221" s="200"/>
      <c r="R221" s="201">
        <f>SUM(R222:R236)</f>
        <v>0.0080000000000000002</v>
      </c>
      <c r="S221" s="200"/>
      <c r="T221" s="202">
        <f>SUM(T222:T236)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3" t="s">
        <v>86</v>
      </c>
      <c r="AT221" s="204" t="s">
        <v>77</v>
      </c>
      <c r="AU221" s="204" t="s">
        <v>86</v>
      </c>
      <c r="AY221" s="203" t="s">
        <v>148</v>
      </c>
      <c r="BK221" s="205">
        <f>SUM(BK222:BK236)</f>
        <v>0</v>
      </c>
    </row>
    <row r="222" s="2" customFormat="1" ht="16.5" customHeight="1">
      <c r="A222" s="41"/>
      <c r="B222" s="42"/>
      <c r="C222" s="208" t="s">
        <v>347</v>
      </c>
      <c r="D222" s="208" t="s">
        <v>150</v>
      </c>
      <c r="E222" s="209" t="s">
        <v>348</v>
      </c>
      <c r="F222" s="210" t="s">
        <v>349</v>
      </c>
      <c r="G222" s="211" t="s">
        <v>350</v>
      </c>
      <c r="H222" s="212">
        <v>1</v>
      </c>
      <c r="I222" s="213"/>
      <c r="J222" s="214">
        <f>ROUND(I222*H222,2)</f>
        <v>0</v>
      </c>
      <c r="K222" s="210" t="s">
        <v>154</v>
      </c>
      <c r="L222" s="47"/>
      <c r="M222" s="215" t="s">
        <v>19</v>
      </c>
      <c r="N222" s="216" t="s">
        <v>49</v>
      </c>
      <c r="O222" s="87"/>
      <c r="P222" s="217">
        <f>O222*H222</f>
        <v>0</v>
      </c>
      <c r="Q222" s="217">
        <v>0.002</v>
      </c>
      <c r="R222" s="217">
        <f>Q222*H222</f>
        <v>0.002</v>
      </c>
      <c r="S222" s="217">
        <v>0</v>
      </c>
      <c r="T222" s="218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9" t="s">
        <v>155</v>
      </c>
      <c r="AT222" s="219" t="s">
        <v>150</v>
      </c>
      <c r="AU222" s="219" t="s">
        <v>88</v>
      </c>
      <c r="AY222" s="20" t="s">
        <v>148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20" t="s">
        <v>86</v>
      </c>
      <c r="BK222" s="220">
        <f>ROUND(I222*H222,2)</f>
        <v>0</v>
      </c>
      <c r="BL222" s="20" t="s">
        <v>155</v>
      </c>
      <c r="BM222" s="219" t="s">
        <v>351</v>
      </c>
    </row>
    <row r="223" s="2" customFormat="1">
      <c r="A223" s="41"/>
      <c r="B223" s="42"/>
      <c r="C223" s="43"/>
      <c r="D223" s="221" t="s">
        <v>157</v>
      </c>
      <c r="E223" s="43"/>
      <c r="F223" s="222" t="s">
        <v>352</v>
      </c>
      <c r="G223" s="43"/>
      <c r="H223" s="43"/>
      <c r="I223" s="223"/>
      <c r="J223" s="43"/>
      <c r="K223" s="43"/>
      <c r="L223" s="47"/>
      <c r="M223" s="224"/>
      <c r="N223" s="225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157</v>
      </c>
      <c r="AU223" s="20" t="s">
        <v>88</v>
      </c>
    </row>
    <row r="224" s="2" customFormat="1">
      <c r="A224" s="41"/>
      <c r="B224" s="42"/>
      <c r="C224" s="43"/>
      <c r="D224" s="226" t="s">
        <v>159</v>
      </c>
      <c r="E224" s="43"/>
      <c r="F224" s="227" t="s">
        <v>353</v>
      </c>
      <c r="G224" s="43"/>
      <c r="H224" s="43"/>
      <c r="I224" s="223"/>
      <c r="J224" s="43"/>
      <c r="K224" s="43"/>
      <c r="L224" s="47"/>
      <c r="M224" s="224"/>
      <c r="N224" s="225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159</v>
      </c>
      <c r="AU224" s="20" t="s">
        <v>88</v>
      </c>
    </row>
    <row r="225" s="2" customFormat="1" ht="16.5" customHeight="1">
      <c r="A225" s="41"/>
      <c r="B225" s="42"/>
      <c r="C225" s="208" t="s">
        <v>354</v>
      </c>
      <c r="D225" s="208" t="s">
        <v>150</v>
      </c>
      <c r="E225" s="209" t="s">
        <v>355</v>
      </c>
      <c r="F225" s="210" t="s">
        <v>356</v>
      </c>
      <c r="G225" s="211" t="s">
        <v>350</v>
      </c>
      <c r="H225" s="212">
        <v>3</v>
      </c>
      <c r="I225" s="213"/>
      <c r="J225" s="214">
        <f>ROUND(I225*H225,2)</f>
        <v>0</v>
      </c>
      <c r="K225" s="210" t="s">
        <v>154</v>
      </c>
      <c r="L225" s="47"/>
      <c r="M225" s="215" t="s">
        <v>19</v>
      </c>
      <c r="N225" s="216" t="s">
        <v>49</v>
      </c>
      <c r="O225" s="87"/>
      <c r="P225" s="217">
        <f>O225*H225</f>
        <v>0</v>
      </c>
      <c r="Q225" s="217">
        <v>0.002</v>
      </c>
      <c r="R225" s="217">
        <f>Q225*H225</f>
        <v>0.0060000000000000001</v>
      </c>
      <c r="S225" s="217">
        <v>0</v>
      </c>
      <c r="T225" s="218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9" t="s">
        <v>155</v>
      </c>
      <c r="AT225" s="219" t="s">
        <v>150</v>
      </c>
      <c r="AU225" s="219" t="s">
        <v>88</v>
      </c>
      <c r="AY225" s="20" t="s">
        <v>148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0" t="s">
        <v>86</v>
      </c>
      <c r="BK225" s="220">
        <f>ROUND(I225*H225,2)</f>
        <v>0</v>
      </c>
      <c r="BL225" s="20" t="s">
        <v>155</v>
      </c>
      <c r="BM225" s="219" t="s">
        <v>357</v>
      </c>
    </row>
    <row r="226" s="2" customFormat="1">
      <c r="A226" s="41"/>
      <c r="B226" s="42"/>
      <c r="C226" s="43"/>
      <c r="D226" s="221" t="s">
        <v>157</v>
      </c>
      <c r="E226" s="43"/>
      <c r="F226" s="222" t="s">
        <v>358</v>
      </c>
      <c r="G226" s="43"/>
      <c r="H226" s="43"/>
      <c r="I226" s="223"/>
      <c r="J226" s="43"/>
      <c r="K226" s="43"/>
      <c r="L226" s="47"/>
      <c r="M226" s="224"/>
      <c r="N226" s="225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157</v>
      </c>
      <c r="AU226" s="20" t="s">
        <v>88</v>
      </c>
    </row>
    <row r="227" s="2" customFormat="1">
      <c r="A227" s="41"/>
      <c r="B227" s="42"/>
      <c r="C227" s="43"/>
      <c r="D227" s="226" t="s">
        <v>159</v>
      </c>
      <c r="E227" s="43"/>
      <c r="F227" s="227" t="s">
        <v>359</v>
      </c>
      <c r="G227" s="43"/>
      <c r="H227" s="43"/>
      <c r="I227" s="223"/>
      <c r="J227" s="43"/>
      <c r="K227" s="43"/>
      <c r="L227" s="47"/>
      <c r="M227" s="224"/>
      <c r="N227" s="225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159</v>
      </c>
      <c r="AU227" s="20" t="s">
        <v>88</v>
      </c>
    </row>
    <row r="228" s="2" customFormat="1" ht="16.5" customHeight="1">
      <c r="A228" s="41"/>
      <c r="B228" s="42"/>
      <c r="C228" s="208" t="s">
        <v>360</v>
      </c>
      <c r="D228" s="208" t="s">
        <v>150</v>
      </c>
      <c r="E228" s="209" t="s">
        <v>361</v>
      </c>
      <c r="F228" s="210" t="s">
        <v>362</v>
      </c>
      <c r="G228" s="211" t="s">
        <v>350</v>
      </c>
      <c r="H228" s="212">
        <v>1</v>
      </c>
      <c r="I228" s="213"/>
      <c r="J228" s="214">
        <f>ROUND(I228*H228,2)</f>
        <v>0</v>
      </c>
      <c r="K228" s="210" t="s">
        <v>154</v>
      </c>
      <c r="L228" s="47"/>
      <c r="M228" s="215" t="s">
        <v>19</v>
      </c>
      <c r="N228" s="216" t="s">
        <v>49</v>
      </c>
      <c r="O228" s="87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9" t="s">
        <v>155</v>
      </c>
      <c r="AT228" s="219" t="s">
        <v>150</v>
      </c>
      <c r="AU228" s="219" t="s">
        <v>88</v>
      </c>
      <c r="AY228" s="20" t="s">
        <v>148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0" t="s">
        <v>86</v>
      </c>
      <c r="BK228" s="220">
        <f>ROUND(I228*H228,2)</f>
        <v>0</v>
      </c>
      <c r="BL228" s="20" t="s">
        <v>155</v>
      </c>
      <c r="BM228" s="219" t="s">
        <v>363</v>
      </c>
    </row>
    <row r="229" s="2" customFormat="1">
      <c r="A229" s="41"/>
      <c r="B229" s="42"/>
      <c r="C229" s="43"/>
      <c r="D229" s="221" t="s">
        <v>157</v>
      </c>
      <c r="E229" s="43"/>
      <c r="F229" s="222" t="s">
        <v>364</v>
      </c>
      <c r="G229" s="43"/>
      <c r="H229" s="43"/>
      <c r="I229" s="223"/>
      <c r="J229" s="43"/>
      <c r="K229" s="43"/>
      <c r="L229" s="47"/>
      <c r="M229" s="224"/>
      <c r="N229" s="225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157</v>
      </c>
      <c r="AU229" s="20" t="s">
        <v>88</v>
      </c>
    </row>
    <row r="230" s="2" customFormat="1">
      <c r="A230" s="41"/>
      <c r="B230" s="42"/>
      <c r="C230" s="43"/>
      <c r="D230" s="226" t="s">
        <v>159</v>
      </c>
      <c r="E230" s="43"/>
      <c r="F230" s="227" t="s">
        <v>365</v>
      </c>
      <c r="G230" s="43"/>
      <c r="H230" s="43"/>
      <c r="I230" s="223"/>
      <c r="J230" s="43"/>
      <c r="K230" s="43"/>
      <c r="L230" s="47"/>
      <c r="M230" s="224"/>
      <c r="N230" s="225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159</v>
      </c>
      <c r="AU230" s="20" t="s">
        <v>88</v>
      </c>
    </row>
    <row r="231" s="2" customFormat="1" ht="21.75" customHeight="1">
      <c r="A231" s="41"/>
      <c r="B231" s="42"/>
      <c r="C231" s="261" t="s">
        <v>366</v>
      </c>
      <c r="D231" s="261" t="s">
        <v>230</v>
      </c>
      <c r="E231" s="262" t="s">
        <v>367</v>
      </c>
      <c r="F231" s="263" t="s">
        <v>368</v>
      </c>
      <c r="G231" s="264" t="s">
        <v>350</v>
      </c>
      <c r="H231" s="265">
        <v>1</v>
      </c>
      <c r="I231" s="266"/>
      <c r="J231" s="267">
        <f>ROUND(I231*H231,2)</f>
        <v>0</v>
      </c>
      <c r="K231" s="263" t="s">
        <v>19</v>
      </c>
      <c r="L231" s="268"/>
      <c r="M231" s="269" t="s">
        <v>19</v>
      </c>
      <c r="N231" s="270" t="s">
        <v>49</v>
      </c>
      <c r="O231" s="87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9" t="s">
        <v>215</v>
      </c>
      <c r="AT231" s="219" t="s">
        <v>230</v>
      </c>
      <c r="AU231" s="219" t="s">
        <v>88</v>
      </c>
      <c r="AY231" s="20" t="s">
        <v>148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86</v>
      </c>
      <c r="BK231" s="220">
        <f>ROUND(I231*H231,2)</f>
        <v>0</v>
      </c>
      <c r="BL231" s="20" t="s">
        <v>155</v>
      </c>
      <c r="BM231" s="219" t="s">
        <v>369</v>
      </c>
    </row>
    <row r="232" s="2" customFormat="1">
      <c r="A232" s="41"/>
      <c r="B232" s="42"/>
      <c r="C232" s="43"/>
      <c r="D232" s="221" t="s">
        <v>157</v>
      </c>
      <c r="E232" s="43"/>
      <c r="F232" s="222" t="s">
        <v>370</v>
      </c>
      <c r="G232" s="43"/>
      <c r="H232" s="43"/>
      <c r="I232" s="223"/>
      <c r="J232" s="43"/>
      <c r="K232" s="43"/>
      <c r="L232" s="47"/>
      <c r="M232" s="224"/>
      <c r="N232" s="225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157</v>
      </c>
      <c r="AU232" s="20" t="s">
        <v>88</v>
      </c>
    </row>
    <row r="233" s="2" customFormat="1" ht="16.5" customHeight="1">
      <c r="A233" s="41"/>
      <c r="B233" s="42"/>
      <c r="C233" s="208" t="s">
        <v>371</v>
      </c>
      <c r="D233" s="208" t="s">
        <v>150</v>
      </c>
      <c r="E233" s="209" t="s">
        <v>372</v>
      </c>
      <c r="F233" s="210" t="s">
        <v>373</v>
      </c>
      <c r="G233" s="211" t="s">
        <v>350</v>
      </c>
      <c r="H233" s="212">
        <v>1</v>
      </c>
      <c r="I233" s="213"/>
      <c r="J233" s="214">
        <f>ROUND(I233*H233,2)</f>
        <v>0</v>
      </c>
      <c r="K233" s="210" t="s">
        <v>19</v>
      </c>
      <c r="L233" s="47"/>
      <c r="M233" s="215" t="s">
        <v>19</v>
      </c>
      <c r="N233" s="216" t="s">
        <v>49</v>
      </c>
      <c r="O233" s="87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9" t="s">
        <v>155</v>
      </c>
      <c r="AT233" s="219" t="s">
        <v>150</v>
      </c>
      <c r="AU233" s="219" t="s">
        <v>88</v>
      </c>
      <c r="AY233" s="20" t="s">
        <v>148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20" t="s">
        <v>86</v>
      </c>
      <c r="BK233" s="220">
        <f>ROUND(I233*H233,2)</f>
        <v>0</v>
      </c>
      <c r="BL233" s="20" t="s">
        <v>155</v>
      </c>
      <c r="BM233" s="219" t="s">
        <v>374</v>
      </c>
    </row>
    <row r="234" s="2" customFormat="1">
      <c r="A234" s="41"/>
      <c r="B234" s="42"/>
      <c r="C234" s="43"/>
      <c r="D234" s="221" t="s">
        <v>157</v>
      </c>
      <c r="E234" s="43"/>
      <c r="F234" s="222" t="s">
        <v>375</v>
      </c>
      <c r="G234" s="43"/>
      <c r="H234" s="43"/>
      <c r="I234" s="223"/>
      <c r="J234" s="43"/>
      <c r="K234" s="43"/>
      <c r="L234" s="47"/>
      <c r="M234" s="224"/>
      <c r="N234" s="225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157</v>
      </c>
      <c r="AU234" s="20" t="s">
        <v>88</v>
      </c>
    </row>
    <row r="235" s="2" customFormat="1" ht="21.75" customHeight="1">
      <c r="A235" s="41"/>
      <c r="B235" s="42"/>
      <c r="C235" s="261" t="s">
        <v>376</v>
      </c>
      <c r="D235" s="261" t="s">
        <v>230</v>
      </c>
      <c r="E235" s="262" t="s">
        <v>377</v>
      </c>
      <c r="F235" s="263" t="s">
        <v>378</v>
      </c>
      <c r="G235" s="264" t="s">
        <v>350</v>
      </c>
      <c r="H235" s="265">
        <v>1</v>
      </c>
      <c r="I235" s="266"/>
      <c r="J235" s="267">
        <f>ROUND(I235*H235,2)</f>
        <v>0</v>
      </c>
      <c r="K235" s="263" t="s">
        <v>19</v>
      </c>
      <c r="L235" s="268"/>
      <c r="M235" s="269" t="s">
        <v>19</v>
      </c>
      <c r="N235" s="270" t="s">
        <v>49</v>
      </c>
      <c r="O235" s="87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9" t="s">
        <v>215</v>
      </c>
      <c r="AT235" s="219" t="s">
        <v>230</v>
      </c>
      <c r="AU235" s="219" t="s">
        <v>88</v>
      </c>
      <c r="AY235" s="20" t="s">
        <v>148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20" t="s">
        <v>86</v>
      </c>
      <c r="BK235" s="220">
        <f>ROUND(I235*H235,2)</f>
        <v>0</v>
      </c>
      <c r="BL235" s="20" t="s">
        <v>155</v>
      </c>
      <c r="BM235" s="219" t="s">
        <v>379</v>
      </c>
    </row>
    <row r="236" s="2" customFormat="1">
      <c r="A236" s="41"/>
      <c r="B236" s="42"/>
      <c r="C236" s="43"/>
      <c r="D236" s="221" t="s">
        <v>157</v>
      </c>
      <c r="E236" s="43"/>
      <c r="F236" s="222" t="s">
        <v>380</v>
      </c>
      <c r="G236" s="43"/>
      <c r="H236" s="43"/>
      <c r="I236" s="223"/>
      <c r="J236" s="43"/>
      <c r="K236" s="43"/>
      <c r="L236" s="47"/>
      <c r="M236" s="224"/>
      <c r="N236" s="225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157</v>
      </c>
      <c r="AU236" s="20" t="s">
        <v>88</v>
      </c>
    </row>
    <row r="237" s="12" customFormat="1" ht="22.8" customHeight="1">
      <c r="A237" s="12"/>
      <c r="B237" s="192"/>
      <c r="C237" s="193"/>
      <c r="D237" s="194" t="s">
        <v>77</v>
      </c>
      <c r="E237" s="206" t="s">
        <v>155</v>
      </c>
      <c r="F237" s="206" t="s">
        <v>381</v>
      </c>
      <c r="G237" s="193"/>
      <c r="H237" s="193"/>
      <c r="I237" s="196"/>
      <c r="J237" s="207">
        <f>BK237</f>
        <v>0</v>
      </c>
      <c r="K237" s="193"/>
      <c r="L237" s="198"/>
      <c r="M237" s="199"/>
      <c r="N237" s="200"/>
      <c r="O237" s="200"/>
      <c r="P237" s="201">
        <f>SUM(P238:P247)</f>
        <v>0</v>
      </c>
      <c r="Q237" s="200"/>
      <c r="R237" s="201">
        <f>SUM(R238:R247)</f>
        <v>0</v>
      </c>
      <c r="S237" s="200"/>
      <c r="T237" s="202">
        <f>SUM(T238:T247)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3" t="s">
        <v>86</v>
      </c>
      <c r="AT237" s="204" t="s">
        <v>77</v>
      </c>
      <c r="AU237" s="204" t="s">
        <v>86</v>
      </c>
      <c r="AY237" s="203" t="s">
        <v>148</v>
      </c>
      <c r="BK237" s="205">
        <f>SUM(BK238:BK247)</f>
        <v>0</v>
      </c>
    </row>
    <row r="238" s="2" customFormat="1" ht="16.5" customHeight="1">
      <c r="A238" s="41"/>
      <c r="B238" s="42"/>
      <c r="C238" s="208" t="s">
        <v>382</v>
      </c>
      <c r="D238" s="208" t="s">
        <v>150</v>
      </c>
      <c r="E238" s="209" t="s">
        <v>383</v>
      </c>
      <c r="F238" s="210" t="s">
        <v>384</v>
      </c>
      <c r="G238" s="211" t="s">
        <v>153</v>
      </c>
      <c r="H238" s="212">
        <v>23.039999999999999</v>
      </c>
      <c r="I238" s="213"/>
      <c r="J238" s="214">
        <f>ROUND(I238*H238,2)</f>
        <v>0</v>
      </c>
      <c r="K238" s="210" t="s">
        <v>154</v>
      </c>
      <c r="L238" s="47"/>
      <c r="M238" s="215" t="s">
        <v>19</v>
      </c>
      <c r="N238" s="216" t="s">
        <v>49</v>
      </c>
      <c r="O238" s="87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9" t="s">
        <v>155</v>
      </c>
      <c r="AT238" s="219" t="s">
        <v>150</v>
      </c>
      <c r="AU238" s="219" t="s">
        <v>88</v>
      </c>
      <c r="AY238" s="20" t="s">
        <v>148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20" t="s">
        <v>86</v>
      </c>
      <c r="BK238" s="220">
        <f>ROUND(I238*H238,2)</f>
        <v>0</v>
      </c>
      <c r="BL238" s="20" t="s">
        <v>155</v>
      </c>
      <c r="BM238" s="219" t="s">
        <v>385</v>
      </c>
    </row>
    <row r="239" s="2" customFormat="1">
      <c r="A239" s="41"/>
      <c r="B239" s="42"/>
      <c r="C239" s="43"/>
      <c r="D239" s="221" t="s">
        <v>157</v>
      </c>
      <c r="E239" s="43"/>
      <c r="F239" s="222" t="s">
        <v>386</v>
      </c>
      <c r="G239" s="43"/>
      <c r="H239" s="43"/>
      <c r="I239" s="223"/>
      <c r="J239" s="43"/>
      <c r="K239" s="43"/>
      <c r="L239" s="47"/>
      <c r="M239" s="224"/>
      <c r="N239" s="225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157</v>
      </c>
      <c r="AU239" s="20" t="s">
        <v>88</v>
      </c>
    </row>
    <row r="240" s="2" customFormat="1">
      <c r="A240" s="41"/>
      <c r="B240" s="42"/>
      <c r="C240" s="43"/>
      <c r="D240" s="226" t="s">
        <v>159</v>
      </c>
      <c r="E240" s="43"/>
      <c r="F240" s="227" t="s">
        <v>387</v>
      </c>
      <c r="G240" s="43"/>
      <c r="H240" s="43"/>
      <c r="I240" s="223"/>
      <c r="J240" s="43"/>
      <c r="K240" s="43"/>
      <c r="L240" s="47"/>
      <c r="M240" s="224"/>
      <c r="N240" s="225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159</v>
      </c>
      <c r="AU240" s="20" t="s">
        <v>88</v>
      </c>
    </row>
    <row r="241" s="13" customFormat="1">
      <c r="A241" s="13"/>
      <c r="B241" s="228"/>
      <c r="C241" s="229"/>
      <c r="D241" s="221" t="s">
        <v>161</v>
      </c>
      <c r="E241" s="230" t="s">
        <v>19</v>
      </c>
      <c r="F241" s="231" t="s">
        <v>388</v>
      </c>
      <c r="G241" s="229"/>
      <c r="H241" s="232">
        <v>6.6989999999999998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8" t="s">
        <v>161</v>
      </c>
      <c r="AU241" s="238" t="s">
        <v>88</v>
      </c>
      <c r="AV241" s="13" t="s">
        <v>88</v>
      </c>
      <c r="AW241" s="13" t="s">
        <v>37</v>
      </c>
      <c r="AX241" s="13" t="s">
        <v>78</v>
      </c>
      <c r="AY241" s="238" t="s">
        <v>148</v>
      </c>
    </row>
    <row r="242" s="13" customFormat="1">
      <c r="A242" s="13"/>
      <c r="B242" s="228"/>
      <c r="C242" s="229"/>
      <c r="D242" s="221" t="s">
        <v>161</v>
      </c>
      <c r="E242" s="230" t="s">
        <v>19</v>
      </c>
      <c r="F242" s="231" t="s">
        <v>389</v>
      </c>
      <c r="G242" s="229"/>
      <c r="H242" s="232">
        <v>2.101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161</v>
      </c>
      <c r="AU242" s="238" t="s">
        <v>88</v>
      </c>
      <c r="AV242" s="13" t="s">
        <v>88</v>
      </c>
      <c r="AW242" s="13" t="s">
        <v>37</v>
      </c>
      <c r="AX242" s="13" t="s">
        <v>78</v>
      </c>
      <c r="AY242" s="238" t="s">
        <v>148</v>
      </c>
    </row>
    <row r="243" s="13" customFormat="1">
      <c r="A243" s="13"/>
      <c r="B243" s="228"/>
      <c r="C243" s="229"/>
      <c r="D243" s="221" t="s">
        <v>161</v>
      </c>
      <c r="E243" s="230" t="s">
        <v>19</v>
      </c>
      <c r="F243" s="231" t="s">
        <v>390</v>
      </c>
      <c r="G243" s="229"/>
      <c r="H243" s="232">
        <v>4.7519999999999998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161</v>
      </c>
      <c r="AU243" s="238" t="s">
        <v>88</v>
      </c>
      <c r="AV243" s="13" t="s">
        <v>88</v>
      </c>
      <c r="AW243" s="13" t="s">
        <v>37</v>
      </c>
      <c r="AX243" s="13" t="s">
        <v>78</v>
      </c>
      <c r="AY243" s="238" t="s">
        <v>148</v>
      </c>
    </row>
    <row r="244" s="13" customFormat="1">
      <c r="A244" s="13"/>
      <c r="B244" s="228"/>
      <c r="C244" s="229"/>
      <c r="D244" s="221" t="s">
        <v>161</v>
      </c>
      <c r="E244" s="230" t="s">
        <v>19</v>
      </c>
      <c r="F244" s="231" t="s">
        <v>391</v>
      </c>
      <c r="G244" s="229"/>
      <c r="H244" s="232">
        <v>5.5439999999999996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8" t="s">
        <v>161</v>
      </c>
      <c r="AU244" s="238" t="s">
        <v>88</v>
      </c>
      <c r="AV244" s="13" t="s">
        <v>88</v>
      </c>
      <c r="AW244" s="13" t="s">
        <v>37</v>
      </c>
      <c r="AX244" s="13" t="s">
        <v>78</v>
      </c>
      <c r="AY244" s="238" t="s">
        <v>148</v>
      </c>
    </row>
    <row r="245" s="13" customFormat="1">
      <c r="A245" s="13"/>
      <c r="B245" s="228"/>
      <c r="C245" s="229"/>
      <c r="D245" s="221" t="s">
        <v>161</v>
      </c>
      <c r="E245" s="230" t="s">
        <v>19</v>
      </c>
      <c r="F245" s="231" t="s">
        <v>392</v>
      </c>
      <c r="G245" s="229"/>
      <c r="H245" s="232">
        <v>3.3439999999999999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8" t="s">
        <v>161</v>
      </c>
      <c r="AU245" s="238" t="s">
        <v>88</v>
      </c>
      <c r="AV245" s="13" t="s">
        <v>88</v>
      </c>
      <c r="AW245" s="13" t="s">
        <v>37</v>
      </c>
      <c r="AX245" s="13" t="s">
        <v>78</v>
      </c>
      <c r="AY245" s="238" t="s">
        <v>148</v>
      </c>
    </row>
    <row r="246" s="13" customFormat="1">
      <c r="A246" s="13"/>
      <c r="B246" s="228"/>
      <c r="C246" s="229"/>
      <c r="D246" s="221" t="s">
        <v>161</v>
      </c>
      <c r="E246" s="230" t="s">
        <v>19</v>
      </c>
      <c r="F246" s="231" t="s">
        <v>393</v>
      </c>
      <c r="G246" s="229"/>
      <c r="H246" s="232">
        <v>0.59999999999999998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161</v>
      </c>
      <c r="AU246" s="238" t="s">
        <v>88</v>
      </c>
      <c r="AV246" s="13" t="s">
        <v>88</v>
      </c>
      <c r="AW246" s="13" t="s">
        <v>37</v>
      </c>
      <c r="AX246" s="13" t="s">
        <v>78</v>
      </c>
      <c r="AY246" s="238" t="s">
        <v>148</v>
      </c>
    </row>
    <row r="247" s="14" customFormat="1">
      <c r="A247" s="14"/>
      <c r="B247" s="239"/>
      <c r="C247" s="240"/>
      <c r="D247" s="221" t="s">
        <v>161</v>
      </c>
      <c r="E247" s="241" t="s">
        <v>105</v>
      </c>
      <c r="F247" s="242" t="s">
        <v>164</v>
      </c>
      <c r="G247" s="240"/>
      <c r="H247" s="243">
        <v>23.039999999999999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9" t="s">
        <v>161</v>
      </c>
      <c r="AU247" s="249" t="s">
        <v>88</v>
      </c>
      <c r="AV247" s="14" t="s">
        <v>155</v>
      </c>
      <c r="AW247" s="14" t="s">
        <v>37</v>
      </c>
      <c r="AX247" s="14" t="s">
        <v>86</v>
      </c>
      <c r="AY247" s="249" t="s">
        <v>148</v>
      </c>
    </row>
    <row r="248" s="12" customFormat="1" ht="22.8" customHeight="1">
      <c r="A248" s="12"/>
      <c r="B248" s="192"/>
      <c r="C248" s="193"/>
      <c r="D248" s="194" t="s">
        <v>77</v>
      </c>
      <c r="E248" s="206" t="s">
        <v>215</v>
      </c>
      <c r="F248" s="206" t="s">
        <v>394</v>
      </c>
      <c r="G248" s="193"/>
      <c r="H248" s="193"/>
      <c r="I248" s="196"/>
      <c r="J248" s="207">
        <f>BK248</f>
        <v>0</v>
      </c>
      <c r="K248" s="193"/>
      <c r="L248" s="198"/>
      <c r="M248" s="199"/>
      <c r="N248" s="200"/>
      <c r="O248" s="200"/>
      <c r="P248" s="201">
        <f>SUM(P249:P352)</f>
        <v>0</v>
      </c>
      <c r="Q248" s="200"/>
      <c r="R248" s="201">
        <f>SUM(R249:R352)</f>
        <v>13.645018103999998</v>
      </c>
      <c r="S248" s="200"/>
      <c r="T248" s="202">
        <f>SUM(T249:T352)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3" t="s">
        <v>86</v>
      </c>
      <c r="AT248" s="204" t="s">
        <v>77</v>
      </c>
      <c r="AU248" s="204" t="s">
        <v>86</v>
      </c>
      <c r="AY248" s="203" t="s">
        <v>148</v>
      </c>
      <c r="BK248" s="205">
        <f>SUM(BK249:BK352)</f>
        <v>0</v>
      </c>
    </row>
    <row r="249" s="2" customFormat="1" ht="16.5" customHeight="1">
      <c r="A249" s="41"/>
      <c r="B249" s="42"/>
      <c r="C249" s="208" t="s">
        <v>395</v>
      </c>
      <c r="D249" s="208" t="s">
        <v>150</v>
      </c>
      <c r="E249" s="209" t="s">
        <v>396</v>
      </c>
      <c r="F249" s="210" t="s">
        <v>397</v>
      </c>
      <c r="G249" s="211" t="s">
        <v>224</v>
      </c>
      <c r="H249" s="212">
        <v>30.399999999999999</v>
      </c>
      <c r="I249" s="213"/>
      <c r="J249" s="214">
        <f>ROUND(I249*H249,2)</f>
        <v>0</v>
      </c>
      <c r="K249" s="210" t="s">
        <v>154</v>
      </c>
      <c r="L249" s="47"/>
      <c r="M249" s="215" t="s">
        <v>19</v>
      </c>
      <c r="N249" s="216" t="s">
        <v>49</v>
      </c>
      <c r="O249" s="87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9" t="s">
        <v>155</v>
      </c>
      <c r="AT249" s="219" t="s">
        <v>150</v>
      </c>
      <c r="AU249" s="219" t="s">
        <v>88</v>
      </c>
      <c r="AY249" s="20" t="s">
        <v>148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86</v>
      </c>
      <c r="BK249" s="220">
        <f>ROUND(I249*H249,2)</f>
        <v>0</v>
      </c>
      <c r="BL249" s="20" t="s">
        <v>155</v>
      </c>
      <c r="BM249" s="219" t="s">
        <v>398</v>
      </c>
    </row>
    <row r="250" s="2" customFormat="1">
      <c r="A250" s="41"/>
      <c r="B250" s="42"/>
      <c r="C250" s="43"/>
      <c r="D250" s="221" t="s">
        <v>157</v>
      </c>
      <c r="E250" s="43"/>
      <c r="F250" s="222" t="s">
        <v>399</v>
      </c>
      <c r="G250" s="43"/>
      <c r="H250" s="43"/>
      <c r="I250" s="223"/>
      <c r="J250" s="43"/>
      <c r="K250" s="43"/>
      <c r="L250" s="47"/>
      <c r="M250" s="224"/>
      <c r="N250" s="225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157</v>
      </c>
      <c r="AU250" s="20" t="s">
        <v>88</v>
      </c>
    </row>
    <row r="251" s="2" customFormat="1">
      <c r="A251" s="41"/>
      <c r="B251" s="42"/>
      <c r="C251" s="43"/>
      <c r="D251" s="226" t="s">
        <v>159</v>
      </c>
      <c r="E251" s="43"/>
      <c r="F251" s="227" t="s">
        <v>400</v>
      </c>
      <c r="G251" s="43"/>
      <c r="H251" s="43"/>
      <c r="I251" s="223"/>
      <c r="J251" s="43"/>
      <c r="K251" s="43"/>
      <c r="L251" s="47"/>
      <c r="M251" s="224"/>
      <c r="N251" s="225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159</v>
      </c>
      <c r="AU251" s="20" t="s">
        <v>88</v>
      </c>
    </row>
    <row r="252" s="13" customFormat="1">
      <c r="A252" s="13"/>
      <c r="B252" s="228"/>
      <c r="C252" s="229"/>
      <c r="D252" s="221" t="s">
        <v>161</v>
      </c>
      <c r="E252" s="230" t="s">
        <v>19</v>
      </c>
      <c r="F252" s="231" t="s">
        <v>401</v>
      </c>
      <c r="G252" s="229"/>
      <c r="H252" s="232">
        <v>30.399999999999999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8" t="s">
        <v>161</v>
      </c>
      <c r="AU252" s="238" t="s">
        <v>88</v>
      </c>
      <c r="AV252" s="13" t="s">
        <v>88</v>
      </c>
      <c r="AW252" s="13" t="s">
        <v>37</v>
      </c>
      <c r="AX252" s="13" t="s">
        <v>86</v>
      </c>
      <c r="AY252" s="238" t="s">
        <v>148</v>
      </c>
    </row>
    <row r="253" s="2" customFormat="1" ht="16.5" customHeight="1">
      <c r="A253" s="41"/>
      <c r="B253" s="42"/>
      <c r="C253" s="261" t="s">
        <v>402</v>
      </c>
      <c r="D253" s="261" t="s">
        <v>230</v>
      </c>
      <c r="E253" s="262" t="s">
        <v>403</v>
      </c>
      <c r="F253" s="263" t="s">
        <v>404</v>
      </c>
      <c r="G253" s="264" t="s">
        <v>224</v>
      </c>
      <c r="H253" s="265">
        <v>30.856000000000002</v>
      </c>
      <c r="I253" s="266"/>
      <c r="J253" s="267">
        <f>ROUND(I253*H253,2)</f>
        <v>0</v>
      </c>
      <c r="K253" s="263" t="s">
        <v>154</v>
      </c>
      <c r="L253" s="268"/>
      <c r="M253" s="269" t="s">
        <v>19</v>
      </c>
      <c r="N253" s="270" t="s">
        <v>49</v>
      </c>
      <c r="O253" s="87"/>
      <c r="P253" s="217">
        <f>O253*H253</f>
        <v>0</v>
      </c>
      <c r="Q253" s="217">
        <v>0.00042999999999999999</v>
      </c>
      <c r="R253" s="217">
        <f>Q253*H253</f>
        <v>0.01326808</v>
      </c>
      <c r="S253" s="217">
        <v>0</v>
      </c>
      <c r="T253" s="218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9" t="s">
        <v>215</v>
      </c>
      <c r="AT253" s="219" t="s">
        <v>230</v>
      </c>
      <c r="AU253" s="219" t="s">
        <v>88</v>
      </c>
      <c r="AY253" s="20" t="s">
        <v>148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86</v>
      </c>
      <c r="BK253" s="220">
        <f>ROUND(I253*H253,2)</f>
        <v>0</v>
      </c>
      <c r="BL253" s="20" t="s">
        <v>155</v>
      </c>
      <c r="BM253" s="219" t="s">
        <v>405</v>
      </c>
    </row>
    <row r="254" s="2" customFormat="1">
      <c r="A254" s="41"/>
      <c r="B254" s="42"/>
      <c r="C254" s="43"/>
      <c r="D254" s="221" t="s">
        <v>157</v>
      </c>
      <c r="E254" s="43"/>
      <c r="F254" s="222" t="s">
        <v>404</v>
      </c>
      <c r="G254" s="43"/>
      <c r="H254" s="43"/>
      <c r="I254" s="223"/>
      <c r="J254" s="43"/>
      <c r="K254" s="43"/>
      <c r="L254" s="47"/>
      <c r="M254" s="224"/>
      <c r="N254" s="225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157</v>
      </c>
      <c r="AU254" s="20" t="s">
        <v>88</v>
      </c>
    </row>
    <row r="255" s="13" customFormat="1">
      <c r="A255" s="13"/>
      <c r="B255" s="228"/>
      <c r="C255" s="229"/>
      <c r="D255" s="221" t="s">
        <v>161</v>
      </c>
      <c r="E255" s="229"/>
      <c r="F255" s="231" t="s">
        <v>406</v>
      </c>
      <c r="G255" s="229"/>
      <c r="H255" s="232">
        <v>30.856000000000002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8" t="s">
        <v>161</v>
      </c>
      <c r="AU255" s="238" t="s">
        <v>88</v>
      </c>
      <c r="AV255" s="13" t="s">
        <v>88</v>
      </c>
      <c r="AW255" s="13" t="s">
        <v>4</v>
      </c>
      <c r="AX255" s="13" t="s">
        <v>86</v>
      </c>
      <c r="AY255" s="238" t="s">
        <v>148</v>
      </c>
    </row>
    <row r="256" s="2" customFormat="1" ht="16.5" customHeight="1">
      <c r="A256" s="41"/>
      <c r="B256" s="42"/>
      <c r="C256" s="208" t="s">
        <v>407</v>
      </c>
      <c r="D256" s="208" t="s">
        <v>150</v>
      </c>
      <c r="E256" s="209" t="s">
        <v>408</v>
      </c>
      <c r="F256" s="210" t="s">
        <v>409</v>
      </c>
      <c r="G256" s="211" t="s">
        <v>224</v>
      </c>
      <c r="H256" s="212">
        <v>12.5</v>
      </c>
      <c r="I256" s="213"/>
      <c r="J256" s="214">
        <f>ROUND(I256*H256,2)</f>
        <v>0</v>
      </c>
      <c r="K256" s="210" t="s">
        <v>19</v>
      </c>
      <c r="L256" s="47"/>
      <c r="M256" s="215" t="s">
        <v>19</v>
      </c>
      <c r="N256" s="216" t="s">
        <v>49</v>
      </c>
      <c r="O256" s="87"/>
      <c r="P256" s="217">
        <f>O256*H256</f>
        <v>0</v>
      </c>
      <c r="Q256" s="217">
        <v>0.0074631999999999997</v>
      </c>
      <c r="R256" s="217">
        <f>Q256*H256</f>
        <v>0.093289999999999998</v>
      </c>
      <c r="S256" s="217">
        <v>0</v>
      </c>
      <c r="T256" s="218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9" t="s">
        <v>155</v>
      </c>
      <c r="AT256" s="219" t="s">
        <v>150</v>
      </c>
      <c r="AU256" s="219" t="s">
        <v>88</v>
      </c>
      <c r="AY256" s="20" t="s">
        <v>148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20" t="s">
        <v>86</v>
      </c>
      <c r="BK256" s="220">
        <f>ROUND(I256*H256,2)</f>
        <v>0</v>
      </c>
      <c r="BL256" s="20" t="s">
        <v>155</v>
      </c>
      <c r="BM256" s="219" t="s">
        <v>410</v>
      </c>
    </row>
    <row r="257" s="2" customFormat="1">
      <c r="A257" s="41"/>
      <c r="B257" s="42"/>
      <c r="C257" s="43"/>
      <c r="D257" s="221" t="s">
        <v>157</v>
      </c>
      <c r="E257" s="43"/>
      <c r="F257" s="222" t="s">
        <v>411</v>
      </c>
      <c r="G257" s="43"/>
      <c r="H257" s="43"/>
      <c r="I257" s="223"/>
      <c r="J257" s="43"/>
      <c r="K257" s="43"/>
      <c r="L257" s="47"/>
      <c r="M257" s="224"/>
      <c r="N257" s="225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157</v>
      </c>
      <c r="AU257" s="20" t="s">
        <v>88</v>
      </c>
    </row>
    <row r="258" s="13" customFormat="1">
      <c r="A258" s="13"/>
      <c r="B258" s="228"/>
      <c r="C258" s="229"/>
      <c r="D258" s="221" t="s">
        <v>161</v>
      </c>
      <c r="E258" s="230" t="s">
        <v>19</v>
      </c>
      <c r="F258" s="231" t="s">
        <v>412</v>
      </c>
      <c r="G258" s="229"/>
      <c r="H258" s="232">
        <v>12.5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8" t="s">
        <v>161</v>
      </c>
      <c r="AU258" s="238" t="s">
        <v>88</v>
      </c>
      <c r="AV258" s="13" t="s">
        <v>88</v>
      </c>
      <c r="AW258" s="13" t="s">
        <v>37</v>
      </c>
      <c r="AX258" s="13" t="s">
        <v>86</v>
      </c>
      <c r="AY258" s="238" t="s">
        <v>148</v>
      </c>
    </row>
    <row r="259" s="2" customFormat="1" ht="16.5" customHeight="1">
      <c r="A259" s="41"/>
      <c r="B259" s="42"/>
      <c r="C259" s="208" t="s">
        <v>413</v>
      </c>
      <c r="D259" s="208" t="s">
        <v>150</v>
      </c>
      <c r="E259" s="209" t="s">
        <v>414</v>
      </c>
      <c r="F259" s="210" t="s">
        <v>415</v>
      </c>
      <c r="G259" s="211" t="s">
        <v>224</v>
      </c>
      <c r="H259" s="212">
        <v>38</v>
      </c>
      <c r="I259" s="213"/>
      <c r="J259" s="214">
        <f>ROUND(I259*H259,2)</f>
        <v>0</v>
      </c>
      <c r="K259" s="210" t="s">
        <v>19</v>
      </c>
      <c r="L259" s="47"/>
      <c r="M259" s="215" t="s">
        <v>19</v>
      </c>
      <c r="N259" s="216" t="s">
        <v>49</v>
      </c>
      <c r="O259" s="87"/>
      <c r="P259" s="217">
        <f>O259*H259</f>
        <v>0</v>
      </c>
      <c r="Q259" s="217">
        <v>0.0027610999999999998</v>
      </c>
      <c r="R259" s="217">
        <f>Q259*H259</f>
        <v>0.1049218</v>
      </c>
      <c r="S259" s="217">
        <v>0</v>
      </c>
      <c r="T259" s="218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9" t="s">
        <v>155</v>
      </c>
      <c r="AT259" s="219" t="s">
        <v>150</v>
      </c>
      <c r="AU259" s="219" t="s">
        <v>88</v>
      </c>
      <c r="AY259" s="20" t="s">
        <v>148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20" t="s">
        <v>86</v>
      </c>
      <c r="BK259" s="220">
        <f>ROUND(I259*H259,2)</f>
        <v>0</v>
      </c>
      <c r="BL259" s="20" t="s">
        <v>155</v>
      </c>
      <c r="BM259" s="219" t="s">
        <v>416</v>
      </c>
    </row>
    <row r="260" s="2" customFormat="1">
      <c r="A260" s="41"/>
      <c r="B260" s="42"/>
      <c r="C260" s="43"/>
      <c r="D260" s="221" t="s">
        <v>157</v>
      </c>
      <c r="E260" s="43"/>
      <c r="F260" s="222" t="s">
        <v>417</v>
      </c>
      <c r="G260" s="43"/>
      <c r="H260" s="43"/>
      <c r="I260" s="223"/>
      <c r="J260" s="43"/>
      <c r="K260" s="43"/>
      <c r="L260" s="47"/>
      <c r="M260" s="224"/>
      <c r="N260" s="225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157</v>
      </c>
      <c r="AU260" s="20" t="s">
        <v>88</v>
      </c>
    </row>
    <row r="261" s="13" customFormat="1">
      <c r="A261" s="13"/>
      <c r="B261" s="228"/>
      <c r="C261" s="229"/>
      <c r="D261" s="221" t="s">
        <v>161</v>
      </c>
      <c r="E261" s="230" t="s">
        <v>19</v>
      </c>
      <c r="F261" s="231" t="s">
        <v>418</v>
      </c>
      <c r="G261" s="229"/>
      <c r="H261" s="232">
        <v>38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161</v>
      </c>
      <c r="AU261" s="238" t="s">
        <v>88</v>
      </c>
      <c r="AV261" s="13" t="s">
        <v>88</v>
      </c>
      <c r="AW261" s="13" t="s">
        <v>37</v>
      </c>
      <c r="AX261" s="13" t="s">
        <v>86</v>
      </c>
      <c r="AY261" s="238" t="s">
        <v>148</v>
      </c>
    </row>
    <row r="262" s="2" customFormat="1" ht="16.5" customHeight="1">
      <c r="A262" s="41"/>
      <c r="B262" s="42"/>
      <c r="C262" s="208" t="s">
        <v>419</v>
      </c>
      <c r="D262" s="208" t="s">
        <v>150</v>
      </c>
      <c r="E262" s="209" t="s">
        <v>420</v>
      </c>
      <c r="F262" s="210" t="s">
        <v>421</v>
      </c>
      <c r="G262" s="211" t="s">
        <v>224</v>
      </c>
      <c r="H262" s="212">
        <v>77.200000000000003</v>
      </c>
      <c r="I262" s="213"/>
      <c r="J262" s="214">
        <f>ROUND(I262*H262,2)</f>
        <v>0</v>
      </c>
      <c r="K262" s="210" t="s">
        <v>19</v>
      </c>
      <c r="L262" s="47"/>
      <c r="M262" s="215" t="s">
        <v>19</v>
      </c>
      <c r="N262" s="216" t="s">
        <v>49</v>
      </c>
      <c r="O262" s="87"/>
      <c r="P262" s="217">
        <f>O262*H262</f>
        <v>0</v>
      </c>
      <c r="Q262" s="217">
        <v>0.0044007999999999999</v>
      </c>
      <c r="R262" s="217">
        <f>Q262*H262</f>
        <v>0.33974176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155</v>
      </c>
      <c r="AT262" s="219" t="s">
        <v>150</v>
      </c>
      <c r="AU262" s="219" t="s">
        <v>88</v>
      </c>
      <c r="AY262" s="20" t="s">
        <v>148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86</v>
      </c>
      <c r="BK262" s="220">
        <f>ROUND(I262*H262,2)</f>
        <v>0</v>
      </c>
      <c r="BL262" s="20" t="s">
        <v>155</v>
      </c>
      <c r="BM262" s="219" t="s">
        <v>422</v>
      </c>
    </row>
    <row r="263" s="2" customFormat="1">
      <c r="A263" s="41"/>
      <c r="B263" s="42"/>
      <c r="C263" s="43"/>
      <c r="D263" s="221" t="s">
        <v>157</v>
      </c>
      <c r="E263" s="43"/>
      <c r="F263" s="222" t="s">
        <v>423</v>
      </c>
      <c r="G263" s="43"/>
      <c r="H263" s="43"/>
      <c r="I263" s="223"/>
      <c r="J263" s="43"/>
      <c r="K263" s="43"/>
      <c r="L263" s="47"/>
      <c r="M263" s="224"/>
      <c r="N263" s="225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157</v>
      </c>
      <c r="AU263" s="20" t="s">
        <v>88</v>
      </c>
    </row>
    <row r="264" s="13" customFormat="1">
      <c r="A264" s="13"/>
      <c r="B264" s="228"/>
      <c r="C264" s="229"/>
      <c r="D264" s="221" t="s">
        <v>161</v>
      </c>
      <c r="E264" s="230" t="s">
        <v>19</v>
      </c>
      <c r="F264" s="231" t="s">
        <v>424</v>
      </c>
      <c r="G264" s="229"/>
      <c r="H264" s="232">
        <v>58.100000000000001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8" t="s">
        <v>161</v>
      </c>
      <c r="AU264" s="238" t="s">
        <v>88</v>
      </c>
      <c r="AV264" s="13" t="s">
        <v>88</v>
      </c>
      <c r="AW264" s="13" t="s">
        <v>37</v>
      </c>
      <c r="AX264" s="13" t="s">
        <v>78</v>
      </c>
      <c r="AY264" s="238" t="s">
        <v>148</v>
      </c>
    </row>
    <row r="265" s="13" customFormat="1">
      <c r="A265" s="13"/>
      <c r="B265" s="228"/>
      <c r="C265" s="229"/>
      <c r="D265" s="221" t="s">
        <v>161</v>
      </c>
      <c r="E265" s="230" t="s">
        <v>19</v>
      </c>
      <c r="F265" s="231" t="s">
        <v>425</v>
      </c>
      <c r="G265" s="229"/>
      <c r="H265" s="232">
        <v>19.100000000000001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8" t="s">
        <v>161</v>
      </c>
      <c r="AU265" s="238" t="s">
        <v>88</v>
      </c>
      <c r="AV265" s="13" t="s">
        <v>88</v>
      </c>
      <c r="AW265" s="13" t="s">
        <v>37</v>
      </c>
      <c r="AX265" s="13" t="s">
        <v>78</v>
      </c>
      <c r="AY265" s="238" t="s">
        <v>148</v>
      </c>
    </row>
    <row r="266" s="14" customFormat="1">
      <c r="A266" s="14"/>
      <c r="B266" s="239"/>
      <c r="C266" s="240"/>
      <c r="D266" s="221" t="s">
        <v>161</v>
      </c>
      <c r="E266" s="241" t="s">
        <v>19</v>
      </c>
      <c r="F266" s="242" t="s">
        <v>164</v>
      </c>
      <c r="G266" s="240"/>
      <c r="H266" s="243">
        <v>77.200000000000003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9" t="s">
        <v>161</v>
      </c>
      <c r="AU266" s="249" t="s">
        <v>88</v>
      </c>
      <c r="AV266" s="14" t="s">
        <v>155</v>
      </c>
      <c r="AW266" s="14" t="s">
        <v>37</v>
      </c>
      <c r="AX266" s="14" t="s">
        <v>86</v>
      </c>
      <c r="AY266" s="249" t="s">
        <v>148</v>
      </c>
    </row>
    <row r="267" s="2" customFormat="1" ht="16.5" customHeight="1">
      <c r="A267" s="41"/>
      <c r="B267" s="42"/>
      <c r="C267" s="208" t="s">
        <v>426</v>
      </c>
      <c r="D267" s="208" t="s">
        <v>150</v>
      </c>
      <c r="E267" s="209" t="s">
        <v>427</v>
      </c>
      <c r="F267" s="210" t="s">
        <v>428</v>
      </c>
      <c r="G267" s="211" t="s">
        <v>224</v>
      </c>
      <c r="H267" s="212">
        <v>48.200000000000003</v>
      </c>
      <c r="I267" s="213"/>
      <c r="J267" s="214">
        <f>ROUND(I267*H267,2)</f>
        <v>0</v>
      </c>
      <c r="K267" s="210" t="s">
        <v>19</v>
      </c>
      <c r="L267" s="47"/>
      <c r="M267" s="215" t="s">
        <v>19</v>
      </c>
      <c r="N267" s="216" t="s">
        <v>49</v>
      </c>
      <c r="O267" s="87"/>
      <c r="P267" s="217">
        <f>O267*H267</f>
        <v>0</v>
      </c>
      <c r="Q267" s="217">
        <v>0.0118218</v>
      </c>
      <c r="R267" s="217">
        <f>Q267*H267</f>
        <v>0.56981076000000008</v>
      </c>
      <c r="S267" s="217">
        <v>0</v>
      </c>
      <c r="T267" s="218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9" t="s">
        <v>155</v>
      </c>
      <c r="AT267" s="219" t="s">
        <v>150</v>
      </c>
      <c r="AU267" s="219" t="s">
        <v>88</v>
      </c>
      <c r="AY267" s="20" t="s">
        <v>148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0" t="s">
        <v>86</v>
      </c>
      <c r="BK267" s="220">
        <f>ROUND(I267*H267,2)</f>
        <v>0</v>
      </c>
      <c r="BL267" s="20" t="s">
        <v>155</v>
      </c>
      <c r="BM267" s="219" t="s">
        <v>429</v>
      </c>
    </row>
    <row r="268" s="2" customFormat="1">
      <c r="A268" s="41"/>
      <c r="B268" s="42"/>
      <c r="C268" s="43"/>
      <c r="D268" s="221" t="s">
        <v>157</v>
      </c>
      <c r="E268" s="43"/>
      <c r="F268" s="222" t="s">
        <v>430</v>
      </c>
      <c r="G268" s="43"/>
      <c r="H268" s="43"/>
      <c r="I268" s="223"/>
      <c r="J268" s="43"/>
      <c r="K268" s="43"/>
      <c r="L268" s="47"/>
      <c r="M268" s="224"/>
      <c r="N268" s="225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157</v>
      </c>
      <c r="AU268" s="20" t="s">
        <v>88</v>
      </c>
    </row>
    <row r="269" s="13" customFormat="1">
      <c r="A269" s="13"/>
      <c r="B269" s="228"/>
      <c r="C269" s="229"/>
      <c r="D269" s="221" t="s">
        <v>161</v>
      </c>
      <c r="E269" s="230" t="s">
        <v>19</v>
      </c>
      <c r="F269" s="231" t="s">
        <v>431</v>
      </c>
      <c r="G269" s="229"/>
      <c r="H269" s="232">
        <v>2.7999999999999998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8" t="s">
        <v>161</v>
      </c>
      <c r="AU269" s="238" t="s">
        <v>88</v>
      </c>
      <c r="AV269" s="13" t="s">
        <v>88</v>
      </c>
      <c r="AW269" s="13" t="s">
        <v>37</v>
      </c>
      <c r="AX269" s="13" t="s">
        <v>78</v>
      </c>
      <c r="AY269" s="238" t="s">
        <v>148</v>
      </c>
    </row>
    <row r="270" s="13" customFormat="1">
      <c r="A270" s="13"/>
      <c r="B270" s="228"/>
      <c r="C270" s="229"/>
      <c r="D270" s="221" t="s">
        <v>161</v>
      </c>
      <c r="E270" s="230" t="s">
        <v>19</v>
      </c>
      <c r="F270" s="231" t="s">
        <v>432</v>
      </c>
      <c r="G270" s="229"/>
      <c r="H270" s="232">
        <v>43.399999999999999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8" t="s">
        <v>161</v>
      </c>
      <c r="AU270" s="238" t="s">
        <v>88</v>
      </c>
      <c r="AV270" s="13" t="s">
        <v>88</v>
      </c>
      <c r="AW270" s="13" t="s">
        <v>37</v>
      </c>
      <c r="AX270" s="13" t="s">
        <v>78</v>
      </c>
      <c r="AY270" s="238" t="s">
        <v>148</v>
      </c>
    </row>
    <row r="271" s="13" customFormat="1">
      <c r="A271" s="13"/>
      <c r="B271" s="228"/>
      <c r="C271" s="229"/>
      <c r="D271" s="221" t="s">
        <v>161</v>
      </c>
      <c r="E271" s="230" t="s">
        <v>19</v>
      </c>
      <c r="F271" s="231" t="s">
        <v>433</v>
      </c>
      <c r="G271" s="229"/>
      <c r="H271" s="232">
        <v>2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161</v>
      </c>
      <c r="AU271" s="238" t="s">
        <v>88</v>
      </c>
      <c r="AV271" s="13" t="s">
        <v>88</v>
      </c>
      <c r="AW271" s="13" t="s">
        <v>37</v>
      </c>
      <c r="AX271" s="13" t="s">
        <v>78</v>
      </c>
      <c r="AY271" s="238" t="s">
        <v>148</v>
      </c>
    </row>
    <row r="272" s="14" customFormat="1">
      <c r="A272" s="14"/>
      <c r="B272" s="239"/>
      <c r="C272" s="240"/>
      <c r="D272" s="221" t="s">
        <v>161</v>
      </c>
      <c r="E272" s="241" t="s">
        <v>19</v>
      </c>
      <c r="F272" s="242" t="s">
        <v>164</v>
      </c>
      <c r="G272" s="240"/>
      <c r="H272" s="243">
        <v>48.200000000000003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9" t="s">
        <v>161</v>
      </c>
      <c r="AU272" s="249" t="s">
        <v>88</v>
      </c>
      <c r="AV272" s="14" t="s">
        <v>155</v>
      </c>
      <c r="AW272" s="14" t="s">
        <v>37</v>
      </c>
      <c r="AX272" s="14" t="s">
        <v>86</v>
      </c>
      <c r="AY272" s="249" t="s">
        <v>148</v>
      </c>
    </row>
    <row r="273" s="2" customFormat="1" ht="16.5" customHeight="1">
      <c r="A273" s="41"/>
      <c r="B273" s="42"/>
      <c r="C273" s="208" t="s">
        <v>434</v>
      </c>
      <c r="D273" s="208" t="s">
        <v>150</v>
      </c>
      <c r="E273" s="209" t="s">
        <v>435</v>
      </c>
      <c r="F273" s="210" t="s">
        <v>436</v>
      </c>
      <c r="G273" s="211" t="s">
        <v>350</v>
      </c>
      <c r="H273" s="212">
        <v>2</v>
      </c>
      <c r="I273" s="213"/>
      <c r="J273" s="214">
        <f>ROUND(I273*H273,2)</f>
        <v>0</v>
      </c>
      <c r="K273" s="210" t="s">
        <v>154</v>
      </c>
      <c r="L273" s="47"/>
      <c r="M273" s="215" t="s">
        <v>19</v>
      </c>
      <c r="N273" s="216" t="s">
        <v>49</v>
      </c>
      <c r="O273" s="87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9" t="s">
        <v>155</v>
      </c>
      <c r="AT273" s="219" t="s">
        <v>150</v>
      </c>
      <c r="AU273" s="219" t="s">
        <v>88</v>
      </c>
      <c r="AY273" s="20" t="s">
        <v>148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20" t="s">
        <v>86</v>
      </c>
      <c r="BK273" s="220">
        <f>ROUND(I273*H273,2)</f>
        <v>0</v>
      </c>
      <c r="BL273" s="20" t="s">
        <v>155</v>
      </c>
      <c r="BM273" s="219" t="s">
        <v>437</v>
      </c>
    </row>
    <row r="274" s="2" customFormat="1">
      <c r="A274" s="41"/>
      <c r="B274" s="42"/>
      <c r="C274" s="43"/>
      <c r="D274" s="221" t="s">
        <v>157</v>
      </c>
      <c r="E274" s="43"/>
      <c r="F274" s="222" t="s">
        <v>438</v>
      </c>
      <c r="G274" s="43"/>
      <c r="H274" s="43"/>
      <c r="I274" s="223"/>
      <c r="J274" s="43"/>
      <c r="K274" s="43"/>
      <c r="L274" s="47"/>
      <c r="M274" s="224"/>
      <c r="N274" s="225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157</v>
      </c>
      <c r="AU274" s="20" t="s">
        <v>88</v>
      </c>
    </row>
    <row r="275" s="2" customFormat="1">
      <c r="A275" s="41"/>
      <c r="B275" s="42"/>
      <c r="C275" s="43"/>
      <c r="D275" s="226" t="s">
        <v>159</v>
      </c>
      <c r="E275" s="43"/>
      <c r="F275" s="227" t="s">
        <v>439</v>
      </c>
      <c r="G275" s="43"/>
      <c r="H275" s="43"/>
      <c r="I275" s="223"/>
      <c r="J275" s="43"/>
      <c r="K275" s="43"/>
      <c r="L275" s="47"/>
      <c r="M275" s="224"/>
      <c r="N275" s="225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159</v>
      </c>
      <c r="AU275" s="20" t="s">
        <v>88</v>
      </c>
    </row>
    <row r="276" s="2" customFormat="1" ht="16.5" customHeight="1">
      <c r="A276" s="41"/>
      <c r="B276" s="42"/>
      <c r="C276" s="261" t="s">
        <v>440</v>
      </c>
      <c r="D276" s="261" t="s">
        <v>230</v>
      </c>
      <c r="E276" s="262" t="s">
        <v>441</v>
      </c>
      <c r="F276" s="263" t="s">
        <v>442</v>
      </c>
      <c r="G276" s="264" t="s">
        <v>350</v>
      </c>
      <c r="H276" s="265">
        <v>2</v>
      </c>
      <c r="I276" s="266"/>
      <c r="J276" s="267">
        <f>ROUND(I276*H276,2)</f>
        <v>0</v>
      </c>
      <c r="K276" s="263" t="s">
        <v>154</v>
      </c>
      <c r="L276" s="268"/>
      <c r="M276" s="269" t="s">
        <v>19</v>
      </c>
      <c r="N276" s="270" t="s">
        <v>49</v>
      </c>
      <c r="O276" s="87"/>
      <c r="P276" s="217">
        <f>O276*H276</f>
        <v>0</v>
      </c>
      <c r="Q276" s="217">
        <v>8.0000000000000007E-05</v>
      </c>
      <c r="R276" s="217">
        <f>Q276*H276</f>
        <v>0.00016000000000000001</v>
      </c>
      <c r="S276" s="217">
        <v>0</v>
      </c>
      <c r="T276" s="218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9" t="s">
        <v>215</v>
      </c>
      <c r="AT276" s="219" t="s">
        <v>230</v>
      </c>
      <c r="AU276" s="219" t="s">
        <v>88</v>
      </c>
      <c r="AY276" s="20" t="s">
        <v>148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20" t="s">
        <v>86</v>
      </c>
      <c r="BK276" s="220">
        <f>ROUND(I276*H276,2)</f>
        <v>0</v>
      </c>
      <c r="BL276" s="20" t="s">
        <v>155</v>
      </c>
      <c r="BM276" s="219" t="s">
        <v>443</v>
      </c>
    </row>
    <row r="277" s="2" customFormat="1">
      <c r="A277" s="41"/>
      <c r="B277" s="42"/>
      <c r="C277" s="43"/>
      <c r="D277" s="221" t="s">
        <v>157</v>
      </c>
      <c r="E277" s="43"/>
      <c r="F277" s="222" t="s">
        <v>442</v>
      </c>
      <c r="G277" s="43"/>
      <c r="H277" s="43"/>
      <c r="I277" s="223"/>
      <c r="J277" s="43"/>
      <c r="K277" s="43"/>
      <c r="L277" s="47"/>
      <c r="M277" s="224"/>
      <c r="N277" s="225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157</v>
      </c>
      <c r="AU277" s="20" t="s">
        <v>88</v>
      </c>
    </row>
    <row r="278" s="2" customFormat="1" ht="21.75" customHeight="1">
      <c r="A278" s="41"/>
      <c r="B278" s="42"/>
      <c r="C278" s="208" t="s">
        <v>444</v>
      </c>
      <c r="D278" s="208" t="s">
        <v>150</v>
      </c>
      <c r="E278" s="209" t="s">
        <v>445</v>
      </c>
      <c r="F278" s="210" t="s">
        <v>446</v>
      </c>
      <c r="G278" s="211" t="s">
        <v>350</v>
      </c>
      <c r="H278" s="212">
        <v>1</v>
      </c>
      <c r="I278" s="213"/>
      <c r="J278" s="214">
        <f>ROUND(I278*H278,2)</f>
        <v>0</v>
      </c>
      <c r="K278" s="210" t="s">
        <v>154</v>
      </c>
      <c r="L278" s="47"/>
      <c r="M278" s="215" t="s">
        <v>19</v>
      </c>
      <c r="N278" s="216" t="s">
        <v>49</v>
      </c>
      <c r="O278" s="87"/>
      <c r="P278" s="217">
        <f>O278*H278</f>
        <v>0</v>
      </c>
      <c r="Q278" s="217">
        <v>7.5000000000000002E-06</v>
      </c>
      <c r="R278" s="217">
        <f>Q278*H278</f>
        <v>7.5000000000000002E-06</v>
      </c>
      <c r="S278" s="217">
        <v>0</v>
      </c>
      <c r="T278" s="218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9" t="s">
        <v>155</v>
      </c>
      <c r="AT278" s="219" t="s">
        <v>150</v>
      </c>
      <c r="AU278" s="219" t="s">
        <v>88</v>
      </c>
      <c r="AY278" s="20" t="s">
        <v>148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86</v>
      </c>
      <c r="BK278" s="220">
        <f>ROUND(I278*H278,2)</f>
        <v>0</v>
      </c>
      <c r="BL278" s="20" t="s">
        <v>155</v>
      </c>
      <c r="BM278" s="219" t="s">
        <v>447</v>
      </c>
    </row>
    <row r="279" s="2" customFormat="1">
      <c r="A279" s="41"/>
      <c r="B279" s="42"/>
      <c r="C279" s="43"/>
      <c r="D279" s="221" t="s">
        <v>157</v>
      </c>
      <c r="E279" s="43"/>
      <c r="F279" s="222" t="s">
        <v>448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157</v>
      </c>
      <c r="AU279" s="20" t="s">
        <v>88</v>
      </c>
    </row>
    <row r="280" s="2" customFormat="1">
      <c r="A280" s="41"/>
      <c r="B280" s="42"/>
      <c r="C280" s="43"/>
      <c r="D280" s="226" t="s">
        <v>159</v>
      </c>
      <c r="E280" s="43"/>
      <c r="F280" s="227" t="s">
        <v>449</v>
      </c>
      <c r="G280" s="43"/>
      <c r="H280" s="43"/>
      <c r="I280" s="223"/>
      <c r="J280" s="43"/>
      <c r="K280" s="43"/>
      <c r="L280" s="47"/>
      <c r="M280" s="224"/>
      <c r="N280" s="225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159</v>
      </c>
      <c r="AU280" s="20" t="s">
        <v>88</v>
      </c>
    </row>
    <row r="281" s="2" customFormat="1" ht="16.5" customHeight="1">
      <c r="A281" s="41"/>
      <c r="B281" s="42"/>
      <c r="C281" s="261" t="s">
        <v>450</v>
      </c>
      <c r="D281" s="261" t="s">
        <v>230</v>
      </c>
      <c r="E281" s="262" t="s">
        <v>451</v>
      </c>
      <c r="F281" s="263" t="s">
        <v>452</v>
      </c>
      <c r="G281" s="264" t="s">
        <v>350</v>
      </c>
      <c r="H281" s="265">
        <v>1</v>
      </c>
      <c r="I281" s="266"/>
      <c r="J281" s="267">
        <f>ROUND(I281*H281,2)</f>
        <v>0</v>
      </c>
      <c r="K281" s="263" t="s">
        <v>154</v>
      </c>
      <c r="L281" s="268"/>
      <c r="M281" s="269" t="s">
        <v>19</v>
      </c>
      <c r="N281" s="270" t="s">
        <v>49</v>
      </c>
      <c r="O281" s="87"/>
      <c r="P281" s="217">
        <f>O281*H281</f>
        <v>0</v>
      </c>
      <c r="Q281" s="217">
        <v>0.0015399999999999999</v>
      </c>
      <c r="R281" s="217">
        <f>Q281*H281</f>
        <v>0.0015399999999999999</v>
      </c>
      <c r="S281" s="217">
        <v>0</v>
      </c>
      <c r="T281" s="218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9" t="s">
        <v>215</v>
      </c>
      <c r="AT281" s="219" t="s">
        <v>230</v>
      </c>
      <c r="AU281" s="219" t="s">
        <v>88</v>
      </c>
      <c r="AY281" s="20" t="s">
        <v>148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20" t="s">
        <v>86</v>
      </c>
      <c r="BK281" s="220">
        <f>ROUND(I281*H281,2)</f>
        <v>0</v>
      </c>
      <c r="BL281" s="20" t="s">
        <v>155</v>
      </c>
      <c r="BM281" s="219" t="s">
        <v>453</v>
      </c>
    </row>
    <row r="282" s="2" customFormat="1">
      <c r="A282" s="41"/>
      <c r="B282" s="42"/>
      <c r="C282" s="43"/>
      <c r="D282" s="221" t="s">
        <v>157</v>
      </c>
      <c r="E282" s="43"/>
      <c r="F282" s="222" t="s">
        <v>452</v>
      </c>
      <c r="G282" s="43"/>
      <c r="H282" s="43"/>
      <c r="I282" s="223"/>
      <c r="J282" s="43"/>
      <c r="K282" s="43"/>
      <c r="L282" s="47"/>
      <c r="M282" s="224"/>
      <c r="N282" s="225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157</v>
      </c>
      <c r="AU282" s="20" t="s">
        <v>88</v>
      </c>
    </row>
    <row r="283" s="2" customFormat="1" ht="21.75" customHeight="1">
      <c r="A283" s="41"/>
      <c r="B283" s="42"/>
      <c r="C283" s="208" t="s">
        <v>454</v>
      </c>
      <c r="D283" s="208" t="s">
        <v>150</v>
      </c>
      <c r="E283" s="209" t="s">
        <v>455</v>
      </c>
      <c r="F283" s="210" t="s">
        <v>456</v>
      </c>
      <c r="G283" s="211" t="s">
        <v>350</v>
      </c>
      <c r="H283" s="212">
        <v>4</v>
      </c>
      <c r="I283" s="213"/>
      <c r="J283" s="214">
        <f>ROUND(I283*H283,2)</f>
        <v>0</v>
      </c>
      <c r="K283" s="210" t="s">
        <v>154</v>
      </c>
      <c r="L283" s="47"/>
      <c r="M283" s="215" t="s">
        <v>19</v>
      </c>
      <c r="N283" s="216" t="s">
        <v>49</v>
      </c>
      <c r="O283" s="87"/>
      <c r="P283" s="217">
        <f>O283*H283</f>
        <v>0</v>
      </c>
      <c r="Q283" s="217">
        <v>1.15E-05</v>
      </c>
      <c r="R283" s="217">
        <f>Q283*H283</f>
        <v>4.6E-05</v>
      </c>
      <c r="S283" s="217">
        <v>0</v>
      </c>
      <c r="T283" s="218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9" t="s">
        <v>155</v>
      </c>
      <c r="AT283" s="219" t="s">
        <v>150</v>
      </c>
      <c r="AU283" s="219" t="s">
        <v>88</v>
      </c>
      <c r="AY283" s="20" t="s">
        <v>148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20" t="s">
        <v>86</v>
      </c>
      <c r="BK283" s="220">
        <f>ROUND(I283*H283,2)</f>
        <v>0</v>
      </c>
      <c r="BL283" s="20" t="s">
        <v>155</v>
      </c>
      <c r="BM283" s="219" t="s">
        <v>457</v>
      </c>
    </row>
    <row r="284" s="2" customFormat="1">
      <c r="A284" s="41"/>
      <c r="B284" s="42"/>
      <c r="C284" s="43"/>
      <c r="D284" s="221" t="s">
        <v>157</v>
      </c>
      <c r="E284" s="43"/>
      <c r="F284" s="222" t="s">
        <v>458</v>
      </c>
      <c r="G284" s="43"/>
      <c r="H284" s="43"/>
      <c r="I284" s="223"/>
      <c r="J284" s="43"/>
      <c r="K284" s="43"/>
      <c r="L284" s="47"/>
      <c r="M284" s="224"/>
      <c r="N284" s="225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157</v>
      </c>
      <c r="AU284" s="20" t="s">
        <v>88</v>
      </c>
    </row>
    <row r="285" s="2" customFormat="1">
      <c r="A285" s="41"/>
      <c r="B285" s="42"/>
      <c r="C285" s="43"/>
      <c r="D285" s="226" t="s">
        <v>159</v>
      </c>
      <c r="E285" s="43"/>
      <c r="F285" s="227" t="s">
        <v>459</v>
      </c>
      <c r="G285" s="43"/>
      <c r="H285" s="43"/>
      <c r="I285" s="223"/>
      <c r="J285" s="43"/>
      <c r="K285" s="43"/>
      <c r="L285" s="47"/>
      <c r="M285" s="224"/>
      <c r="N285" s="225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159</v>
      </c>
      <c r="AU285" s="20" t="s">
        <v>88</v>
      </c>
    </row>
    <row r="286" s="2" customFormat="1" ht="16.5" customHeight="1">
      <c r="A286" s="41"/>
      <c r="B286" s="42"/>
      <c r="C286" s="261" t="s">
        <v>460</v>
      </c>
      <c r="D286" s="261" t="s">
        <v>230</v>
      </c>
      <c r="E286" s="262" t="s">
        <v>461</v>
      </c>
      <c r="F286" s="263" t="s">
        <v>462</v>
      </c>
      <c r="G286" s="264" t="s">
        <v>350</v>
      </c>
      <c r="H286" s="265">
        <v>4</v>
      </c>
      <c r="I286" s="266"/>
      <c r="J286" s="267">
        <f>ROUND(I286*H286,2)</f>
        <v>0</v>
      </c>
      <c r="K286" s="263" t="s">
        <v>154</v>
      </c>
      <c r="L286" s="268"/>
      <c r="M286" s="269" t="s">
        <v>19</v>
      </c>
      <c r="N286" s="270" t="s">
        <v>49</v>
      </c>
      <c r="O286" s="87"/>
      <c r="P286" s="217">
        <f>O286*H286</f>
        <v>0</v>
      </c>
      <c r="Q286" s="217">
        <v>0.0033999999999999998</v>
      </c>
      <c r="R286" s="217">
        <f>Q286*H286</f>
        <v>0.013599999999999999</v>
      </c>
      <c r="S286" s="217">
        <v>0</v>
      </c>
      <c r="T286" s="218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9" t="s">
        <v>215</v>
      </c>
      <c r="AT286" s="219" t="s">
        <v>230</v>
      </c>
      <c r="AU286" s="219" t="s">
        <v>88</v>
      </c>
      <c r="AY286" s="20" t="s">
        <v>148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20" t="s">
        <v>86</v>
      </c>
      <c r="BK286" s="220">
        <f>ROUND(I286*H286,2)</f>
        <v>0</v>
      </c>
      <c r="BL286" s="20" t="s">
        <v>155</v>
      </c>
      <c r="BM286" s="219" t="s">
        <v>463</v>
      </c>
    </row>
    <row r="287" s="2" customFormat="1">
      <c r="A287" s="41"/>
      <c r="B287" s="42"/>
      <c r="C287" s="43"/>
      <c r="D287" s="221" t="s">
        <v>157</v>
      </c>
      <c r="E287" s="43"/>
      <c r="F287" s="222" t="s">
        <v>462</v>
      </c>
      <c r="G287" s="43"/>
      <c r="H287" s="43"/>
      <c r="I287" s="223"/>
      <c r="J287" s="43"/>
      <c r="K287" s="43"/>
      <c r="L287" s="47"/>
      <c r="M287" s="224"/>
      <c r="N287" s="225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157</v>
      </c>
      <c r="AU287" s="20" t="s">
        <v>88</v>
      </c>
    </row>
    <row r="288" s="2" customFormat="1" ht="16.5" customHeight="1">
      <c r="A288" s="41"/>
      <c r="B288" s="42"/>
      <c r="C288" s="208" t="s">
        <v>464</v>
      </c>
      <c r="D288" s="208" t="s">
        <v>150</v>
      </c>
      <c r="E288" s="209" t="s">
        <v>465</v>
      </c>
      <c r="F288" s="210" t="s">
        <v>466</v>
      </c>
      <c r="G288" s="211" t="s">
        <v>224</v>
      </c>
      <c r="H288" s="212">
        <v>30.399999999999999</v>
      </c>
      <c r="I288" s="213"/>
      <c r="J288" s="214">
        <f>ROUND(I288*H288,2)</f>
        <v>0</v>
      </c>
      <c r="K288" s="210" t="s">
        <v>154</v>
      </c>
      <c r="L288" s="47"/>
      <c r="M288" s="215" t="s">
        <v>19</v>
      </c>
      <c r="N288" s="216" t="s">
        <v>49</v>
      </c>
      <c r="O288" s="87"/>
      <c r="P288" s="217">
        <f>O288*H288</f>
        <v>0</v>
      </c>
      <c r="Q288" s="217">
        <v>0</v>
      </c>
      <c r="R288" s="217">
        <f>Q288*H288</f>
        <v>0</v>
      </c>
      <c r="S288" s="217">
        <v>0</v>
      </c>
      <c r="T288" s="218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9" t="s">
        <v>155</v>
      </c>
      <c r="AT288" s="219" t="s">
        <v>150</v>
      </c>
      <c r="AU288" s="219" t="s">
        <v>88</v>
      </c>
      <c r="AY288" s="20" t="s">
        <v>148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20" t="s">
        <v>86</v>
      </c>
      <c r="BK288" s="220">
        <f>ROUND(I288*H288,2)</f>
        <v>0</v>
      </c>
      <c r="BL288" s="20" t="s">
        <v>155</v>
      </c>
      <c r="BM288" s="219" t="s">
        <v>467</v>
      </c>
    </row>
    <row r="289" s="2" customFormat="1">
      <c r="A289" s="41"/>
      <c r="B289" s="42"/>
      <c r="C289" s="43"/>
      <c r="D289" s="221" t="s">
        <v>157</v>
      </c>
      <c r="E289" s="43"/>
      <c r="F289" s="222" t="s">
        <v>468</v>
      </c>
      <c r="G289" s="43"/>
      <c r="H289" s="43"/>
      <c r="I289" s="223"/>
      <c r="J289" s="43"/>
      <c r="K289" s="43"/>
      <c r="L289" s="47"/>
      <c r="M289" s="224"/>
      <c r="N289" s="225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157</v>
      </c>
      <c r="AU289" s="20" t="s">
        <v>88</v>
      </c>
    </row>
    <row r="290" s="2" customFormat="1">
      <c r="A290" s="41"/>
      <c r="B290" s="42"/>
      <c r="C290" s="43"/>
      <c r="D290" s="226" t="s">
        <v>159</v>
      </c>
      <c r="E290" s="43"/>
      <c r="F290" s="227" t="s">
        <v>469</v>
      </c>
      <c r="G290" s="43"/>
      <c r="H290" s="43"/>
      <c r="I290" s="223"/>
      <c r="J290" s="43"/>
      <c r="K290" s="43"/>
      <c r="L290" s="47"/>
      <c r="M290" s="224"/>
      <c r="N290" s="225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159</v>
      </c>
      <c r="AU290" s="20" t="s">
        <v>88</v>
      </c>
    </row>
    <row r="291" s="2" customFormat="1" ht="16.5" customHeight="1">
      <c r="A291" s="41"/>
      <c r="B291" s="42"/>
      <c r="C291" s="208" t="s">
        <v>470</v>
      </c>
      <c r="D291" s="208" t="s">
        <v>150</v>
      </c>
      <c r="E291" s="209" t="s">
        <v>471</v>
      </c>
      <c r="F291" s="210" t="s">
        <v>472</v>
      </c>
      <c r="G291" s="211" t="s">
        <v>350</v>
      </c>
      <c r="H291" s="212">
        <v>2</v>
      </c>
      <c r="I291" s="213"/>
      <c r="J291" s="214">
        <f>ROUND(I291*H291,2)</f>
        <v>0</v>
      </c>
      <c r="K291" s="210" t="s">
        <v>154</v>
      </c>
      <c r="L291" s="47"/>
      <c r="M291" s="215" t="s">
        <v>19</v>
      </c>
      <c r="N291" s="216" t="s">
        <v>49</v>
      </c>
      <c r="O291" s="87"/>
      <c r="P291" s="217">
        <f>O291*H291</f>
        <v>0</v>
      </c>
      <c r="Q291" s="217">
        <v>0.45937290600000003</v>
      </c>
      <c r="R291" s="217">
        <f>Q291*H291</f>
        <v>0.91874581200000005</v>
      </c>
      <c r="S291" s="217">
        <v>0</v>
      </c>
      <c r="T291" s="218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9" t="s">
        <v>155</v>
      </c>
      <c r="AT291" s="219" t="s">
        <v>150</v>
      </c>
      <c r="AU291" s="219" t="s">
        <v>88</v>
      </c>
      <c r="AY291" s="20" t="s">
        <v>148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86</v>
      </c>
      <c r="BK291" s="220">
        <f>ROUND(I291*H291,2)</f>
        <v>0</v>
      </c>
      <c r="BL291" s="20" t="s">
        <v>155</v>
      </c>
      <c r="BM291" s="219" t="s">
        <v>473</v>
      </c>
    </row>
    <row r="292" s="2" customFormat="1">
      <c r="A292" s="41"/>
      <c r="B292" s="42"/>
      <c r="C292" s="43"/>
      <c r="D292" s="221" t="s">
        <v>157</v>
      </c>
      <c r="E292" s="43"/>
      <c r="F292" s="222" t="s">
        <v>474</v>
      </c>
      <c r="G292" s="43"/>
      <c r="H292" s="43"/>
      <c r="I292" s="223"/>
      <c r="J292" s="43"/>
      <c r="K292" s="43"/>
      <c r="L292" s="47"/>
      <c r="M292" s="224"/>
      <c r="N292" s="225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157</v>
      </c>
      <c r="AU292" s="20" t="s">
        <v>88</v>
      </c>
    </row>
    <row r="293" s="2" customFormat="1">
      <c r="A293" s="41"/>
      <c r="B293" s="42"/>
      <c r="C293" s="43"/>
      <c r="D293" s="226" t="s">
        <v>159</v>
      </c>
      <c r="E293" s="43"/>
      <c r="F293" s="227" t="s">
        <v>475</v>
      </c>
      <c r="G293" s="43"/>
      <c r="H293" s="43"/>
      <c r="I293" s="223"/>
      <c r="J293" s="43"/>
      <c r="K293" s="43"/>
      <c r="L293" s="47"/>
      <c r="M293" s="224"/>
      <c r="N293" s="225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159</v>
      </c>
      <c r="AU293" s="20" t="s">
        <v>88</v>
      </c>
    </row>
    <row r="294" s="2" customFormat="1" ht="16.5" customHeight="1">
      <c r="A294" s="41"/>
      <c r="B294" s="42"/>
      <c r="C294" s="208" t="s">
        <v>476</v>
      </c>
      <c r="D294" s="208" t="s">
        <v>150</v>
      </c>
      <c r="E294" s="209" t="s">
        <v>477</v>
      </c>
      <c r="F294" s="210" t="s">
        <v>478</v>
      </c>
      <c r="G294" s="211" t="s">
        <v>350</v>
      </c>
      <c r="H294" s="212">
        <v>2</v>
      </c>
      <c r="I294" s="213"/>
      <c r="J294" s="214">
        <f>ROUND(I294*H294,2)</f>
        <v>0</v>
      </c>
      <c r="K294" s="210" t="s">
        <v>154</v>
      </c>
      <c r="L294" s="47"/>
      <c r="M294" s="215" t="s">
        <v>19</v>
      </c>
      <c r="N294" s="216" t="s">
        <v>49</v>
      </c>
      <c r="O294" s="87"/>
      <c r="P294" s="217">
        <f>O294*H294</f>
        <v>0</v>
      </c>
      <c r="Q294" s="217">
        <v>0.035728000000000003</v>
      </c>
      <c r="R294" s="217">
        <f>Q294*H294</f>
        <v>0.071456000000000006</v>
      </c>
      <c r="S294" s="217">
        <v>0</v>
      </c>
      <c r="T294" s="218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9" t="s">
        <v>155</v>
      </c>
      <c r="AT294" s="219" t="s">
        <v>150</v>
      </c>
      <c r="AU294" s="219" t="s">
        <v>88</v>
      </c>
      <c r="AY294" s="20" t="s">
        <v>148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20" t="s">
        <v>86</v>
      </c>
      <c r="BK294" s="220">
        <f>ROUND(I294*H294,2)</f>
        <v>0</v>
      </c>
      <c r="BL294" s="20" t="s">
        <v>155</v>
      </c>
      <c r="BM294" s="219" t="s">
        <v>479</v>
      </c>
    </row>
    <row r="295" s="2" customFormat="1">
      <c r="A295" s="41"/>
      <c r="B295" s="42"/>
      <c r="C295" s="43"/>
      <c r="D295" s="221" t="s">
        <v>157</v>
      </c>
      <c r="E295" s="43"/>
      <c r="F295" s="222" t="s">
        <v>480</v>
      </c>
      <c r="G295" s="43"/>
      <c r="H295" s="43"/>
      <c r="I295" s="223"/>
      <c r="J295" s="43"/>
      <c r="K295" s="43"/>
      <c r="L295" s="47"/>
      <c r="M295" s="224"/>
      <c r="N295" s="225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157</v>
      </c>
      <c r="AU295" s="20" t="s">
        <v>88</v>
      </c>
    </row>
    <row r="296" s="2" customFormat="1">
      <c r="A296" s="41"/>
      <c r="B296" s="42"/>
      <c r="C296" s="43"/>
      <c r="D296" s="226" t="s">
        <v>159</v>
      </c>
      <c r="E296" s="43"/>
      <c r="F296" s="227" t="s">
        <v>481</v>
      </c>
      <c r="G296" s="43"/>
      <c r="H296" s="43"/>
      <c r="I296" s="223"/>
      <c r="J296" s="43"/>
      <c r="K296" s="43"/>
      <c r="L296" s="47"/>
      <c r="M296" s="224"/>
      <c r="N296" s="225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159</v>
      </c>
      <c r="AU296" s="20" t="s">
        <v>88</v>
      </c>
    </row>
    <row r="297" s="2" customFormat="1" ht="16.5" customHeight="1">
      <c r="A297" s="41"/>
      <c r="B297" s="42"/>
      <c r="C297" s="208" t="s">
        <v>482</v>
      </c>
      <c r="D297" s="208" t="s">
        <v>150</v>
      </c>
      <c r="E297" s="209" t="s">
        <v>483</v>
      </c>
      <c r="F297" s="210" t="s">
        <v>484</v>
      </c>
      <c r="G297" s="211" t="s">
        <v>350</v>
      </c>
      <c r="H297" s="212">
        <v>2</v>
      </c>
      <c r="I297" s="213"/>
      <c r="J297" s="214">
        <f>ROUND(I297*H297,2)</f>
        <v>0</v>
      </c>
      <c r="K297" s="210" t="s">
        <v>154</v>
      </c>
      <c r="L297" s="47"/>
      <c r="M297" s="215" t="s">
        <v>19</v>
      </c>
      <c r="N297" s="216" t="s">
        <v>49</v>
      </c>
      <c r="O297" s="87"/>
      <c r="P297" s="217">
        <f>O297*H297</f>
        <v>0</v>
      </c>
      <c r="Q297" s="217">
        <v>1.9272641740000001</v>
      </c>
      <c r="R297" s="217">
        <f>Q297*H297</f>
        <v>3.8545283480000001</v>
      </c>
      <c r="S297" s="217">
        <v>0</v>
      </c>
      <c r="T297" s="218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9" t="s">
        <v>155</v>
      </c>
      <c r="AT297" s="219" t="s">
        <v>150</v>
      </c>
      <c r="AU297" s="219" t="s">
        <v>88</v>
      </c>
      <c r="AY297" s="20" t="s">
        <v>148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20" t="s">
        <v>86</v>
      </c>
      <c r="BK297" s="220">
        <f>ROUND(I297*H297,2)</f>
        <v>0</v>
      </c>
      <c r="BL297" s="20" t="s">
        <v>155</v>
      </c>
      <c r="BM297" s="219" t="s">
        <v>485</v>
      </c>
    </row>
    <row r="298" s="2" customFormat="1">
      <c r="A298" s="41"/>
      <c r="B298" s="42"/>
      <c r="C298" s="43"/>
      <c r="D298" s="221" t="s">
        <v>157</v>
      </c>
      <c r="E298" s="43"/>
      <c r="F298" s="222" t="s">
        <v>486</v>
      </c>
      <c r="G298" s="43"/>
      <c r="H298" s="43"/>
      <c r="I298" s="223"/>
      <c r="J298" s="43"/>
      <c r="K298" s="43"/>
      <c r="L298" s="47"/>
      <c r="M298" s="224"/>
      <c r="N298" s="225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157</v>
      </c>
      <c r="AU298" s="20" t="s">
        <v>88</v>
      </c>
    </row>
    <row r="299" s="2" customFormat="1">
      <c r="A299" s="41"/>
      <c r="B299" s="42"/>
      <c r="C299" s="43"/>
      <c r="D299" s="226" t="s">
        <v>159</v>
      </c>
      <c r="E299" s="43"/>
      <c r="F299" s="227" t="s">
        <v>487</v>
      </c>
      <c r="G299" s="43"/>
      <c r="H299" s="43"/>
      <c r="I299" s="223"/>
      <c r="J299" s="43"/>
      <c r="K299" s="43"/>
      <c r="L299" s="47"/>
      <c r="M299" s="224"/>
      <c r="N299" s="225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159</v>
      </c>
      <c r="AU299" s="20" t="s">
        <v>88</v>
      </c>
    </row>
    <row r="300" s="2" customFormat="1" ht="16.5" customHeight="1">
      <c r="A300" s="41"/>
      <c r="B300" s="42"/>
      <c r="C300" s="261" t="s">
        <v>488</v>
      </c>
      <c r="D300" s="261" t="s">
        <v>230</v>
      </c>
      <c r="E300" s="262" t="s">
        <v>489</v>
      </c>
      <c r="F300" s="263" t="s">
        <v>490</v>
      </c>
      <c r="G300" s="264" t="s">
        <v>350</v>
      </c>
      <c r="H300" s="265">
        <v>1</v>
      </c>
      <c r="I300" s="266"/>
      <c r="J300" s="267">
        <f>ROUND(I300*H300,2)</f>
        <v>0</v>
      </c>
      <c r="K300" s="263" t="s">
        <v>154</v>
      </c>
      <c r="L300" s="268"/>
      <c r="M300" s="269" t="s">
        <v>19</v>
      </c>
      <c r="N300" s="270" t="s">
        <v>49</v>
      </c>
      <c r="O300" s="87"/>
      <c r="P300" s="217">
        <f>O300*H300</f>
        <v>0</v>
      </c>
      <c r="Q300" s="217">
        <v>1.817</v>
      </c>
      <c r="R300" s="217">
        <f>Q300*H300</f>
        <v>1.817</v>
      </c>
      <c r="S300" s="217">
        <v>0</v>
      </c>
      <c r="T300" s="218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9" t="s">
        <v>215</v>
      </c>
      <c r="AT300" s="219" t="s">
        <v>230</v>
      </c>
      <c r="AU300" s="219" t="s">
        <v>88</v>
      </c>
      <c r="AY300" s="20" t="s">
        <v>148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20" t="s">
        <v>86</v>
      </c>
      <c r="BK300" s="220">
        <f>ROUND(I300*H300,2)</f>
        <v>0</v>
      </c>
      <c r="BL300" s="20" t="s">
        <v>155</v>
      </c>
      <c r="BM300" s="219" t="s">
        <v>491</v>
      </c>
    </row>
    <row r="301" s="2" customFormat="1">
      <c r="A301" s="41"/>
      <c r="B301" s="42"/>
      <c r="C301" s="43"/>
      <c r="D301" s="221" t="s">
        <v>157</v>
      </c>
      <c r="E301" s="43"/>
      <c r="F301" s="222" t="s">
        <v>490</v>
      </c>
      <c r="G301" s="43"/>
      <c r="H301" s="43"/>
      <c r="I301" s="223"/>
      <c r="J301" s="43"/>
      <c r="K301" s="43"/>
      <c r="L301" s="47"/>
      <c r="M301" s="224"/>
      <c r="N301" s="225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157</v>
      </c>
      <c r="AU301" s="20" t="s">
        <v>88</v>
      </c>
    </row>
    <row r="302" s="13" customFormat="1">
      <c r="A302" s="13"/>
      <c r="B302" s="228"/>
      <c r="C302" s="229"/>
      <c r="D302" s="221" t="s">
        <v>161</v>
      </c>
      <c r="E302" s="230" t="s">
        <v>19</v>
      </c>
      <c r="F302" s="231" t="s">
        <v>492</v>
      </c>
      <c r="G302" s="229"/>
      <c r="H302" s="232">
        <v>1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8" t="s">
        <v>161</v>
      </c>
      <c r="AU302" s="238" t="s">
        <v>88</v>
      </c>
      <c r="AV302" s="13" t="s">
        <v>88</v>
      </c>
      <c r="AW302" s="13" t="s">
        <v>37</v>
      </c>
      <c r="AX302" s="13" t="s">
        <v>86</v>
      </c>
      <c r="AY302" s="238" t="s">
        <v>148</v>
      </c>
    </row>
    <row r="303" s="2" customFormat="1" ht="16.5" customHeight="1">
      <c r="A303" s="41"/>
      <c r="B303" s="42"/>
      <c r="C303" s="261" t="s">
        <v>493</v>
      </c>
      <c r="D303" s="261" t="s">
        <v>230</v>
      </c>
      <c r="E303" s="262" t="s">
        <v>494</v>
      </c>
      <c r="F303" s="263" t="s">
        <v>495</v>
      </c>
      <c r="G303" s="264" t="s">
        <v>350</v>
      </c>
      <c r="H303" s="265">
        <v>1</v>
      </c>
      <c r="I303" s="266"/>
      <c r="J303" s="267">
        <f>ROUND(I303*H303,2)</f>
        <v>0</v>
      </c>
      <c r="K303" s="263" t="s">
        <v>154</v>
      </c>
      <c r="L303" s="268"/>
      <c r="M303" s="269" t="s">
        <v>19</v>
      </c>
      <c r="N303" s="270" t="s">
        <v>49</v>
      </c>
      <c r="O303" s="87"/>
      <c r="P303" s="217">
        <f>O303*H303</f>
        <v>0</v>
      </c>
      <c r="Q303" s="217">
        <v>1.6140000000000001</v>
      </c>
      <c r="R303" s="217">
        <f>Q303*H303</f>
        <v>1.6140000000000001</v>
      </c>
      <c r="S303" s="217">
        <v>0</v>
      </c>
      <c r="T303" s="218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9" t="s">
        <v>215</v>
      </c>
      <c r="AT303" s="219" t="s">
        <v>230</v>
      </c>
      <c r="AU303" s="219" t="s">
        <v>88</v>
      </c>
      <c r="AY303" s="20" t="s">
        <v>148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20" t="s">
        <v>86</v>
      </c>
      <c r="BK303" s="220">
        <f>ROUND(I303*H303,2)</f>
        <v>0</v>
      </c>
      <c r="BL303" s="20" t="s">
        <v>155</v>
      </c>
      <c r="BM303" s="219" t="s">
        <v>496</v>
      </c>
    </row>
    <row r="304" s="2" customFormat="1">
      <c r="A304" s="41"/>
      <c r="B304" s="42"/>
      <c r="C304" s="43"/>
      <c r="D304" s="221" t="s">
        <v>157</v>
      </c>
      <c r="E304" s="43"/>
      <c r="F304" s="222" t="s">
        <v>495</v>
      </c>
      <c r="G304" s="43"/>
      <c r="H304" s="43"/>
      <c r="I304" s="223"/>
      <c r="J304" s="43"/>
      <c r="K304" s="43"/>
      <c r="L304" s="47"/>
      <c r="M304" s="224"/>
      <c r="N304" s="225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157</v>
      </c>
      <c r="AU304" s="20" t="s">
        <v>88</v>
      </c>
    </row>
    <row r="305" s="2" customFormat="1" ht="16.5" customHeight="1">
      <c r="A305" s="41"/>
      <c r="B305" s="42"/>
      <c r="C305" s="261" t="s">
        <v>497</v>
      </c>
      <c r="D305" s="261" t="s">
        <v>230</v>
      </c>
      <c r="E305" s="262" t="s">
        <v>498</v>
      </c>
      <c r="F305" s="263" t="s">
        <v>499</v>
      </c>
      <c r="G305" s="264" t="s">
        <v>350</v>
      </c>
      <c r="H305" s="265">
        <v>2</v>
      </c>
      <c r="I305" s="266"/>
      <c r="J305" s="267">
        <f>ROUND(I305*H305,2)</f>
        <v>0</v>
      </c>
      <c r="K305" s="263" t="s">
        <v>154</v>
      </c>
      <c r="L305" s="268"/>
      <c r="M305" s="269" t="s">
        <v>19</v>
      </c>
      <c r="N305" s="270" t="s">
        <v>49</v>
      </c>
      <c r="O305" s="87"/>
      <c r="P305" s="217">
        <f>O305*H305</f>
        <v>0</v>
      </c>
      <c r="Q305" s="217">
        <v>0.52600000000000002</v>
      </c>
      <c r="R305" s="217">
        <f>Q305*H305</f>
        <v>1.0520000000000001</v>
      </c>
      <c r="S305" s="217">
        <v>0</v>
      </c>
      <c r="T305" s="218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9" t="s">
        <v>215</v>
      </c>
      <c r="AT305" s="219" t="s">
        <v>230</v>
      </c>
      <c r="AU305" s="219" t="s">
        <v>88</v>
      </c>
      <c r="AY305" s="20" t="s">
        <v>148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20" t="s">
        <v>86</v>
      </c>
      <c r="BK305" s="220">
        <f>ROUND(I305*H305,2)</f>
        <v>0</v>
      </c>
      <c r="BL305" s="20" t="s">
        <v>155</v>
      </c>
      <c r="BM305" s="219" t="s">
        <v>500</v>
      </c>
    </row>
    <row r="306" s="2" customFormat="1">
      <c r="A306" s="41"/>
      <c r="B306" s="42"/>
      <c r="C306" s="43"/>
      <c r="D306" s="221" t="s">
        <v>157</v>
      </c>
      <c r="E306" s="43"/>
      <c r="F306" s="222" t="s">
        <v>499</v>
      </c>
      <c r="G306" s="43"/>
      <c r="H306" s="43"/>
      <c r="I306" s="223"/>
      <c r="J306" s="43"/>
      <c r="K306" s="43"/>
      <c r="L306" s="47"/>
      <c r="M306" s="224"/>
      <c r="N306" s="225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157</v>
      </c>
      <c r="AU306" s="20" t="s">
        <v>88</v>
      </c>
    </row>
    <row r="307" s="2" customFormat="1" ht="16.5" customHeight="1">
      <c r="A307" s="41"/>
      <c r="B307" s="42"/>
      <c r="C307" s="261" t="s">
        <v>501</v>
      </c>
      <c r="D307" s="261" t="s">
        <v>230</v>
      </c>
      <c r="E307" s="262" t="s">
        <v>502</v>
      </c>
      <c r="F307" s="263" t="s">
        <v>503</v>
      </c>
      <c r="G307" s="264" t="s">
        <v>350</v>
      </c>
      <c r="H307" s="265">
        <v>1</v>
      </c>
      <c r="I307" s="266"/>
      <c r="J307" s="267">
        <f>ROUND(I307*H307,2)</f>
        <v>0</v>
      </c>
      <c r="K307" s="263" t="s">
        <v>154</v>
      </c>
      <c r="L307" s="268"/>
      <c r="M307" s="269" t="s">
        <v>19</v>
      </c>
      <c r="N307" s="270" t="s">
        <v>49</v>
      </c>
      <c r="O307" s="87"/>
      <c r="P307" s="217">
        <f>O307*H307</f>
        <v>0</v>
      </c>
      <c r="Q307" s="217">
        <v>1.0540000000000001</v>
      </c>
      <c r="R307" s="217">
        <f>Q307*H307</f>
        <v>1.0540000000000001</v>
      </c>
      <c r="S307" s="217">
        <v>0</v>
      </c>
      <c r="T307" s="218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9" t="s">
        <v>215</v>
      </c>
      <c r="AT307" s="219" t="s">
        <v>230</v>
      </c>
      <c r="AU307" s="219" t="s">
        <v>88</v>
      </c>
      <c r="AY307" s="20" t="s">
        <v>148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20" t="s">
        <v>86</v>
      </c>
      <c r="BK307" s="220">
        <f>ROUND(I307*H307,2)</f>
        <v>0</v>
      </c>
      <c r="BL307" s="20" t="s">
        <v>155</v>
      </c>
      <c r="BM307" s="219" t="s">
        <v>504</v>
      </c>
    </row>
    <row r="308" s="2" customFormat="1">
      <c r="A308" s="41"/>
      <c r="B308" s="42"/>
      <c r="C308" s="43"/>
      <c r="D308" s="221" t="s">
        <v>157</v>
      </c>
      <c r="E308" s="43"/>
      <c r="F308" s="222" t="s">
        <v>503</v>
      </c>
      <c r="G308" s="43"/>
      <c r="H308" s="43"/>
      <c r="I308" s="223"/>
      <c r="J308" s="43"/>
      <c r="K308" s="43"/>
      <c r="L308" s="47"/>
      <c r="M308" s="224"/>
      <c r="N308" s="225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157</v>
      </c>
      <c r="AU308" s="20" t="s">
        <v>88</v>
      </c>
    </row>
    <row r="309" s="2" customFormat="1" ht="16.5" customHeight="1">
      <c r="A309" s="41"/>
      <c r="B309" s="42"/>
      <c r="C309" s="261" t="s">
        <v>505</v>
      </c>
      <c r="D309" s="261" t="s">
        <v>230</v>
      </c>
      <c r="E309" s="262" t="s">
        <v>506</v>
      </c>
      <c r="F309" s="263" t="s">
        <v>507</v>
      </c>
      <c r="G309" s="264" t="s">
        <v>350</v>
      </c>
      <c r="H309" s="265">
        <v>1</v>
      </c>
      <c r="I309" s="266"/>
      <c r="J309" s="267">
        <f>ROUND(I309*H309,2)</f>
        <v>0</v>
      </c>
      <c r="K309" s="263" t="s">
        <v>154</v>
      </c>
      <c r="L309" s="268"/>
      <c r="M309" s="269" t="s">
        <v>19</v>
      </c>
      <c r="N309" s="270" t="s">
        <v>49</v>
      </c>
      <c r="O309" s="87"/>
      <c r="P309" s="217">
        <f>O309*H309</f>
        <v>0</v>
      </c>
      <c r="Q309" s="217">
        <v>0.56999999999999995</v>
      </c>
      <c r="R309" s="217">
        <f>Q309*H309</f>
        <v>0.56999999999999995</v>
      </c>
      <c r="S309" s="217">
        <v>0</v>
      </c>
      <c r="T309" s="218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9" t="s">
        <v>215</v>
      </c>
      <c r="AT309" s="219" t="s">
        <v>230</v>
      </c>
      <c r="AU309" s="219" t="s">
        <v>88</v>
      </c>
      <c r="AY309" s="20" t="s">
        <v>148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20" t="s">
        <v>86</v>
      </c>
      <c r="BK309" s="220">
        <f>ROUND(I309*H309,2)</f>
        <v>0</v>
      </c>
      <c r="BL309" s="20" t="s">
        <v>155</v>
      </c>
      <c r="BM309" s="219" t="s">
        <v>508</v>
      </c>
    </row>
    <row r="310" s="2" customFormat="1">
      <c r="A310" s="41"/>
      <c r="B310" s="42"/>
      <c r="C310" s="43"/>
      <c r="D310" s="221" t="s">
        <v>157</v>
      </c>
      <c r="E310" s="43"/>
      <c r="F310" s="222" t="s">
        <v>507</v>
      </c>
      <c r="G310" s="43"/>
      <c r="H310" s="43"/>
      <c r="I310" s="223"/>
      <c r="J310" s="43"/>
      <c r="K310" s="43"/>
      <c r="L310" s="47"/>
      <c r="M310" s="224"/>
      <c r="N310" s="225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157</v>
      </c>
      <c r="AU310" s="20" t="s">
        <v>88</v>
      </c>
    </row>
    <row r="311" s="2" customFormat="1" ht="16.5" customHeight="1">
      <c r="A311" s="41"/>
      <c r="B311" s="42"/>
      <c r="C311" s="261" t="s">
        <v>509</v>
      </c>
      <c r="D311" s="261" t="s">
        <v>230</v>
      </c>
      <c r="E311" s="262" t="s">
        <v>510</v>
      </c>
      <c r="F311" s="263" t="s">
        <v>511</v>
      </c>
      <c r="G311" s="264" t="s">
        <v>350</v>
      </c>
      <c r="H311" s="265">
        <v>1</v>
      </c>
      <c r="I311" s="266"/>
      <c r="J311" s="267">
        <f>ROUND(I311*H311,2)</f>
        <v>0</v>
      </c>
      <c r="K311" s="263" t="s">
        <v>154</v>
      </c>
      <c r="L311" s="268"/>
      <c r="M311" s="269" t="s">
        <v>19</v>
      </c>
      <c r="N311" s="270" t="s">
        <v>49</v>
      </c>
      <c r="O311" s="87"/>
      <c r="P311" s="217">
        <f>O311*H311</f>
        <v>0</v>
      </c>
      <c r="Q311" s="217">
        <v>0.52100000000000002</v>
      </c>
      <c r="R311" s="217">
        <f>Q311*H311</f>
        <v>0.52100000000000002</v>
      </c>
      <c r="S311" s="217">
        <v>0</v>
      </c>
      <c r="T311" s="218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9" t="s">
        <v>215</v>
      </c>
      <c r="AT311" s="219" t="s">
        <v>230</v>
      </c>
      <c r="AU311" s="219" t="s">
        <v>88</v>
      </c>
      <c r="AY311" s="20" t="s">
        <v>148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20" t="s">
        <v>86</v>
      </c>
      <c r="BK311" s="220">
        <f>ROUND(I311*H311,2)</f>
        <v>0</v>
      </c>
      <c r="BL311" s="20" t="s">
        <v>155</v>
      </c>
      <c r="BM311" s="219" t="s">
        <v>512</v>
      </c>
    </row>
    <row r="312" s="2" customFormat="1">
      <c r="A312" s="41"/>
      <c r="B312" s="42"/>
      <c r="C312" s="43"/>
      <c r="D312" s="221" t="s">
        <v>157</v>
      </c>
      <c r="E312" s="43"/>
      <c r="F312" s="222" t="s">
        <v>511</v>
      </c>
      <c r="G312" s="43"/>
      <c r="H312" s="43"/>
      <c r="I312" s="223"/>
      <c r="J312" s="43"/>
      <c r="K312" s="43"/>
      <c r="L312" s="47"/>
      <c r="M312" s="224"/>
      <c r="N312" s="225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157</v>
      </c>
      <c r="AU312" s="20" t="s">
        <v>88</v>
      </c>
    </row>
    <row r="313" s="2" customFormat="1" ht="16.5" customHeight="1">
      <c r="A313" s="41"/>
      <c r="B313" s="42"/>
      <c r="C313" s="261" t="s">
        <v>513</v>
      </c>
      <c r="D313" s="261" t="s">
        <v>230</v>
      </c>
      <c r="E313" s="262" t="s">
        <v>514</v>
      </c>
      <c r="F313" s="263" t="s">
        <v>515</v>
      </c>
      <c r="G313" s="264" t="s">
        <v>350</v>
      </c>
      <c r="H313" s="265">
        <v>1</v>
      </c>
      <c r="I313" s="266"/>
      <c r="J313" s="267">
        <f>ROUND(I313*H313,2)</f>
        <v>0</v>
      </c>
      <c r="K313" s="263" t="s">
        <v>154</v>
      </c>
      <c r="L313" s="268"/>
      <c r="M313" s="269" t="s">
        <v>19</v>
      </c>
      <c r="N313" s="270" t="s">
        <v>49</v>
      </c>
      <c r="O313" s="87"/>
      <c r="P313" s="217">
        <f>O313*H313</f>
        <v>0</v>
      </c>
      <c r="Q313" s="217">
        <v>0.081000000000000003</v>
      </c>
      <c r="R313" s="217">
        <f>Q313*H313</f>
        <v>0.081000000000000003</v>
      </c>
      <c r="S313" s="217">
        <v>0</v>
      </c>
      <c r="T313" s="218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9" t="s">
        <v>215</v>
      </c>
      <c r="AT313" s="219" t="s">
        <v>230</v>
      </c>
      <c r="AU313" s="219" t="s">
        <v>88</v>
      </c>
      <c r="AY313" s="20" t="s">
        <v>148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20" t="s">
        <v>86</v>
      </c>
      <c r="BK313" s="220">
        <f>ROUND(I313*H313,2)</f>
        <v>0</v>
      </c>
      <c r="BL313" s="20" t="s">
        <v>155</v>
      </c>
      <c r="BM313" s="219" t="s">
        <v>516</v>
      </c>
    </row>
    <row r="314" s="2" customFormat="1">
      <c r="A314" s="41"/>
      <c r="B314" s="42"/>
      <c r="C314" s="43"/>
      <c r="D314" s="221" t="s">
        <v>157</v>
      </c>
      <c r="E314" s="43"/>
      <c r="F314" s="222" t="s">
        <v>515</v>
      </c>
      <c r="G314" s="43"/>
      <c r="H314" s="43"/>
      <c r="I314" s="223"/>
      <c r="J314" s="43"/>
      <c r="K314" s="43"/>
      <c r="L314" s="47"/>
      <c r="M314" s="224"/>
      <c r="N314" s="225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157</v>
      </c>
      <c r="AU314" s="20" t="s">
        <v>88</v>
      </c>
    </row>
    <row r="315" s="2" customFormat="1" ht="16.5" customHeight="1">
      <c r="A315" s="41"/>
      <c r="B315" s="42"/>
      <c r="C315" s="261" t="s">
        <v>517</v>
      </c>
      <c r="D315" s="261" t="s">
        <v>230</v>
      </c>
      <c r="E315" s="262" t="s">
        <v>518</v>
      </c>
      <c r="F315" s="263" t="s">
        <v>519</v>
      </c>
      <c r="G315" s="264" t="s">
        <v>350</v>
      </c>
      <c r="H315" s="265">
        <v>1</v>
      </c>
      <c r="I315" s="266"/>
      <c r="J315" s="267">
        <f>ROUND(I315*H315,2)</f>
        <v>0</v>
      </c>
      <c r="K315" s="263" t="s">
        <v>154</v>
      </c>
      <c r="L315" s="268"/>
      <c r="M315" s="269" t="s">
        <v>19</v>
      </c>
      <c r="N315" s="270" t="s">
        <v>49</v>
      </c>
      <c r="O315" s="87"/>
      <c r="P315" s="217">
        <f>O315*H315</f>
        <v>0</v>
      </c>
      <c r="Q315" s="217">
        <v>0.052999999999999998</v>
      </c>
      <c r="R315" s="217">
        <f>Q315*H315</f>
        <v>0.052999999999999998</v>
      </c>
      <c r="S315" s="217">
        <v>0</v>
      </c>
      <c r="T315" s="218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9" t="s">
        <v>215</v>
      </c>
      <c r="AT315" s="219" t="s">
        <v>230</v>
      </c>
      <c r="AU315" s="219" t="s">
        <v>88</v>
      </c>
      <c r="AY315" s="20" t="s">
        <v>148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20" t="s">
        <v>86</v>
      </c>
      <c r="BK315" s="220">
        <f>ROUND(I315*H315,2)</f>
        <v>0</v>
      </c>
      <c r="BL315" s="20" t="s">
        <v>155</v>
      </c>
      <c r="BM315" s="219" t="s">
        <v>520</v>
      </c>
    </row>
    <row r="316" s="2" customFormat="1">
      <c r="A316" s="41"/>
      <c r="B316" s="42"/>
      <c r="C316" s="43"/>
      <c r="D316" s="221" t="s">
        <v>157</v>
      </c>
      <c r="E316" s="43"/>
      <c r="F316" s="222" t="s">
        <v>519</v>
      </c>
      <c r="G316" s="43"/>
      <c r="H316" s="43"/>
      <c r="I316" s="223"/>
      <c r="J316" s="43"/>
      <c r="K316" s="43"/>
      <c r="L316" s="47"/>
      <c r="M316" s="224"/>
      <c r="N316" s="225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157</v>
      </c>
      <c r="AU316" s="20" t="s">
        <v>88</v>
      </c>
    </row>
    <row r="317" s="2" customFormat="1" ht="16.5" customHeight="1">
      <c r="A317" s="41"/>
      <c r="B317" s="42"/>
      <c r="C317" s="261" t="s">
        <v>521</v>
      </c>
      <c r="D317" s="261" t="s">
        <v>230</v>
      </c>
      <c r="E317" s="262" t="s">
        <v>522</v>
      </c>
      <c r="F317" s="263" t="s">
        <v>523</v>
      </c>
      <c r="G317" s="264" t="s">
        <v>350</v>
      </c>
      <c r="H317" s="265">
        <v>1</v>
      </c>
      <c r="I317" s="266"/>
      <c r="J317" s="267">
        <f>ROUND(I317*H317,2)</f>
        <v>0</v>
      </c>
      <c r="K317" s="263" t="s">
        <v>154</v>
      </c>
      <c r="L317" s="268"/>
      <c r="M317" s="269" t="s">
        <v>19</v>
      </c>
      <c r="N317" s="270" t="s">
        <v>49</v>
      </c>
      <c r="O317" s="87"/>
      <c r="P317" s="217">
        <f>O317*H317</f>
        <v>0</v>
      </c>
      <c r="Q317" s="217">
        <v>0.041000000000000002</v>
      </c>
      <c r="R317" s="217">
        <f>Q317*H317</f>
        <v>0.041000000000000002</v>
      </c>
      <c r="S317" s="217">
        <v>0</v>
      </c>
      <c r="T317" s="218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9" t="s">
        <v>215</v>
      </c>
      <c r="AT317" s="219" t="s">
        <v>230</v>
      </c>
      <c r="AU317" s="219" t="s">
        <v>88</v>
      </c>
      <c r="AY317" s="20" t="s">
        <v>148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20" t="s">
        <v>86</v>
      </c>
      <c r="BK317" s="220">
        <f>ROUND(I317*H317,2)</f>
        <v>0</v>
      </c>
      <c r="BL317" s="20" t="s">
        <v>155</v>
      </c>
      <c r="BM317" s="219" t="s">
        <v>524</v>
      </c>
    </row>
    <row r="318" s="2" customFormat="1">
      <c r="A318" s="41"/>
      <c r="B318" s="42"/>
      <c r="C318" s="43"/>
      <c r="D318" s="221" t="s">
        <v>157</v>
      </c>
      <c r="E318" s="43"/>
      <c r="F318" s="222" t="s">
        <v>523</v>
      </c>
      <c r="G318" s="43"/>
      <c r="H318" s="43"/>
      <c r="I318" s="223"/>
      <c r="J318" s="43"/>
      <c r="K318" s="43"/>
      <c r="L318" s="47"/>
      <c r="M318" s="224"/>
      <c r="N318" s="225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157</v>
      </c>
      <c r="AU318" s="20" t="s">
        <v>88</v>
      </c>
    </row>
    <row r="319" s="2" customFormat="1" ht="16.5" customHeight="1">
      <c r="A319" s="41"/>
      <c r="B319" s="42"/>
      <c r="C319" s="261" t="s">
        <v>525</v>
      </c>
      <c r="D319" s="261" t="s">
        <v>230</v>
      </c>
      <c r="E319" s="262" t="s">
        <v>526</v>
      </c>
      <c r="F319" s="263" t="s">
        <v>527</v>
      </c>
      <c r="G319" s="264" t="s">
        <v>350</v>
      </c>
      <c r="H319" s="265">
        <v>1</v>
      </c>
      <c r="I319" s="266"/>
      <c r="J319" s="267">
        <f>ROUND(I319*H319,2)</f>
        <v>0</v>
      </c>
      <c r="K319" s="263" t="s">
        <v>154</v>
      </c>
      <c r="L319" s="268"/>
      <c r="M319" s="269" t="s">
        <v>19</v>
      </c>
      <c r="N319" s="270" t="s">
        <v>49</v>
      </c>
      <c r="O319" s="87"/>
      <c r="P319" s="217">
        <f>O319*H319</f>
        <v>0</v>
      </c>
      <c r="Q319" s="217">
        <v>0.032000000000000001</v>
      </c>
      <c r="R319" s="217">
        <f>Q319*H319</f>
        <v>0.032000000000000001</v>
      </c>
      <c r="S319" s="217">
        <v>0</v>
      </c>
      <c r="T319" s="218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9" t="s">
        <v>215</v>
      </c>
      <c r="AT319" s="219" t="s">
        <v>230</v>
      </c>
      <c r="AU319" s="219" t="s">
        <v>88</v>
      </c>
      <c r="AY319" s="20" t="s">
        <v>148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20" t="s">
        <v>86</v>
      </c>
      <c r="BK319" s="220">
        <f>ROUND(I319*H319,2)</f>
        <v>0</v>
      </c>
      <c r="BL319" s="20" t="s">
        <v>155</v>
      </c>
      <c r="BM319" s="219" t="s">
        <v>528</v>
      </c>
    </row>
    <row r="320" s="2" customFormat="1">
      <c r="A320" s="41"/>
      <c r="B320" s="42"/>
      <c r="C320" s="43"/>
      <c r="D320" s="221" t="s">
        <v>157</v>
      </c>
      <c r="E320" s="43"/>
      <c r="F320" s="222" t="s">
        <v>527</v>
      </c>
      <c r="G320" s="43"/>
      <c r="H320" s="43"/>
      <c r="I320" s="223"/>
      <c r="J320" s="43"/>
      <c r="K320" s="43"/>
      <c r="L320" s="47"/>
      <c r="M320" s="224"/>
      <c r="N320" s="225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157</v>
      </c>
      <c r="AU320" s="20" t="s">
        <v>88</v>
      </c>
    </row>
    <row r="321" s="2" customFormat="1" ht="16.5" customHeight="1">
      <c r="A321" s="41"/>
      <c r="B321" s="42"/>
      <c r="C321" s="261" t="s">
        <v>529</v>
      </c>
      <c r="D321" s="261" t="s">
        <v>230</v>
      </c>
      <c r="E321" s="262" t="s">
        <v>530</v>
      </c>
      <c r="F321" s="263" t="s">
        <v>531</v>
      </c>
      <c r="G321" s="264" t="s">
        <v>350</v>
      </c>
      <c r="H321" s="265">
        <v>1</v>
      </c>
      <c r="I321" s="266"/>
      <c r="J321" s="267">
        <f>ROUND(I321*H321,2)</f>
        <v>0</v>
      </c>
      <c r="K321" s="263" t="s">
        <v>154</v>
      </c>
      <c r="L321" s="268"/>
      <c r="M321" s="269" t="s">
        <v>19</v>
      </c>
      <c r="N321" s="270" t="s">
        <v>49</v>
      </c>
      <c r="O321" s="87"/>
      <c r="P321" s="217">
        <f>O321*H321</f>
        <v>0</v>
      </c>
      <c r="Q321" s="217">
        <v>0.021000000000000001</v>
      </c>
      <c r="R321" s="217">
        <f>Q321*H321</f>
        <v>0.021000000000000001</v>
      </c>
      <c r="S321" s="217">
        <v>0</v>
      </c>
      <c r="T321" s="218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9" t="s">
        <v>215</v>
      </c>
      <c r="AT321" s="219" t="s">
        <v>230</v>
      </c>
      <c r="AU321" s="219" t="s">
        <v>88</v>
      </c>
      <c r="AY321" s="20" t="s">
        <v>148</v>
      </c>
      <c r="BE321" s="220">
        <f>IF(N321="základní",J321,0)</f>
        <v>0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20" t="s">
        <v>86</v>
      </c>
      <c r="BK321" s="220">
        <f>ROUND(I321*H321,2)</f>
        <v>0</v>
      </c>
      <c r="BL321" s="20" t="s">
        <v>155</v>
      </c>
      <c r="BM321" s="219" t="s">
        <v>532</v>
      </c>
    </row>
    <row r="322" s="2" customFormat="1">
      <c r="A322" s="41"/>
      <c r="B322" s="42"/>
      <c r="C322" s="43"/>
      <c r="D322" s="221" t="s">
        <v>157</v>
      </c>
      <c r="E322" s="43"/>
      <c r="F322" s="222" t="s">
        <v>531</v>
      </c>
      <c r="G322" s="43"/>
      <c r="H322" s="43"/>
      <c r="I322" s="223"/>
      <c r="J322" s="43"/>
      <c r="K322" s="43"/>
      <c r="L322" s="47"/>
      <c r="M322" s="224"/>
      <c r="N322" s="225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157</v>
      </c>
      <c r="AU322" s="20" t="s">
        <v>88</v>
      </c>
    </row>
    <row r="323" s="2" customFormat="1" ht="16.5" customHeight="1">
      <c r="A323" s="41"/>
      <c r="B323" s="42"/>
      <c r="C323" s="261" t="s">
        <v>533</v>
      </c>
      <c r="D323" s="261" t="s">
        <v>230</v>
      </c>
      <c r="E323" s="262" t="s">
        <v>534</v>
      </c>
      <c r="F323" s="263" t="s">
        <v>535</v>
      </c>
      <c r="G323" s="264" t="s">
        <v>350</v>
      </c>
      <c r="H323" s="265">
        <v>5</v>
      </c>
      <c r="I323" s="266"/>
      <c r="J323" s="267">
        <f>ROUND(I323*H323,2)</f>
        <v>0</v>
      </c>
      <c r="K323" s="263" t="s">
        <v>154</v>
      </c>
      <c r="L323" s="268"/>
      <c r="M323" s="269" t="s">
        <v>19</v>
      </c>
      <c r="N323" s="270" t="s">
        <v>49</v>
      </c>
      <c r="O323" s="87"/>
      <c r="P323" s="217">
        <f>O323*H323</f>
        <v>0</v>
      </c>
      <c r="Q323" s="217">
        <v>0.054600000000000003</v>
      </c>
      <c r="R323" s="217">
        <f>Q323*H323</f>
        <v>0.27300000000000002</v>
      </c>
      <c r="S323" s="217">
        <v>0</v>
      </c>
      <c r="T323" s="218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9" t="s">
        <v>215</v>
      </c>
      <c r="AT323" s="219" t="s">
        <v>230</v>
      </c>
      <c r="AU323" s="219" t="s">
        <v>88</v>
      </c>
      <c r="AY323" s="20" t="s">
        <v>148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20" t="s">
        <v>86</v>
      </c>
      <c r="BK323" s="220">
        <f>ROUND(I323*H323,2)</f>
        <v>0</v>
      </c>
      <c r="BL323" s="20" t="s">
        <v>155</v>
      </c>
      <c r="BM323" s="219" t="s">
        <v>536</v>
      </c>
    </row>
    <row r="324" s="2" customFormat="1">
      <c r="A324" s="41"/>
      <c r="B324" s="42"/>
      <c r="C324" s="43"/>
      <c r="D324" s="221" t="s">
        <v>157</v>
      </c>
      <c r="E324" s="43"/>
      <c r="F324" s="222" t="s">
        <v>535</v>
      </c>
      <c r="G324" s="43"/>
      <c r="H324" s="43"/>
      <c r="I324" s="223"/>
      <c r="J324" s="43"/>
      <c r="K324" s="43"/>
      <c r="L324" s="47"/>
      <c r="M324" s="224"/>
      <c r="N324" s="225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157</v>
      </c>
      <c r="AU324" s="20" t="s">
        <v>88</v>
      </c>
    </row>
    <row r="325" s="13" customFormat="1">
      <c r="A325" s="13"/>
      <c r="B325" s="228"/>
      <c r="C325" s="229"/>
      <c r="D325" s="221" t="s">
        <v>161</v>
      </c>
      <c r="E325" s="230" t="s">
        <v>19</v>
      </c>
      <c r="F325" s="231" t="s">
        <v>537</v>
      </c>
      <c r="G325" s="229"/>
      <c r="H325" s="232">
        <v>2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8" t="s">
        <v>161</v>
      </c>
      <c r="AU325" s="238" t="s">
        <v>88</v>
      </c>
      <c r="AV325" s="13" t="s">
        <v>88</v>
      </c>
      <c r="AW325" s="13" t="s">
        <v>37</v>
      </c>
      <c r="AX325" s="13" t="s">
        <v>78</v>
      </c>
      <c r="AY325" s="238" t="s">
        <v>148</v>
      </c>
    </row>
    <row r="326" s="13" customFormat="1">
      <c r="A326" s="13"/>
      <c r="B326" s="228"/>
      <c r="C326" s="229"/>
      <c r="D326" s="221" t="s">
        <v>161</v>
      </c>
      <c r="E326" s="230" t="s">
        <v>19</v>
      </c>
      <c r="F326" s="231" t="s">
        <v>538</v>
      </c>
      <c r="G326" s="229"/>
      <c r="H326" s="232">
        <v>3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8" t="s">
        <v>161</v>
      </c>
      <c r="AU326" s="238" t="s">
        <v>88</v>
      </c>
      <c r="AV326" s="13" t="s">
        <v>88</v>
      </c>
      <c r="AW326" s="13" t="s">
        <v>37</v>
      </c>
      <c r="AX326" s="13" t="s">
        <v>78</v>
      </c>
      <c r="AY326" s="238" t="s">
        <v>148</v>
      </c>
    </row>
    <row r="327" s="14" customFormat="1">
      <c r="A327" s="14"/>
      <c r="B327" s="239"/>
      <c r="C327" s="240"/>
      <c r="D327" s="221" t="s">
        <v>161</v>
      </c>
      <c r="E327" s="241" t="s">
        <v>19</v>
      </c>
      <c r="F327" s="242" t="s">
        <v>164</v>
      </c>
      <c r="G327" s="240"/>
      <c r="H327" s="243">
        <v>5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9" t="s">
        <v>161</v>
      </c>
      <c r="AU327" s="249" t="s">
        <v>88</v>
      </c>
      <c r="AV327" s="14" t="s">
        <v>155</v>
      </c>
      <c r="AW327" s="14" t="s">
        <v>37</v>
      </c>
      <c r="AX327" s="14" t="s">
        <v>86</v>
      </c>
      <c r="AY327" s="249" t="s">
        <v>148</v>
      </c>
    </row>
    <row r="328" s="2" customFormat="1" ht="16.5" customHeight="1">
      <c r="A328" s="41"/>
      <c r="B328" s="42"/>
      <c r="C328" s="208" t="s">
        <v>539</v>
      </c>
      <c r="D328" s="208" t="s">
        <v>150</v>
      </c>
      <c r="E328" s="209" t="s">
        <v>540</v>
      </c>
      <c r="F328" s="210" t="s">
        <v>541</v>
      </c>
      <c r="G328" s="211" t="s">
        <v>350</v>
      </c>
      <c r="H328" s="212">
        <v>1</v>
      </c>
      <c r="I328" s="213"/>
      <c r="J328" s="214">
        <f>ROUND(I328*H328,2)</f>
        <v>0</v>
      </c>
      <c r="K328" s="210" t="s">
        <v>154</v>
      </c>
      <c r="L328" s="47"/>
      <c r="M328" s="215" t="s">
        <v>19</v>
      </c>
      <c r="N328" s="216" t="s">
        <v>49</v>
      </c>
      <c r="O328" s="87"/>
      <c r="P328" s="217">
        <f>O328*H328</f>
        <v>0</v>
      </c>
      <c r="Q328" s="217">
        <v>0.045475099999999997</v>
      </c>
      <c r="R328" s="217">
        <f>Q328*H328</f>
        <v>0.045475099999999997</v>
      </c>
      <c r="S328" s="217">
        <v>0</v>
      </c>
      <c r="T328" s="218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9" t="s">
        <v>155</v>
      </c>
      <c r="AT328" s="219" t="s">
        <v>150</v>
      </c>
      <c r="AU328" s="219" t="s">
        <v>88</v>
      </c>
      <c r="AY328" s="20" t="s">
        <v>148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20" t="s">
        <v>86</v>
      </c>
      <c r="BK328" s="220">
        <f>ROUND(I328*H328,2)</f>
        <v>0</v>
      </c>
      <c r="BL328" s="20" t="s">
        <v>155</v>
      </c>
      <c r="BM328" s="219" t="s">
        <v>542</v>
      </c>
    </row>
    <row r="329" s="2" customFormat="1">
      <c r="A329" s="41"/>
      <c r="B329" s="42"/>
      <c r="C329" s="43"/>
      <c r="D329" s="221" t="s">
        <v>157</v>
      </c>
      <c r="E329" s="43"/>
      <c r="F329" s="222" t="s">
        <v>543</v>
      </c>
      <c r="G329" s="43"/>
      <c r="H329" s="43"/>
      <c r="I329" s="223"/>
      <c r="J329" s="43"/>
      <c r="K329" s="43"/>
      <c r="L329" s="47"/>
      <c r="M329" s="224"/>
      <c r="N329" s="225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157</v>
      </c>
      <c r="AU329" s="20" t="s">
        <v>88</v>
      </c>
    </row>
    <row r="330" s="2" customFormat="1">
      <c r="A330" s="41"/>
      <c r="B330" s="42"/>
      <c r="C330" s="43"/>
      <c r="D330" s="226" t="s">
        <v>159</v>
      </c>
      <c r="E330" s="43"/>
      <c r="F330" s="227" t="s">
        <v>544</v>
      </c>
      <c r="G330" s="43"/>
      <c r="H330" s="43"/>
      <c r="I330" s="223"/>
      <c r="J330" s="43"/>
      <c r="K330" s="43"/>
      <c r="L330" s="47"/>
      <c r="M330" s="224"/>
      <c r="N330" s="225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159</v>
      </c>
      <c r="AU330" s="20" t="s">
        <v>88</v>
      </c>
    </row>
    <row r="331" s="2" customFormat="1" ht="16.5" customHeight="1">
      <c r="A331" s="41"/>
      <c r="B331" s="42"/>
      <c r="C331" s="208" t="s">
        <v>545</v>
      </c>
      <c r="D331" s="208" t="s">
        <v>150</v>
      </c>
      <c r="E331" s="209" t="s">
        <v>546</v>
      </c>
      <c r="F331" s="210" t="s">
        <v>547</v>
      </c>
      <c r="G331" s="211" t="s">
        <v>350</v>
      </c>
      <c r="H331" s="212">
        <v>3</v>
      </c>
      <c r="I331" s="213"/>
      <c r="J331" s="214">
        <f>ROUND(I331*H331,2)</f>
        <v>0</v>
      </c>
      <c r="K331" s="210" t="s">
        <v>154</v>
      </c>
      <c r="L331" s="47"/>
      <c r="M331" s="215" t="s">
        <v>19</v>
      </c>
      <c r="N331" s="216" t="s">
        <v>49</v>
      </c>
      <c r="O331" s="87"/>
      <c r="P331" s="217">
        <f>O331*H331</f>
        <v>0</v>
      </c>
      <c r="Q331" s="217">
        <v>0.045525599999999999</v>
      </c>
      <c r="R331" s="217">
        <f>Q331*H331</f>
        <v>0.1365768</v>
      </c>
      <c r="S331" s="217">
        <v>0</v>
      </c>
      <c r="T331" s="218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9" t="s">
        <v>155</v>
      </c>
      <c r="AT331" s="219" t="s">
        <v>150</v>
      </c>
      <c r="AU331" s="219" t="s">
        <v>88</v>
      </c>
      <c r="AY331" s="20" t="s">
        <v>148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20" t="s">
        <v>86</v>
      </c>
      <c r="BK331" s="220">
        <f>ROUND(I331*H331,2)</f>
        <v>0</v>
      </c>
      <c r="BL331" s="20" t="s">
        <v>155</v>
      </c>
      <c r="BM331" s="219" t="s">
        <v>548</v>
      </c>
    </row>
    <row r="332" s="2" customFormat="1">
      <c r="A332" s="41"/>
      <c r="B332" s="42"/>
      <c r="C332" s="43"/>
      <c r="D332" s="221" t="s">
        <v>157</v>
      </c>
      <c r="E332" s="43"/>
      <c r="F332" s="222" t="s">
        <v>549</v>
      </c>
      <c r="G332" s="43"/>
      <c r="H332" s="43"/>
      <c r="I332" s="223"/>
      <c r="J332" s="43"/>
      <c r="K332" s="43"/>
      <c r="L332" s="47"/>
      <c r="M332" s="224"/>
      <c r="N332" s="225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157</v>
      </c>
      <c r="AU332" s="20" t="s">
        <v>88</v>
      </c>
    </row>
    <row r="333" s="2" customFormat="1">
      <c r="A333" s="41"/>
      <c r="B333" s="42"/>
      <c r="C333" s="43"/>
      <c r="D333" s="226" t="s">
        <v>159</v>
      </c>
      <c r="E333" s="43"/>
      <c r="F333" s="227" t="s">
        <v>550</v>
      </c>
      <c r="G333" s="43"/>
      <c r="H333" s="43"/>
      <c r="I333" s="223"/>
      <c r="J333" s="43"/>
      <c r="K333" s="43"/>
      <c r="L333" s="47"/>
      <c r="M333" s="224"/>
      <c r="N333" s="225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159</v>
      </c>
      <c r="AU333" s="20" t="s">
        <v>88</v>
      </c>
    </row>
    <row r="334" s="2" customFormat="1" ht="16.5" customHeight="1">
      <c r="A334" s="41"/>
      <c r="B334" s="42"/>
      <c r="C334" s="208" t="s">
        <v>551</v>
      </c>
      <c r="D334" s="208" t="s">
        <v>150</v>
      </c>
      <c r="E334" s="209" t="s">
        <v>552</v>
      </c>
      <c r="F334" s="210" t="s">
        <v>553</v>
      </c>
      <c r="G334" s="211" t="s">
        <v>350</v>
      </c>
      <c r="H334" s="212">
        <v>1</v>
      </c>
      <c r="I334" s="213"/>
      <c r="J334" s="214">
        <f>ROUND(I334*H334,2)</f>
        <v>0</v>
      </c>
      <c r="K334" s="210" t="s">
        <v>154</v>
      </c>
      <c r="L334" s="47"/>
      <c r="M334" s="215" t="s">
        <v>19</v>
      </c>
      <c r="N334" s="216" t="s">
        <v>49</v>
      </c>
      <c r="O334" s="87"/>
      <c r="P334" s="217">
        <f>O334*H334</f>
        <v>0</v>
      </c>
      <c r="Q334" s="217">
        <v>0.11044800000000001</v>
      </c>
      <c r="R334" s="217">
        <f>Q334*H334</f>
        <v>0.11044800000000001</v>
      </c>
      <c r="S334" s="217">
        <v>0</v>
      </c>
      <c r="T334" s="218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9" t="s">
        <v>155</v>
      </c>
      <c r="AT334" s="219" t="s">
        <v>150</v>
      </c>
      <c r="AU334" s="219" t="s">
        <v>88</v>
      </c>
      <c r="AY334" s="20" t="s">
        <v>148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20" t="s">
        <v>86</v>
      </c>
      <c r="BK334" s="220">
        <f>ROUND(I334*H334,2)</f>
        <v>0</v>
      </c>
      <c r="BL334" s="20" t="s">
        <v>155</v>
      </c>
      <c r="BM334" s="219" t="s">
        <v>554</v>
      </c>
    </row>
    <row r="335" s="2" customFormat="1">
      <c r="A335" s="41"/>
      <c r="B335" s="42"/>
      <c r="C335" s="43"/>
      <c r="D335" s="221" t="s">
        <v>157</v>
      </c>
      <c r="E335" s="43"/>
      <c r="F335" s="222" t="s">
        <v>555</v>
      </c>
      <c r="G335" s="43"/>
      <c r="H335" s="43"/>
      <c r="I335" s="223"/>
      <c r="J335" s="43"/>
      <c r="K335" s="43"/>
      <c r="L335" s="47"/>
      <c r="M335" s="224"/>
      <c r="N335" s="225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157</v>
      </c>
      <c r="AU335" s="20" t="s">
        <v>88</v>
      </c>
    </row>
    <row r="336" s="2" customFormat="1">
      <c r="A336" s="41"/>
      <c r="B336" s="42"/>
      <c r="C336" s="43"/>
      <c r="D336" s="226" t="s">
        <v>159</v>
      </c>
      <c r="E336" s="43"/>
      <c r="F336" s="227" t="s">
        <v>556</v>
      </c>
      <c r="G336" s="43"/>
      <c r="H336" s="43"/>
      <c r="I336" s="223"/>
      <c r="J336" s="43"/>
      <c r="K336" s="43"/>
      <c r="L336" s="47"/>
      <c r="M336" s="224"/>
      <c r="N336" s="225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159</v>
      </c>
      <c r="AU336" s="20" t="s">
        <v>88</v>
      </c>
    </row>
    <row r="337" s="2" customFormat="1" ht="16.5" customHeight="1">
      <c r="A337" s="41"/>
      <c r="B337" s="42"/>
      <c r="C337" s="208" t="s">
        <v>557</v>
      </c>
      <c r="D337" s="208" t="s">
        <v>150</v>
      </c>
      <c r="E337" s="209" t="s">
        <v>558</v>
      </c>
      <c r="F337" s="210" t="s">
        <v>559</v>
      </c>
      <c r="G337" s="211" t="s">
        <v>350</v>
      </c>
      <c r="H337" s="212">
        <v>1</v>
      </c>
      <c r="I337" s="213"/>
      <c r="J337" s="214">
        <f>ROUND(I337*H337,2)</f>
        <v>0</v>
      </c>
      <c r="K337" s="210" t="s">
        <v>154</v>
      </c>
      <c r="L337" s="47"/>
      <c r="M337" s="215" t="s">
        <v>19</v>
      </c>
      <c r="N337" s="216" t="s">
        <v>49</v>
      </c>
      <c r="O337" s="87"/>
      <c r="P337" s="217">
        <f>O337*H337</f>
        <v>0</v>
      </c>
      <c r="Q337" s="217">
        <v>0.024240000000000001</v>
      </c>
      <c r="R337" s="217">
        <f>Q337*H337</f>
        <v>0.024240000000000001</v>
      </c>
      <c r="S337" s="217">
        <v>0</v>
      </c>
      <c r="T337" s="218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9" t="s">
        <v>155</v>
      </c>
      <c r="AT337" s="219" t="s">
        <v>150</v>
      </c>
      <c r="AU337" s="219" t="s">
        <v>88</v>
      </c>
      <c r="AY337" s="20" t="s">
        <v>148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20" t="s">
        <v>86</v>
      </c>
      <c r="BK337" s="220">
        <f>ROUND(I337*H337,2)</f>
        <v>0</v>
      </c>
      <c r="BL337" s="20" t="s">
        <v>155</v>
      </c>
      <c r="BM337" s="219" t="s">
        <v>560</v>
      </c>
    </row>
    <row r="338" s="2" customFormat="1">
      <c r="A338" s="41"/>
      <c r="B338" s="42"/>
      <c r="C338" s="43"/>
      <c r="D338" s="221" t="s">
        <v>157</v>
      </c>
      <c r="E338" s="43"/>
      <c r="F338" s="222" t="s">
        <v>561</v>
      </c>
      <c r="G338" s="43"/>
      <c r="H338" s="43"/>
      <c r="I338" s="223"/>
      <c r="J338" s="43"/>
      <c r="K338" s="43"/>
      <c r="L338" s="47"/>
      <c r="M338" s="224"/>
      <c r="N338" s="225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157</v>
      </c>
      <c r="AU338" s="20" t="s">
        <v>88</v>
      </c>
    </row>
    <row r="339" s="2" customFormat="1">
      <c r="A339" s="41"/>
      <c r="B339" s="42"/>
      <c r="C339" s="43"/>
      <c r="D339" s="226" t="s">
        <v>159</v>
      </c>
      <c r="E339" s="43"/>
      <c r="F339" s="227" t="s">
        <v>562</v>
      </c>
      <c r="G339" s="43"/>
      <c r="H339" s="43"/>
      <c r="I339" s="223"/>
      <c r="J339" s="43"/>
      <c r="K339" s="43"/>
      <c r="L339" s="47"/>
      <c r="M339" s="224"/>
      <c r="N339" s="225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159</v>
      </c>
      <c r="AU339" s="20" t="s">
        <v>88</v>
      </c>
    </row>
    <row r="340" s="2" customFormat="1" ht="21.75" customHeight="1">
      <c r="A340" s="41"/>
      <c r="B340" s="42"/>
      <c r="C340" s="208" t="s">
        <v>563</v>
      </c>
      <c r="D340" s="208" t="s">
        <v>150</v>
      </c>
      <c r="E340" s="209" t="s">
        <v>564</v>
      </c>
      <c r="F340" s="210" t="s">
        <v>565</v>
      </c>
      <c r="G340" s="211" t="s">
        <v>350</v>
      </c>
      <c r="H340" s="212">
        <v>1</v>
      </c>
      <c r="I340" s="213"/>
      <c r="J340" s="214">
        <f>ROUND(I340*H340,2)</f>
        <v>0</v>
      </c>
      <c r="K340" s="210" t="s">
        <v>154</v>
      </c>
      <c r="L340" s="47"/>
      <c r="M340" s="215" t="s">
        <v>19</v>
      </c>
      <c r="N340" s="216" t="s">
        <v>49</v>
      </c>
      <c r="O340" s="87"/>
      <c r="P340" s="217">
        <f>O340*H340</f>
        <v>0</v>
      </c>
      <c r="Q340" s="217">
        <v>0.21007999999999999</v>
      </c>
      <c r="R340" s="217">
        <f>Q340*H340</f>
        <v>0.21007999999999999</v>
      </c>
      <c r="S340" s="217">
        <v>0</v>
      </c>
      <c r="T340" s="218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9" t="s">
        <v>155</v>
      </c>
      <c r="AT340" s="219" t="s">
        <v>150</v>
      </c>
      <c r="AU340" s="219" t="s">
        <v>88</v>
      </c>
      <c r="AY340" s="20" t="s">
        <v>148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20" t="s">
        <v>86</v>
      </c>
      <c r="BK340" s="220">
        <f>ROUND(I340*H340,2)</f>
        <v>0</v>
      </c>
      <c r="BL340" s="20" t="s">
        <v>155</v>
      </c>
      <c r="BM340" s="219" t="s">
        <v>566</v>
      </c>
    </row>
    <row r="341" s="2" customFormat="1">
      <c r="A341" s="41"/>
      <c r="B341" s="42"/>
      <c r="C341" s="43"/>
      <c r="D341" s="221" t="s">
        <v>157</v>
      </c>
      <c r="E341" s="43"/>
      <c r="F341" s="222" t="s">
        <v>567</v>
      </c>
      <c r="G341" s="43"/>
      <c r="H341" s="43"/>
      <c r="I341" s="223"/>
      <c r="J341" s="43"/>
      <c r="K341" s="43"/>
      <c r="L341" s="47"/>
      <c r="M341" s="224"/>
      <c r="N341" s="225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157</v>
      </c>
      <c r="AU341" s="20" t="s">
        <v>88</v>
      </c>
    </row>
    <row r="342" s="2" customFormat="1">
      <c r="A342" s="41"/>
      <c r="B342" s="42"/>
      <c r="C342" s="43"/>
      <c r="D342" s="226" t="s">
        <v>159</v>
      </c>
      <c r="E342" s="43"/>
      <c r="F342" s="227" t="s">
        <v>568</v>
      </c>
      <c r="G342" s="43"/>
      <c r="H342" s="43"/>
      <c r="I342" s="223"/>
      <c r="J342" s="43"/>
      <c r="K342" s="43"/>
      <c r="L342" s="47"/>
      <c r="M342" s="224"/>
      <c r="N342" s="225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159</v>
      </c>
      <c r="AU342" s="20" t="s">
        <v>88</v>
      </c>
    </row>
    <row r="343" s="2" customFormat="1" ht="16.5" customHeight="1">
      <c r="A343" s="41"/>
      <c r="B343" s="42"/>
      <c r="C343" s="208" t="s">
        <v>569</v>
      </c>
      <c r="D343" s="208" t="s">
        <v>150</v>
      </c>
      <c r="E343" s="209" t="s">
        <v>570</v>
      </c>
      <c r="F343" s="210" t="s">
        <v>571</v>
      </c>
      <c r="G343" s="211" t="s">
        <v>153</v>
      </c>
      <c r="H343" s="212">
        <v>2.25</v>
      </c>
      <c r="I343" s="213"/>
      <c r="J343" s="214">
        <f>ROUND(I343*H343,2)</f>
        <v>0</v>
      </c>
      <c r="K343" s="210" t="s">
        <v>154</v>
      </c>
      <c r="L343" s="47"/>
      <c r="M343" s="215" t="s">
        <v>19</v>
      </c>
      <c r="N343" s="216" t="s">
        <v>49</v>
      </c>
      <c r="O343" s="87"/>
      <c r="P343" s="217">
        <f>O343*H343</f>
        <v>0</v>
      </c>
      <c r="Q343" s="217">
        <v>0</v>
      </c>
      <c r="R343" s="217">
        <f>Q343*H343</f>
        <v>0</v>
      </c>
      <c r="S343" s="217">
        <v>0</v>
      </c>
      <c r="T343" s="218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9" t="s">
        <v>155</v>
      </c>
      <c r="AT343" s="219" t="s">
        <v>150</v>
      </c>
      <c r="AU343" s="219" t="s">
        <v>88</v>
      </c>
      <c r="AY343" s="20" t="s">
        <v>148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20" t="s">
        <v>86</v>
      </c>
      <c r="BK343" s="220">
        <f>ROUND(I343*H343,2)</f>
        <v>0</v>
      </c>
      <c r="BL343" s="20" t="s">
        <v>155</v>
      </c>
      <c r="BM343" s="219" t="s">
        <v>572</v>
      </c>
    </row>
    <row r="344" s="2" customFormat="1">
      <c r="A344" s="41"/>
      <c r="B344" s="42"/>
      <c r="C344" s="43"/>
      <c r="D344" s="221" t="s">
        <v>157</v>
      </c>
      <c r="E344" s="43"/>
      <c r="F344" s="222" t="s">
        <v>573</v>
      </c>
      <c r="G344" s="43"/>
      <c r="H344" s="43"/>
      <c r="I344" s="223"/>
      <c r="J344" s="43"/>
      <c r="K344" s="43"/>
      <c r="L344" s="47"/>
      <c r="M344" s="224"/>
      <c r="N344" s="225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157</v>
      </c>
      <c r="AU344" s="20" t="s">
        <v>88</v>
      </c>
    </row>
    <row r="345" s="2" customFormat="1">
      <c r="A345" s="41"/>
      <c r="B345" s="42"/>
      <c r="C345" s="43"/>
      <c r="D345" s="226" t="s">
        <v>159</v>
      </c>
      <c r="E345" s="43"/>
      <c r="F345" s="227" t="s">
        <v>574</v>
      </c>
      <c r="G345" s="43"/>
      <c r="H345" s="43"/>
      <c r="I345" s="223"/>
      <c r="J345" s="43"/>
      <c r="K345" s="43"/>
      <c r="L345" s="47"/>
      <c r="M345" s="224"/>
      <c r="N345" s="225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159</v>
      </c>
      <c r="AU345" s="20" t="s">
        <v>88</v>
      </c>
    </row>
    <row r="346" s="13" customFormat="1">
      <c r="A346" s="13"/>
      <c r="B346" s="228"/>
      <c r="C346" s="229"/>
      <c r="D346" s="221" t="s">
        <v>161</v>
      </c>
      <c r="E346" s="230" t="s">
        <v>19</v>
      </c>
      <c r="F346" s="231" t="s">
        <v>575</v>
      </c>
      <c r="G346" s="229"/>
      <c r="H346" s="232">
        <v>2.25</v>
      </c>
      <c r="I346" s="233"/>
      <c r="J346" s="229"/>
      <c r="K346" s="229"/>
      <c r="L346" s="234"/>
      <c r="M346" s="235"/>
      <c r="N346" s="236"/>
      <c r="O346" s="236"/>
      <c r="P346" s="236"/>
      <c r="Q346" s="236"/>
      <c r="R346" s="236"/>
      <c r="S346" s="236"/>
      <c r="T346" s="23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8" t="s">
        <v>161</v>
      </c>
      <c r="AU346" s="238" t="s">
        <v>88</v>
      </c>
      <c r="AV346" s="13" t="s">
        <v>88</v>
      </c>
      <c r="AW346" s="13" t="s">
        <v>37</v>
      </c>
      <c r="AX346" s="13" t="s">
        <v>86</v>
      </c>
      <c r="AY346" s="238" t="s">
        <v>148</v>
      </c>
    </row>
    <row r="347" s="2" customFormat="1" ht="16.5" customHeight="1">
      <c r="A347" s="41"/>
      <c r="B347" s="42"/>
      <c r="C347" s="208" t="s">
        <v>576</v>
      </c>
      <c r="D347" s="208" t="s">
        <v>150</v>
      </c>
      <c r="E347" s="209" t="s">
        <v>577</v>
      </c>
      <c r="F347" s="210" t="s">
        <v>578</v>
      </c>
      <c r="G347" s="211" t="s">
        <v>224</v>
      </c>
      <c r="H347" s="212">
        <v>30.399999999999999</v>
      </c>
      <c r="I347" s="213"/>
      <c r="J347" s="214">
        <f>ROUND(I347*H347,2)</f>
        <v>0</v>
      </c>
      <c r="K347" s="210" t="s">
        <v>154</v>
      </c>
      <c r="L347" s="47"/>
      <c r="M347" s="215" t="s">
        <v>19</v>
      </c>
      <c r="N347" s="216" t="s">
        <v>49</v>
      </c>
      <c r="O347" s="87"/>
      <c r="P347" s="217">
        <f>O347*H347</f>
        <v>0</v>
      </c>
      <c r="Q347" s="217">
        <v>0.00019236000000000001</v>
      </c>
      <c r="R347" s="217">
        <f>Q347*H347</f>
        <v>0.0058477440000000002</v>
      </c>
      <c r="S347" s="217">
        <v>0</v>
      </c>
      <c r="T347" s="218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9" t="s">
        <v>155</v>
      </c>
      <c r="AT347" s="219" t="s">
        <v>150</v>
      </c>
      <c r="AU347" s="219" t="s">
        <v>88</v>
      </c>
      <c r="AY347" s="20" t="s">
        <v>148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20" t="s">
        <v>86</v>
      </c>
      <c r="BK347" s="220">
        <f>ROUND(I347*H347,2)</f>
        <v>0</v>
      </c>
      <c r="BL347" s="20" t="s">
        <v>155</v>
      </c>
      <c r="BM347" s="219" t="s">
        <v>579</v>
      </c>
    </row>
    <row r="348" s="2" customFormat="1">
      <c r="A348" s="41"/>
      <c r="B348" s="42"/>
      <c r="C348" s="43"/>
      <c r="D348" s="221" t="s">
        <v>157</v>
      </c>
      <c r="E348" s="43"/>
      <c r="F348" s="222" t="s">
        <v>580</v>
      </c>
      <c r="G348" s="43"/>
      <c r="H348" s="43"/>
      <c r="I348" s="223"/>
      <c r="J348" s="43"/>
      <c r="K348" s="43"/>
      <c r="L348" s="47"/>
      <c r="M348" s="224"/>
      <c r="N348" s="225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157</v>
      </c>
      <c r="AU348" s="20" t="s">
        <v>88</v>
      </c>
    </row>
    <row r="349" s="2" customFormat="1">
      <c r="A349" s="41"/>
      <c r="B349" s="42"/>
      <c r="C349" s="43"/>
      <c r="D349" s="226" t="s">
        <v>159</v>
      </c>
      <c r="E349" s="43"/>
      <c r="F349" s="227" t="s">
        <v>581</v>
      </c>
      <c r="G349" s="43"/>
      <c r="H349" s="43"/>
      <c r="I349" s="223"/>
      <c r="J349" s="43"/>
      <c r="K349" s="43"/>
      <c r="L349" s="47"/>
      <c r="M349" s="224"/>
      <c r="N349" s="225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159</v>
      </c>
      <c r="AU349" s="20" t="s">
        <v>88</v>
      </c>
    </row>
    <row r="350" s="2" customFormat="1" ht="16.5" customHeight="1">
      <c r="A350" s="41"/>
      <c r="B350" s="42"/>
      <c r="C350" s="208" t="s">
        <v>582</v>
      </c>
      <c r="D350" s="208" t="s">
        <v>150</v>
      </c>
      <c r="E350" s="209" t="s">
        <v>583</v>
      </c>
      <c r="F350" s="210" t="s">
        <v>584</v>
      </c>
      <c r="G350" s="211" t="s">
        <v>224</v>
      </c>
      <c r="H350" s="212">
        <v>30.399999999999999</v>
      </c>
      <c r="I350" s="213"/>
      <c r="J350" s="214">
        <f>ROUND(I350*H350,2)</f>
        <v>0</v>
      </c>
      <c r="K350" s="210" t="s">
        <v>154</v>
      </c>
      <c r="L350" s="47"/>
      <c r="M350" s="215" t="s">
        <v>19</v>
      </c>
      <c r="N350" s="216" t="s">
        <v>49</v>
      </c>
      <c r="O350" s="87"/>
      <c r="P350" s="217">
        <f>O350*H350</f>
        <v>0</v>
      </c>
      <c r="Q350" s="217">
        <v>7.3499999999999998E-05</v>
      </c>
      <c r="R350" s="217">
        <f>Q350*H350</f>
        <v>0.0022343999999999997</v>
      </c>
      <c r="S350" s="217">
        <v>0</v>
      </c>
      <c r="T350" s="218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9" t="s">
        <v>155</v>
      </c>
      <c r="AT350" s="219" t="s">
        <v>150</v>
      </c>
      <c r="AU350" s="219" t="s">
        <v>88</v>
      </c>
      <c r="AY350" s="20" t="s">
        <v>148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20" t="s">
        <v>86</v>
      </c>
      <c r="BK350" s="220">
        <f>ROUND(I350*H350,2)</f>
        <v>0</v>
      </c>
      <c r="BL350" s="20" t="s">
        <v>155</v>
      </c>
      <c r="BM350" s="219" t="s">
        <v>585</v>
      </c>
    </row>
    <row r="351" s="2" customFormat="1">
      <c r="A351" s="41"/>
      <c r="B351" s="42"/>
      <c r="C351" s="43"/>
      <c r="D351" s="221" t="s">
        <v>157</v>
      </c>
      <c r="E351" s="43"/>
      <c r="F351" s="222" t="s">
        <v>586</v>
      </c>
      <c r="G351" s="43"/>
      <c r="H351" s="43"/>
      <c r="I351" s="223"/>
      <c r="J351" s="43"/>
      <c r="K351" s="43"/>
      <c r="L351" s="47"/>
      <c r="M351" s="224"/>
      <c r="N351" s="225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157</v>
      </c>
      <c r="AU351" s="20" t="s">
        <v>88</v>
      </c>
    </row>
    <row r="352" s="2" customFormat="1">
      <c r="A352" s="41"/>
      <c r="B352" s="42"/>
      <c r="C352" s="43"/>
      <c r="D352" s="226" t="s">
        <v>159</v>
      </c>
      <c r="E352" s="43"/>
      <c r="F352" s="227" t="s">
        <v>587</v>
      </c>
      <c r="G352" s="43"/>
      <c r="H352" s="43"/>
      <c r="I352" s="223"/>
      <c r="J352" s="43"/>
      <c r="K352" s="43"/>
      <c r="L352" s="47"/>
      <c r="M352" s="224"/>
      <c r="N352" s="225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159</v>
      </c>
      <c r="AU352" s="20" t="s">
        <v>88</v>
      </c>
    </row>
    <row r="353" s="12" customFormat="1" ht="22.8" customHeight="1">
      <c r="A353" s="12"/>
      <c r="B353" s="192"/>
      <c r="C353" s="193"/>
      <c r="D353" s="194" t="s">
        <v>77</v>
      </c>
      <c r="E353" s="206" t="s">
        <v>221</v>
      </c>
      <c r="F353" s="206" t="s">
        <v>588</v>
      </c>
      <c r="G353" s="193"/>
      <c r="H353" s="193"/>
      <c r="I353" s="196"/>
      <c r="J353" s="207">
        <f>BK353</f>
        <v>0</v>
      </c>
      <c r="K353" s="193"/>
      <c r="L353" s="198"/>
      <c r="M353" s="199"/>
      <c r="N353" s="200"/>
      <c r="O353" s="200"/>
      <c r="P353" s="201">
        <f>SUM(P354:P357)</f>
        <v>0</v>
      </c>
      <c r="Q353" s="200"/>
      <c r="R353" s="201">
        <f>SUM(R354:R357)</f>
        <v>0</v>
      </c>
      <c r="S353" s="200"/>
      <c r="T353" s="202">
        <f>SUM(T354:T357)</f>
        <v>2.3399999999999999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3" t="s">
        <v>86</v>
      </c>
      <c r="AT353" s="204" t="s">
        <v>77</v>
      </c>
      <c r="AU353" s="204" t="s">
        <v>86</v>
      </c>
      <c r="AY353" s="203" t="s">
        <v>148</v>
      </c>
      <c r="BK353" s="205">
        <f>SUM(BK354:BK357)</f>
        <v>0</v>
      </c>
    </row>
    <row r="354" s="2" customFormat="1" ht="16.5" customHeight="1">
      <c r="A354" s="41"/>
      <c r="B354" s="42"/>
      <c r="C354" s="208" t="s">
        <v>589</v>
      </c>
      <c r="D354" s="208" t="s">
        <v>150</v>
      </c>
      <c r="E354" s="209" t="s">
        <v>590</v>
      </c>
      <c r="F354" s="210" t="s">
        <v>591</v>
      </c>
      <c r="G354" s="211" t="s">
        <v>153</v>
      </c>
      <c r="H354" s="212">
        <v>60</v>
      </c>
      <c r="I354" s="213"/>
      <c r="J354" s="214">
        <f>ROUND(I354*H354,2)</f>
        <v>0</v>
      </c>
      <c r="K354" s="210" t="s">
        <v>154</v>
      </c>
      <c r="L354" s="47"/>
      <c r="M354" s="215" t="s">
        <v>19</v>
      </c>
      <c r="N354" s="216" t="s">
        <v>49</v>
      </c>
      <c r="O354" s="87"/>
      <c r="P354" s="217">
        <f>O354*H354</f>
        <v>0</v>
      </c>
      <c r="Q354" s="217">
        <v>0</v>
      </c>
      <c r="R354" s="217">
        <f>Q354*H354</f>
        <v>0</v>
      </c>
      <c r="S354" s="217">
        <v>0.039</v>
      </c>
      <c r="T354" s="218">
        <f>S354*H354</f>
        <v>2.3399999999999999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9" t="s">
        <v>155</v>
      </c>
      <c r="AT354" s="219" t="s">
        <v>150</v>
      </c>
      <c r="AU354" s="219" t="s">
        <v>88</v>
      </c>
      <c r="AY354" s="20" t="s">
        <v>148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20" t="s">
        <v>86</v>
      </c>
      <c r="BK354" s="220">
        <f>ROUND(I354*H354,2)</f>
        <v>0</v>
      </c>
      <c r="BL354" s="20" t="s">
        <v>155</v>
      </c>
      <c r="BM354" s="219" t="s">
        <v>592</v>
      </c>
    </row>
    <row r="355" s="2" customFormat="1">
      <c r="A355" s="41"/>
      <c r="B355" s="42"/>
      <c r="C355" s="43"/>
      <c r="D355" s="221" t="s">
        <v>157</v>
      </c>
      <c r="E355" s="43"/>
      <c r="F355" s="222" t="s">
        <v>593</v>
      </c>
      <c r="G355" s="43"/>
      <c r="H355" s="43"/>
      <c r="I355" s="223"/>
      <c r="J355" s="43"/>
      <c r="K355" s="43"/>
      <c r="L355" s="47"/>
      <c r="M355" s="224"/>
      <c r="N355" s="225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157</v>
      </c>
      <c r="AU355" s="20" t="s">
        <v>88</v>
      </c>
    </row>
    <row r="356" s="2" customFormat="1">
      <c r="A356" s="41"/>
      <c r="B356" s="42"/>
      <c r="C356" s="43"/>
      <c r="D356" s="226" t="s">
        <v>159</v>
      </c>
      <c r="E356" s="43"/>
      <c r="F356" s="227" t="s">
        <v>594</v>
      </c>
      <c r="G356" s="43"/>
      <c r="H356" s="43"/>
      <c r="I356" s="223"/>
      <c r="J356" s="43"/>
      <c r="K356" s="43"/>
      <c r="L356" s="47"/>
      <c r="M356" s="224"/>
      <c r="N356" s="225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159</v>
      </c>
      <c r="AU356" s="20" t="s">
        <v>88</v>
      </c>
    </row>
    <row r="357" s="13" customFormat="1">
      <c r="A357" s="13"/>
      <c r="B357" s="228"/>
      <c r="C357" s="229"/>
      <c r="D357" s="221" t="s">
        <v>161</v>
      </c>
      <c r="E357" s="230" t="s">
        <v>19</v>
      </c>
      <c r="F357" s="231" t="s">
        <v>595</v>
      </c>
      <c r="G357" s="229"/>
      <c r="H357" s="232">
        <v>60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8" t="s">
        <v>161</v>
      </c>
      <c r="AU357" s="238" t="s">
        <v>88</v>
      </c>
      <c r="AV357" s="13" t="s">
        <v>88</v>
      </c>
      <c r="AW357" s="13" t="s">
        <v>37</v>
      </c>
      <c r="AX357" s="13" t="s">
        <v>86</v>
      </c>
      <c r="AY357" s="238" t="s">
        <v>148</v>
      </c>
    </row>
    <row r="358" s="12" customFormat="1" ht="22.8" customHeight="1">
      <c r="A358" s="12"/>
      <c r="B358" s="192"/>
      <c r="C358" s="193"/>
      <c r="D358" s="194" t="s">
        <v>77</v>
      </c>
      <c r="E358" s="206" t="s">
        <v>596</v>
      </c>
      <c r="F358" s="206" t="s">
        <v>597</v>
      </c>
      <c r="G358" s="193"/>
      <c r="H358" s="193"/>
      <c r="I358" s="196"/>
      <c r="J358" s="207">
        <f>BK358</f>
        <v>0</v>
      </c>
      <c r="K358" s="193"/>
      <c r="L358" s="198"/>
      <c r="M358" s="199"/>
      <c r="N358" s="200"/>
      <c r="O358" s="200"/>
      <c r="P358" s="201">
        <f>SUM(P359:P374)</f>
        <v>0</v>
      </c>
      <c r="Q358" s="200"/>
      <c r="R358" s="201">
        <f>SUM(R359:R374)</f>
        <v>0</v>
      </c>
      <c r="S358" s="200"/>
      <c r="T358" s="202">
        <f>SUM(T359:T374)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3" t="s">
        <v>86</v>
      </c>
      <c r="AT358" s="204" t="s">
        <v>77</v>
      </c>
      <c r="AU358" s="204" t="s">
        <v>86</v>
      </c>
      <c r="AY358" s="203" t="s">
        <v>148</v>
      </c>
      <c r="BK358" s="205">
        <f>SUM(BK359:BK374)</f>
        <v>0</v>
      </c>
    </row>
    <row r="359" s="2" customFormat="1" ht="16.5" customHeight="1">
      <c r="A359" s="41"/>
      <c r="B359" s="42"/>
      <c r="C359" s="208" t="s">
        <v>598</v>
      </c>
      <c r="D359" s="208" t="s">
        <v>150</v>
      </c>
      <c r="E359" s="209" t="s">
        <v>599</v>
      </c>
      <c r="F359" s="210" t="s">
        <v>600</v>
      </c>
      <c r="G359" s="211" t="s">
        <v>233</v>
      </c>
      <c r="H359" s="212">
        <v>2.3399999999999999</v>
      </c>
      <c r="I359" s="213"/>
      <c r="J359" s="214">
        <f>ROUND(I359*H359,2)</f>
        <v>0</v>
      </c>
      <c r="K359" s="210" t="s">
        <v>154</v>
      </c>
      <c r="L359" s="47"/>
      <c r="M359" s="215" t="s">
        <v>19</v>
      </c>
      <c r="N359" s="216" t="s">
        <v>49</v>
      </c>
      <c r="O359" s="87"/>
      <c r="P359" s="217">
        <f>O359*H359</f>
        <v>0</v>
      </c>
      <c r="Q359" s="217">
        <v>0</v>
      </c>
      <c r="R359" s="217">
        <f>Q359*H359</f>
        <v>0</v>
      </c>
      <c r="S359" s="217">
        <v>0</v>
      </c>
      <c r="T359" s="218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9" t="s">
        <v>155</v>
      </c>
      <c r="AT359" s="219" t="s">
        <v>150</v>
      </c>
      <c r="AU359" s="219" t="s">
        <v>88</v>
      </c>
      <c r="AY359" s="20" t="s">
        <v>148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20" t="s">
        <v>86</v>
      </c>
      <c r="BK359" s="220">
        <f>ROUND(I359*H359,2)</f>
        <v>0</v>
      </c>
      <c r="BL359" s="20" t="s">
        <v>155</v>
      </c>
      <c r="BM359" s="219" t="s">
        <v>601</v>
      </c>
    </row>
    <row r="360" s="2" customFormat="1">
      <c r="A360" s="41"/>
      <c r="B360" s="42"/>
      <c r="C360" s="43"/>
      <c r="D360" s="221" t="s">
        <v>157</v>
      </c>
      <c r="E360" s="43"/>
      <c r="F360" s="222" t="s">
        <v>602</v>
      </c>
      <c r="G360" s="43"/>
      <c r="H360" s="43"/>
      <c r="I360" s="223"/>
      <c r="J360" s="43"/>
      <c r="K360" s="43"/>
      <c r="L360" s="47"/>
      <c r="M360" s="224"/>
      <c r="N360" s="225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157</v>
      </c>
      <c r="AU360" s="20" t="s">
        <v>88</v>
      </c>
    </row>
    <row r="361" s="2" customFormat="1">
      <c r="A361" s="41"/>
      <c r="B361" s="42"/>
      <c r="C361" s="43"/>
      <c r="D361" s="226" t="s">
        <v>159</v>
      </c>
      <c r="E361" s="43"/>
      <c r="F361" s="227" t="s">
        <v>603</v>
      </c>
      <c r="G361" s="43"/>
      <c r="H361" s="43"/>
      <c r="I361" s="223"/>
      <c r="J361" s="43"/>
      <c r="K361" s="43"/>
      <c r="L361" s="47"/>
      <c r="M361" s="224"/>
      <c r="N361" s="225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159</v>
      </c>
      <c r="AU361" s="20" t="s">
        <v>88</v>
      </c>
    </row>
    <row r="362" s="2" customFormat="1" ht="16.5" customHeight="1">
      <c r="A362" s="41"/>
      <c r="B362" s="42"/>
      <c r="C362" s="208" t="s">
        <v>604</v>
      </c>
      <c r="D362" s="208" t="s">
        <v>150</v>
      </c>
      <c r="E362" s="209" t="s">
        <v>605</v>
      </c>
      <c r="F362" s="210" t="s">
        <v>606</v>
      </c>
      <c r="G362" s="211" t="s">
        <v>233</v>
      </c>
      <c r="H362" s="212">
        <v>2.3399999999999999</v>
      </c>
      <c r="I362" s="213"/>
      <c r="J362" s="214">
        <f>ROUND(I362*H362,2)</f>
        <v>0</v>
      </c>
      <c r="K362" s="210" t="s">
        <v>154</v>
      </c>
      <c r="L362" s="47"/>
      <c r="M362" s="215" t="s">
        <v>19</v>
      </c>
      <c r="N362" s="216" t="s">
        <v>49</v>
      </c>
      <c r="O362" s="87"/>
      <c r="P362" s="217">
        <f>O362*H362</f>
        <v>0</v>
      </c>
      <c r="Q362" s="217">
        <v>0</v>
      </c>
      <c r="R362" s="217">
        <f>Q362*H362</f>
        <v>0</v>
      </c>
      <c r="S362" s="217">
        <v>0</v>
      </c>
      <c r="T362" s="218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9" t="s">
        <v>155</v>
      </c>
      <c r="AT362" s="219" t="s">
        <v>150</v>
      </c>
      <c r="AU362" s="219" t="s">
        <v>88</v>
      </c>
      <c r="AY362" s="20" t="s">
        <v>148</v>
      </c>
      <c r="BE362" s="220">
        <f>IF(N362="základní",J362,0)</f>
        <v>0</v>
      </c>
      <c r="BF362" s="220">
        <f>IF(N362="snížená",J362,0)</f>
        <v>0</v>
      </c>
      <c r="BG362" s="220">
        <f>IF(N362="zákl. přenesená",J362,0)</f>
        <v>0</v>
      </c>
      <c r="BH362" s="220">
        <f>IF(N362="sníž. přenesená",J362,0)</f>
        <v>0</v>
      </c>
      <c r="BI362" s="220">
        <f>IF(N362="nulová",J362,0)</f>
        <v>0</v>
      </c>
      <c r="BJ362" s="20" t="s">
        <v>86</v>
      </c>
      <c r="BK362" s="220">
        <f>ROUND(I362*H362,2)</f>
        <v>0</v>
      </c>
      <c r="BL362" s="20" t="s">
        <v>155</v>
      </c>
      <c r="BM362" s="219" t="s">
        <v>607</v>
      </c>
    </row>
    <row r="363" s="2" customFormat="1">
      <c r="A363" s="41"/>
      <c r="B363" s="42"/>
      <c r="C363" s="43"/>
      <c r="D363" s="221" t="s">
        <v>157</v>
      </c>
      <c r="E363" s="43"/>
      <c r="F363" s="222" t="s">
        <v>608</v>
      </c>
      <c r="G363" s="43"/>
      <c r="H363" s="43"/>
      <c r="I363" s="223"/>
      <c r="J363" s="43"/>
      <c r="K363" s="43"/>
      <c r="L363" s="47"/>
      <c r="M363" s="224"/>
      <c r="N363" s="225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157</v>
      </c>
      <c r="AU363" s="20" t="s">
        <v>88</v>
      </c>
    </row>
    <row r="364" s="2" customFormat="1">
      <c r="A364" s="41"/>
      <c r="B364" s="42"/>
      <c r="C364" s="43"/>
      <c r="D364" s="226" t="s">
        <v>159</v>
      </c>
      <c r="E364" s="43"/>
      <c r="F364" s="227" t="s">
        <v>609</v>
      </c>
      <c r="G364" s="43"/>
      <c r="H364" s="43"/>
      <c r="I364" s="223"/>
      <c r="J364" s="43"/>
      <c r="K364" s="43"/>
      <c r="L364" s="47"/>
      <c r="M364" s="224"/>
      <c r="N364" s="225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159</v>
      </c>
      <c r="AU364" s="20" t="s">
        <v>88</v>
      </c>
    </row>
    <row r="365" s="2" customFormat="1" ht="16.5" customHeight="1">
      <c r="A365" s="41"/>
      <c r="B365" s="42"/>
      <c r="C365" s="208" t="s">
        <v>610</v>
      </c>
      <c r="D365" s="208" t="s">
        <v>150</v>
      </c>
      <c r="E365" s="209" t="s">
        <v>611</v>
      </c>
      <c r="F365" s="210" t="s">
        <v>612</v>
      </c>
      <c r="G365" s="211" t="s">
        <v>233</v>
      </c>
      <c r="H365" s="212">
        <v>2.3399999999999999</v>
      </c>
      <c r="I365" s="213"/>
      <c r="J365" s="214">
        <f>ROUND(I365*H365,2)</f>
        <v>0</v>
      </c>
      <c r="K365" s="210" t="s">
        <v>154</v>
      </c>
      <c r="L365" s="47"/>
      <c r="M365" s="215" t="s">
        <v>19</v>
      </c>
      <c r="N365" s="216" t="s">
        <v>49</v>
      </c>
      <c r="O365" s="87"/>
      <c r="P365" s="217">
        <f>O365*H365</f>
        <v>0</v>
      </c>
      <c r="Q365" s="217">
        <v>0</v>
      </c>
      <c r="R365" s="217">
        <f>Q365*H365</f>
        <v>0</v>
      </c>
      <c r="S365" s="217">
        <v>0</v>
      </c>
      <c r="T365" s="218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9" t="s">
        <v>155</v>
      </c>
      <c r="AT365" s="219" t="s">
        <v>150</v>
      </c>
      <c r="AU365" s="219" t="s">
        <v>88</v>
      </c>
      <c r="AY365" s="20" t="s">
        <v>148</v>
      </c>
      <c r="BE365" s="220">
        <f>IF(N365="základní",J365,0)</f>
        <v>0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20" t="s">
        <v>86</v>
      </c>
      <c r="BK365" s="220">
        <f>ROUND(I365*H365,2)</f>
        <v>0</v>
      </c>
      <c r="BL365" s="20" t="s">
        <v>155</v>
      </c>
      <c r="BM365" s="219" t="s">
        <v>613</v>
      </c>
    </row>
    <row r="366" s="2" customFormat="1">
      <c r="A366" s="41"/>
      <c r="B366" s="42"/>
      <c r="C366" s="43"/>
      <c r="D366" s="221" t="s">
        <v>157</v>
      </c>
      <c r="E366" s="43"/>
      <c r="F366" s="222" t="s">
        <v>614</v>
      </c>
      <c r="G366" s="43"/>
      <c r="H366" s="43"/>
      <c r="I366" s="223"/>
      <c r="J366" s="43"/>
      <c r="K366" s="43"/>
      <c r="L366" s="47"/>
      <c r="M366" s="224"/>
      <c r="N366" s="225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157</v>
      </c>
      <c r="AU366" s="20" t="s">
        <v>88</v>
      </c>
    </row>
    <row r="367" s="2" customFormat="1">
      <c r="A367" s="41"/>
      <c r="B367" s="42"/>
      <c r="C367" s="43"/>
      <c r="D367" s="226" t="s">
        <v>159</v>
      </c>
      <c r="E367" s="43"/>
      <c r="F367" s="227" t="s">
        <v>615</v>
      </c>
      <c r="G367" s="43"/>
      <c r="H367" s="43"/>
      <c r="I367" s="223"/>
      <c r="J367" s="43"/>
      <c r="K367" s="43"/>
      <c r="L367" s="47"/>
      <c r="M367" s="224"/>
      <c r="N367" s="225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159</v>
      </c>
      <c r="AU367" s="20" t="s">
        <v>88</v>
      </c>
    </row>
    <row r="368" s="2" customFormat="1" ht="16.5" customHeight="1">
      <c r="A368" s="41"/>
      <c r="B368" s="42"/>
      <c r="C368" s="208" t="s">
        <v>616</v>
      </c>
      <c r="D368" s="208" t="s">
        <v>150</v>
      </c>
      <c r="E368" s="209" t="s">
        <v>617</v>
      </c>
      <c r="F368" s="210" t="s">
        <v>618</v>
      </c>
      <c r="G368" s="211" t="s">
        <v>233</v>
      </c>
      <c r="H368" s="212">
        <v>2.3399999999999999</v>
      </c>
      <c r="I368" s="213"/>
      <c r="J368" s="214">
        <f>ROUND(I368*H368,2)</f>
        <v>0</v>
      </c>
      <c r="K368" s="210" t="s">
        <v>154</v>
      </c>
      <c r="L368" s="47"/>
      <c r="M368" s="215" t="s">
        <v>19</v>
      </c>
      <c r="N368" s="216" t="s">
        <v>49</v>
      </c>
      <c r="O368" s="87"/>
      <c r="P368" s="217">
        <f>O368*H368</f>
        <v>0</v>
      </c>
      <c r="Q368" s="217">
        <v>0</v>
      </c>
      <c r="R368" s="217">
        <f>Q368*H368</f>
        <v>0</v>
      </c>
      <c r="S368" s="217">
        <v>0</v>
      </c>
      <c r="T368" s="218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9" t="s">
        <v>155</v>
      </c>
      <c r="AT368" s="219" t="s">
        <v>150</v>
      </c>
      <c r="AU368" s="219" t="s">
        <v>88</v>
      </c>
      <c r="AY368" s="20" t="s">
        <v>148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20" t="s">
        <v>86</v>
      </c>
      <c r="BK368" s="220">
        <f>ROUND(I368*H368,2)</f>
        <v>0</v>
      </c>
      <c r="BL368" s="20" t="s">
        <v>155</v>
      </c>
      <c r="BM368" s="219" t="s">
        <v>619</v>
      </c>
    </row>
    <row r="369" s="2" customFormat="1">
      <c r="A369" s="41"/>
      <c r="B369" s="42"/>
      <c r="C369" s="43"/>
      <c r="D369" s="221" t="s">
        <v>157</v>
      </c>
      <c r="E369" s="43"/>
      <c r="F369" s="222" t="s">
        <v>620</v>
      </c>
      <c r="G369" s="43"/>
      <c r="H369" s="43"/>
      <c r="I369" s="223"/>
      <c r="J369" s="43"/>
      <c r="K369" s="43"/>
      <c r="L369" s="47"/>
      <c r="M369" s="224"/>
      <c r="N369" s="225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157</v>
      </c>
      <c r="AU369" s="20" t="s">
        <v>88</v>
      </c>
    </row>
    <row r="370" s="2" customFormat="1">
      <c r="A370" s="41"/>
      <c r="B370" s="42"/>
      <c r="C370" s="43"/>
      <c r="D370" s="226" t="s">
        <v>159</v>
      </c>
      <c r="E370" s="43"/>
      <c r="F370" s="227" t="s">
        <v>621</v>
      </c>
      <c r="G370" s="43"/>
      <c r="H370" s="43"/>
      <c r="I370" s="223"/>
      <c r="J370" s="43"/>
      <c r="K370" s="43"/>
      <c r="L370" s="47"/>
      <c r="M370" s="224"/>
      <c r="N370" s="225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159</v>
      </c>
      <c r="AU370" s="20" t="s">
        <v>88</v>
      </c>
    </row>
    <row r="371" s="2" customFormat="1" ht="16.5" customHeight="1">
      <c r="A371" s="41"/>
      <c r="B371" s="42"/>
      <c r="C371" s="208" t="s">
        <v>622</v>
      </c>
      <c r="D371" s="208" t="s">
        <v>150</v>
      </c>
      <c r="E371" s="209" t="s">
        <v>623</v>
      </c>
      <c r="F371" s="210" t="s">
        <v>624</v>
      </c>
      <c r="G371" s="211" t="s">
        <v>233</v>
      </c>
      <c r="H371" s="212">
        <v>4.6799999999999997</v>
      </c>
      <c r="I371" s="213"/>
      <c r="J371" s="214">
        <f>ROUND(I371*H371,2)</f>
        <v>0</v>
      </c>
      <c r="K371" s="210" t="s">
        <v>154</v>
      </c>
      <c r="L371" s="47"/>
      <c r="M371" s="215" t="s">
        <v>19</v>
      </c>
      <c r="N371" s="216" t="s">
        <v>49</v>
      </c>
      <c r="O371" s="87"/>
      <c r="P371" s="217">
        <f>O371*H371</f>
        <v>0</v>
      </c>
      <c r="Q371" s="217">
        <v>0</v>
      </c>
      <c r="R371" s="217">
        <f>Q371*H371</f>
        <v>0</v>
      </c>
      <c r="S371" s="217">
        <v>0</v>
      </c>
      <c r="T371" s="218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9" t="s">
        <v>155</v>
      </c>
      <c r="AT371" s="219" t="s">
        <v>150</v>
      </c>
      <c r="AU371" s="219" t="s">
        <v>88</v>
      </c>
      <c r="AY371" s="20" t="s">
        <v>148</v>
      </c>
      <c r="BE371" s="220">
        <f>IF(N371="základní",J371,0)</f>
        <v>0</v>
      </c>
      <c r="BF371" s="220">
        <f>IF(N371="snížená",J371,0)</f>
        <v>0</v>
      </c>
      <c r="BG371" s="220">
        <f>IF(N371="zákl. přenesená",J371,0)</f>
        <v>0</v>
      </c>
      <c r="BH371" s="220">
        <f>IF(N371="sníž. přenesená",J371,0)</f>
        <v>0</v>
      </c>
      <c r="BI371" s="220">
        <f>IF(N371="nulová",J371,0)</f>
        <v>0</v>
      </c>
      <c r="BJ371" s="20" t="s">
        <v>86</v>
      </c>
      <c r="BK371" s="220">
        <f>ROUND(I371*H371,2)</f>
        <v>0</v>
      </c>
      <c r="BL371" s="20" t="s">
        <v>155</v>
      </c>
      <c r="BM371" s="219" t="s">
        <v>625</v>
      </c>
    </row>
    <row r="372" s="2" customFormat="1">
      <c r="A372" s="41"/>
      <c r="B372" s="42"/>
      <c r="C372" s="43"/>
      <c r="D372" s="221" t="s">
        <v>157</v>
      </c>
      <c r="E372" s="43"/>
      <c r="F372" s="222" t="s">
        <v>626</v>
      </c>
      <c r="G372" s="43"/>
      <c r="H372" s="43"/>
      <c r="I372" s="223"/>
      <c r="J372" s="43"/>
      <c r="K372" s="43"/>
      <c r="L372" s="47"/>
      <c r="M372" s="224"/>
      <c r="N372" s="225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157</v>
      </c>
      <c r="AU372" s="20" t="s">
        <v>88</v>
      </c>
    </row>
    <row r="373" s="2" customFormat="1">
      <c r="A373" s="41"/>
      <c r="B373" s="42"/>
      <c r="C373" s="43"/>
      <c r="D373" s="226" t="s">
        <v>159</v>
      </c>
      <c r="E373" s="43"/>
      <c r="F373" s="227" t="s">
        <v>627</v>
      </c>
      <c r="G373" s="43"/>
      <c r="H373" s="43"/>
      <c r="I373" s="223"/>
      <c r="J373" s="43"/>
      <c r="K373" s="43"/>
      <c r="L373" s="47"/>
      <c r="M373" s="224"/>
      <c r="N373" s="225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159</v>
      </c>
      <c r="AU373" s="20" t="s">
        <v>88</v>
      </c>
    </row>
    <row r="374" s="13" customFormat="1">
      <c r="A374" s="13"/>
      <c r="B374" s="228"/>
      <c r="C374" s="229"/>
      <c r="D374" s="221" t="s">
        <v>161</v>
      </c>
      <c r="E374" s="229"/>
      <c r="F374" s="231" t="s">
        <v>628</v>
      </c>
      <c r="G374" s="229"/>
      <c r="H374" s="232">
        <v>4.6799999999999997</v>
      </c>
      <c r="I374" s="233"/>
      <c r="J374" s="229"/>
      <c r="K374" s="229"/>
      <c r="L374" s="234"/>
      <c r="M374" s="235"/>
      <c r="N374" s="236"/>
      <c r="O374" s="236"/>
      <c r="P374" s="236"/>
      <c r="Q374" s="236"/>
      <c r="R374" s="236"/>
      <c r="S374" s="236"/>
      <c r="T374" s="23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8" t="s">
        <v>161</v>
      </c>
      <c r="AU374" s="238" t="s">
        <v>88</v>
      </c>
      <c r="AV374" s="13" t="s">
        <v>88</v>
      </c>
      <c r="AW374" s="13" t="s">
        <v>4</v>
      </c>
      <c r="AX374" s="13" t="s">
        <v>86</v>
      </c>
      <c r="AY374" s="238" t="s">
        <v>148</v>
      </c>
    </row>
    <row r="375" s="12" customFormat="1" ht="22.8" customHeight="1">
      <c r="A375" s="12"/>
      <c r="B375" s="192"/>
      <c r="C375" s="193"/>
      <c r="D375" s="194" t="s">
        <v>77</v>
      </c>
      <c r="E375" s="206" t="s">
        <v>629</v>
      </c>
      <c r="F375" s="206" t="s">
        <v>630</v>
      </c>
      <c r="G375" s="193"/>
      <c r="H375" s="193"/>
      <c r="I375" s="196"/>
      <c r="J375" s="207">
        <f>BK375</f>
        <v>0</v>
      </c>
      <c r="K375" s="193"/>
      <c r="L375" s="198"/>
      <c r="M375" s="199"/>
      <c r="N375" s="200"/>
      <c r="O375" s="200"/>
      <c r="P375" s="201">
        <f>SUM(P376:P378)</f>
        <v>0</v>
      </c>
      <c r="Q375" s="200"/>
      <c r="R375" s="201">
        <f>SUM(R376:R378)</f>
        <v>0</v>
      </c>
      <c r="S375" s="200"/>
      <c r="T375" s="202">
        <f>SUM(T376:T378)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3" t="s">
        <v>86</v>
      </c>
      <c r="AT375" s="204" t="s">
        <v>77</v>
      </c>
      <c r="AU375" s="204" t="s">
        <v>86</v>
      </c>
      <c r="AY375" s="203" t="s">
        <v>148</v>
      </c>
      <c r="BK375" s="205">
        <f>SUM(BK376:BK378)</f>
        <v>0</v>
      </c>
    </row>
    <row r="376" s="2" customFormat="1" ht="16.5" customHeight="1">
      <c r="A376" s="41"/>
      <c r="B376" s="42"/>
      <c r="C376" s="208" t="s">
        <v>631</v>
      </c>
      <c r="D376" s="208" t="s">
        <v>150</v>
      </c>
      <c r="E376" s="209" t="s">
        <v>632</v>
      </c>
      <c r="F376" s="210" t="s">
        <v>633</v>
      </c>
      <c r="G376" s="211" t="s">
        <v>233</v>
      </c>
      <c r="H376" s="212">
        <v>20.395</v>
      </c>
      <c r="I376" s="213"/>
      <c r="J376" s="214">
        <f>ROUND(I376*H376,2)</f>
        <v>0</v>
      </c>
      <c r="K376" s="210" t="s">
        <v>154</v>
      </c>
      <c r="L376" s="47"/>
      <c r="M376" s="215" t="s">
        <v>19</v>
      </c>
      <c r="N376" s="216" t="s">
        <v>49</v>
      </c>
      <c r="O376" s="87"/>
      <c r="P376" s="217">
        <f>O376*H376</f>
        <v>0</v>
      </c>
      <c r="Q376" s="217">
        <v>0</v>
      </c>
      <c r="R376" s="217">
        <f>Q376*H376</f>
        <v>0</v>
      </c>
      <c r="S376" s="217">
        <v>0</v>
      </c>
      <c r="T376" s="218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9" t="s">
        <v>155</v>
      </c>
      <c r="AT376" s="219" t="s">
        <v>150</v>
      </c>
      <c r="AU376" s="219" t="s">
        <v>88</v>
      </c>
      <c r="AY376" s="20" t="s">
        <v>148</v>
      </c>
      <c r="BE376" s="220">
        <f>IF(N376="základní",J376,0)</f>
        <v>0</v>
      </c>
      <c r="BF376" s="220">
        <f>IF(N376="snížená",J376,0)</f>
        <v>0</v>
      </c>
      <c r="BG376" s="220">
        <f>IF(N376="zákl. přenesená",J376,0)</f>
        <v>0</v>
      </c>
      <c r="BH376" s="220">
        <f>IF(N376="sníž. přenesená",J376,0)</f>
        <v>0</v>
      </c>
      <c r="BI376" s="220">
        <f>IF(N376="nulová",J376,0)</f>
        <v>0</v>
      </c>
      <c r="BJ376" s="20" t="s">
        <v>86</v>
      </c>
      <c r="BK376" s="220">
        <f>ROUND(I376*H376,2)</f>
        <v>0</v>
      </c>
      <c r="BL376" s="20" t="s">
        <v>155</v>
      </c>
      <c r="BM376" s="219" t="s">
        <v>634</v>
      </c>
    </row>
    <row r="377" s="2" customFormat="1">
      <c r="A377" s="41"/>
      <c r="B377" s="42"/>
      <c r="C377" s="43"/>
      <c r="D377" s="221" t="s">
        <v>157</v>
      </c>
      <c r="E377" s="43"/>
      <c r="F377" s="222" t="s">
        <v>635</v>
      </c>
      <c r="G377" s="43"/>
      <c r="H377" s="43"/>
      <c r="I377" s="223"/>
      <c r="J377" s="43"/>
      <c r="K377" s="43"/>
      <c r="L377" s="47"/>
      <c r="M377" s="224"/>
      <c r="N377" s="225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157</v>
      </c>
      <c r="AU377" s="20" t="s">
        <v>88</v>
      </c>
    </row>
    <row r="378" s="2" customFormat="1">
      <c r="A378" s="41"/>
      <c r="B378" s="42"/>
      <c r="C378" s="43"/>
      <c r="D378" s="226" t="s">
        <v>159</v>
      </c>
      <c r="E378" s="43"/>
      <c r="F378" s="227" t="s">
        <v>636</v>
      </c>
      <c r="G378" s="43"/>
      <c r="H378" s="43"/>
      <c r="I378" s="223"/>
      <c r="J378" s="43"/>
      <c r="K378" s="43"/>
      <c r="L378" s="47"/>
      <c r="M378" s="224"/>
      <c r="N378" s="225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159</v>
      </c>
      <c r="AU378" s="20" t="s">
        <v>88</v>
      </c>
    </row>
    <row r="379" s="12" customFormat="1" ht="25.92" customHeight="1">
      <c r="A379" s="12"/>
      <c r="B379" s="192"/>
      <c r="C379" s="193"/>
      <c r="D379" s="194" t="s">
        <v>77</v>
      </c>
      <c r="E379" s="195" t="s">
        <v>637</v>
      </c>
      <c r="F379" s="195" t="s">
        <v>638</v>
      </c>
      <c r="G379" s="193"/>
      <c r="H379" s="193"/>
      <c r="I379" s="196"/>
      <c r="J379" s="197">
        <f>BK379</f>
        <v>0</v>
      </c>
      <c r="K379" s="193"/>
      <c r="L379" s="198"/>
      <c r="M379" s="199"/>
      <c r="N379" s="200"/>
      <c r="O379" s="200"/>
      <c r="P379" s="201">
        <f>P380</f>
        <v>0</v>
      </c>
      <c r="Q379" s="200"/>
      <c r="R379" s="201">
        <f>R380</f>
        <v>0.032861932599999998</v>
      </c>
      <c r="S379" s="200"/>
      <c r="T379" s="202">
        <f>T380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3" t="s">
        <v>88</v>
      </c>
      <c r="AT379" s="204" t="s">
        <v>77</v>
      </c>
      <c r="AU379" s="204" t="s">
        <v>78</v>
      </c>
      <c r="AY379" s="203" t="s">
        <v>148</v>
      </c>
      <c r="BK379" s="205">
        <f>BK380</f>
        <v>0</v>
      </c>
    </row>
    <row r="380" s="12" customFormat="1" ht="22.8" customHeight="1">
      <c r="A380" s="12"/>
      <c r="B380" s="192"/>
      <c r="C380" s="193"/>
      <c r="D380" s="194" t="s">
        <v>77</v>
      </c>
      <c r="E380" s="206" t="s">
        <v>639</v>
      </c>
      <c r="F380" s="206" t="s">
        <v>640</v>
      </c>
      <c r="G380" s="193"/>
      <c r="H380" s="193"/>
      <c r="I380" s="196"/>
      <c r="J380" s="207">
        <f>BK380</f>
        <v>0</v>
      </c>
      <c r="K380" s="193"/>
      <c r="L380" s="198"/>
      <c r="M380" s="199"/>
      <c r="N380" s="200"/>
      <c r="O380" s="200"/>
      <c r="P380" s="201">
        <f>SUM(P381:P387)</f>
        <v>0</v>
      </c>
      <c r="Q380" s="200"/>
      <c r="R380" s="201">
        <f>SUM(R381:R387)</f>
        <v>0.032861932599999998</v>
      </c>
      <c r="S380" s="200"/>
      <c r="T380" s="202">
        <f>SUM(T381:T387)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3" t="s">
        <v>88</v>
      </c>
      <c r="AT380" s="204" t="s">
        <v>77</v>
      </c>
      <c r="AU380" s="204" t="s">
        <v>86</v>
      </c>
      <c r="AY380" s="203" t="s">
        <v>148</v>
      </c>
      <c r="BK380" s="205">
        <f>SUM(BK381:BK387)</f>
        <v>0</v>
      </c>
    </row>
    <row r="381" s="2" customFormat="1" ht="16.5" customHeight="1">
      <c r="A381" s="41"/>
      <c r="B381" s="42"/>
      <c r="C381" s="208" t="s">
        <v>641</v>
      </c>
      <c r="D381" s="208" t="s">
        <v>150</v>
      </c>
      <c r="E381" s="209" t="s">
        <v>642</v>
      </c>
      <c r="F381" s="210" t="s">
        <v>643</v>
      </c>
      <c r="G381" s="211" t="s">
        <v>644</v>
      </c>
      <c r="H381" s="212">
        <v>666.06399999999996</v>
      </c>
      <c r="I381" s="213"/>
      <c r="J381" s="214">
        <f>ROUND(I381*H381,2)</f>
        <v>0</v>
      </c>
      <c r="K381" s="210" t="s">
        <v>154</v>
      </c>
      <c r="L381" s="47"/>
      <c r="M381" s="215" t="s">
        <v>19</v>
      </c>
      <c r="N381" s="216" t="s">
        <v>49</v>
      </c>
      <c r="O381" s="87"/>
      <c r="P381" s="217">
        <f>O381*H381</f>
        <v>0</v>
      </c>
      <c r="Q381" s="217">
        <v>4.93375E-05</v>
      </c>
      <c r="R381" s="217">
        <f>Q381*H381</f>
        <v>0.032861932599999998</v>
      </c>
      <c r="S381" s="217">
        <v>0</v>
      </c>
      <c r="T381" s="218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9" t="s">
        <v>266</v>
      </c>
      <c r="AT381" s="219" t="s">
        <v>150</v>
      </c>
      <c r="AU381" s="219" t="s">
        <v>88</v>
      </c>
      <c r="AY381" s="20" t="s">
        <v>148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20" t="s">
        <v>86</v>
      </c>
      <c r="BK381" s="220">
        <f>ROUND(I381*H381,2)</f>
        <v>0</v>
      </c>
      <c r="BL381" s="20" t="s">
        <v>266</v>
      </c>
      <c r="BM381" s="219" t="s">
        <v>645</v>
      </c>
    </row>
    <row r="382" s="2" customFormat="1">
      <c r="A382" s="41"/>
      <c r="B382" s="42"/>
      <c r="C382" s="43"/>
      <c r="D382" s="221" t="s">
        <v>157</v>
      </c>
      <c r="E382" s="43"/>
      <c r="F382" s="222" t="s">
        <v>646</v>
      </c>
      <c r="G382" s="43"/>
      <c r="H382" s="43"/>
      <c r="I382" s="223"/>
      <c r="J382" s="43"/>
      <c r="K382" s="43"/>
      <c r="L382" s="47"/>
      <c r="M382" s="224"/>
      <c r="N382" s="225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157</v>
      </c>
      <c r="AU382" s="20" t="s">
        <v>88</v>
      </c>
    </row>
    <row r="383" s="2" customFormat="1">
      <c r="A383" s="41"/>
      <c r="B383" s="42"/>
      <c r="C383" s="43"/>
      <c r="D383" s="226" t="s">
        <v>159</v>
      </c>
      <c r="E383" s="43"/>
      <c r="F383" s="227" t="s">
        <v>647</v>
      </c>
      <c r="G383" s="43"/>
      <c r="H383" s="43"/>
      <c r="I383" s="223"/>
      <c r="J383" s="43"/>
      <c r="K383" s="43"/>
      <c r="L383" s="47"/>
      <c r="M383" s="224"/>
      <c r="N383" s="225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159</v>
      </c>
      <c r="AU383" s="20" t="s">
        <v>88</v>
      </c>
    </row>
    <row r="384" s="13" customFormat="1">
      <c r="A384" s="13"/>
      <c r="B384" s="228"/>
      <c r="C384" s="229"/>
      <c r="D384" s="221" t="s">
        <v>161</v>
      </c>
      <c r="E384" s="230" t="s">
        <v>19</v>
      </c>
      <c r="F384" s="231" t="s">
        <v>648</v>
      </c>
      <c r="G384" s="229"/>
      <c r="H384" s="232">
        <v>666.06399999999996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8" t="s">
        <v>161</v>
      </c>
      <c r="AU384" s="238" t="s">
        <v>88</v>
      </c>
      <c r="AV384" s="13" t="s">
        <v>88</v>
      </c>
      <c r="AW384" s="13" t="s">
        <v>37</v>
      </c>
      <c r="AX384" s="13" t="s">
        <v>86</v>
      </c>
      <c r="AY384" s="238" t="s">
        <v>148</v>
      </c>
    </row>
    <row r="385" s="2" customFormat="1" ht="16.5" customHeight="1">
      <c r="A385" s="41"/>
      <c r="B385" s="42"/>
      <c r="C385" s="261" t="s">
        <v>649</v>
      </c>
      <c r="D385" s="261" t="s">
        <v>230</v>
      </c>
      <c r="E385" s="262" t="s">
        <v>650</v>
      </c>
      <c r="F385" s="263" t="s">
        <v>651</v>
      </c>
      <c r="G385" s="264" t="s">
        <v>233</v>
      </c>
      <c r="H385" s="265">
        <v>0.66600000000000004</v>
      </c>
      <c r="I385" s="266"/>
      <c r="J385" s="267">
        <f>ROUND(I385*H385,2)</f>
        <v>0</v>
      </c>
      <c r="K385" s="263" t="s">
        <v>19</v>
      </c>
      <c r="L385" s="268"/>
      <c r="M385" s="269" t="s">
        <v>19</v>
      </c>
      <c r="N385" s="270" t="s">
        <v>49</v>
      </c>
      <c r="O385" s="87"/>
      <c r="P385" s="217">
        <f>O385*H385</f>
        <v>0</v>
      </c>
      <c r="Q385" s="217">
        <v>0</v>
      </c>
      <c r="R385" s="217">
        <f>Q385*H385</f>
        <v>0</v>
      </c>
      <c r="S385" s="217">
        <v>0</v>
      </c>
      <c r="T385" s="218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9" t="s">
        <v>376</v>
      </c>
      <c r="AT385" s="219" t="s">
        <v>230</v>
      </c>
      <c r="AU385" s="219" t="s">
        <v>88</v>
      </c>
      <c r="AY385" s="20" t="s">
        <v>148</v>
      </c>
      <c r="BE385" s="220">
        <f>IF(N385="základní",J385,0)</f>
        <v>0</v>
      </c>
      <c r="BF385" s="220">
        <f>IF(N385="snížená",J385,0)</f>
        <v>0</v>
      </c>
      <c r="BG385" s="220">
        <f>IF(N385="zákl. přenesená",J385,0)</f>
        <v>0</v>
      </c>
      <c r="BH385" s="220">
        <f>IF(N385="sníž. přenesená",J385,0)</f>
        <v>0</v>
      </c>
      <c r="BI385" s="220">
        <f>IF(N385="nulová",J385,0)</f>
        <v>0</v>
      </c>
      <c r="BJ385" s="20" t="s">
        <v>86</v>
      </c>
      <c r="BK385" s="220">
        <f>ROUND(I385*H385,2)</f>
        <v>0</v>
      </c>
      <c r="BL385" s="20" t="s">
        <v>266</v>
      </c>
      <c r="BM385" s="219" t="s">
        <v>652</v>
      </c>
    </row>
    <row r="386" s="2" customFormat="1">
      <c r="A386" s="41"/>
      <c r="B386" s="42"/>
      <c r="C386" s="43"/>
      <c r="D386" s="221" t="s">
        <v>157</v>
      </c>
      <c r="E386" s="43"/>
      <c r="F386" s="222" t="s">
        <v>651</v>
      </c>
      <c r="G386" s="43"/>
      <c r="H386" s="43"/>
      <c r="I386" s="223"/>
      <c r="J386" s="43"/>
      <c r="K386" s="43"/>
      <c r="L386" s="47"/>
      <c r="M386" s="224"/>
      <c r="N386" s="225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157</v>
      </c>
      <c r="AU386" s="20" t="s">
        <v>88</v>
      </c>
    </row>
    <row r="387" s="13" customFormat="1">
      <c r="A387" s="13"/>
      <c r="B387" s="228"/>
      <c r="C387" s="229"/>
      <c r="D387" s="221" t="s">
        <v>161</v>
      </c>
      <c r="E387" s="229"/>
      <c r="F387" s="231" t="s">
        <v>653</v>
      </c>
      <c r="G387" s="229"/>
      <c r="H387" s="232">
        <v>0.66600000000000004</v>
      </c>
      <c r="I387" s="233"/>
      <c r="J387" s="229"/>
      <c r="K387" s="229"/>
      <c r="L387" s="234"/>
      <c r="M387" s="235"/>
      <c r="N387" s="236"/>
      <c r="O387" s="236"/>
      <c r="P387" s="236"/>
      <c r="Q387" s="236"/>
      <c r="R387" s="236"/>
      <c r="S387" s="236"/>
      <c r="T387" s="23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8" t="s">
        <v>161</v>
      </c>
      <c r="AU387" s="238" t="s">
        <v>88</v>
      </c>
      <c r="AV387" s="13" t="s">
        <v>88</v>
      </c>
      <c r="AW387" s="13" t="s">
        <v>4</v>
      </c>
      <c r="AX387" s="13" t="s">
        <v>86</v>
      </c>
      <c r="AY387" s="238" t="s">
        <v>148</v>
      </c>
    </row>
    <row r="388" s="12" customFormat="1" ht="25.92" customHeight="1">
      <c r="A388" s="12"/>
      <c r="B388" s="192"/>
      <c r="C388" s="193"/>
      <c r="D388" s="194" t="s">
        <v>77</v>
      </c>
      <c r="E388" s="195" t="s">
        <v>230</v>
      </c>
      <c r="F388" s="195" t="s">
        <v>654</v>
      </c>
      <c r="G388" s="193"/>
      <c r="H388" s="193"/>
      <c r="I388" s="196"/>
      <c r="J388" s="197">
        <f>BK388</f>
        <v>0</v>
      </c>
      <c r="K388" s="193"/>
      <c r="L388" s="198"/>
      <c r="M388" s="199"/>
      <c r="N388" s="200"/>
      <c r="O388" s="200"/>
      <c r="P388" s="201">
        <f>P389</f>
        <v>0</v>
      </c>
      <c r="Q388" s="200"/>
      <c r="R388" s="201">
        <f>R389</f>
        <v>0.0046955999999999994</v>
      </c>
      <c r="S388" s="200"/>
      <c r="T388" s="202">
        <f>T389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3" t="s">
        <v>176</v>
      </c>
      <c r="AT388" s="204" t="s">
        <v>77</v>
      </c>
      <c r="AU388" s="204" t="s">
        <v>78</v>
      </c>
      <c r="AY388" s="203" t="s">
        <v>148</v>
      </c>
      <c r="BK388" s="205">
        <f>BK389</f>
        <v>0</v>
      </c>
    </row>
    <row r="389" s="12" customFormat="1" ht="22.8" customHeight="1">
      <c r="A389" s="12"/>
      <c r="B389" s="192"/>
      <c r="C389" s="193"/>
      <c r="D389" s="194" t="s">
        <v>77</v>
      </c>
      <c r="E389" s="206" t="s">
        <v>655</v>
      </c>
      <c r="F389" s="206" t="s">
        <v>656</v>
      </c>
      <c r="G389" s="193"/>
      <c r="H389" s="193"/>
      <c r="I389" s="196"/>
      <c r="J389" s="207">
        <f>BK389</f>
        <v>0</v>
      </c>
      <c r="K389" s="193"/>
      <c r="L389" s="198"/>
      <c r="M389" s="199"/>
      <c r="N389" s="200"/>
      <c r="O389" s="200"/>
      <c r="P389" s="201">
        <f>SUM(P390:P400)</f>
        <v>0</v>
      </c>
      <c r="Q389" s="200"/>
      <c r="R389" s="201">
        <f>SUM(R390:R400)</f>
        <v>0.0046955999999999994</v>
      </c>
      <c r="S389" s="200"/>
      <c r="T389" s="202">
        <f>SUM(T390:T400)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3" t="s">
        <v>176</v>
      </c>
      <c r="AT389" s="204" t="s">
        <v>77</v>
      </c>
      <c r="AU389" s="204" t="s">
        <v>86</v>
      </c>
      <c r="AY389" s="203" t="s">
        <v>148</v>
      </c>
      <c r="BK389" s="205">
        <f>SUM(BK390:BK400)</f>
        <v>0</v>
      </c>
    </row>
    <row r="390" s="2" customFormat="1" ht="16.5" customHeight="1">
      <c r="A390" s="41"/>
      <c r="B390" s="42"/>
      <c r="C390" s="208" t="s">
        <v>657</v>
      </c>
      <c r="D390" s="208" t="s">
        <v>150</v>
      </c>
      <c r="E390" s="209" t="s">
        <v>658</v>
      </c>
      <c r="F390" s="210" t="s">
        <v>659</v>
      </c>
      <c r="G390" s="211" t="s">
        <v>224</v>
      </c>
      <c r="H390" s="212">
        <v>12</v>
      </c>
      <c r="I390" s="213"/>
      <c r="J390" s="214">
        <f>ROUND(I390*H390,2)</f>
        <v>0</v>
      </c>
      <c r="K390" s="210" t="s">
        <v>154</v>
      </c>
      <c r="L390" s="47"/>
      <c r="M390" s="215" t="s">
        <v>19</v>
      </c>
      <c r="N390" s="216" t="s">
        <v>49</v>
      </c>
      <c r="O390" s="87"/>
      <c r="P390" s="217">
        <f>O390*H390</f>
        <v>0</v>
      </c>
      <c r="Q390" s="217">
        <v>0</v>
      </c>
      <c r="R390" s="217">
        <f>Q390*H390</f>
        <v>0</v>
      </c>
      <c r="S390" s="217">
        <v>0</v>
      </c>
      <c r="T390" s="218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9" t="s">
        <v>551</v>
      </c>
      <c r="AT390" s="219" t="s">
        <v>150</v>
      </c>
      <c r="AU390" s="219" t="s">
        <v>88</v>
      </c>
      <c r="AY390" s="20" t="s">
        <v>148</v>
      </c>
      <c r="BE390" s="220">
        <f>IF(N390="základní",J390,0)</f>
        <v>0</v>
      </c>
      <c r="BF390" s="220">
        <f>IF(N390="snížená",J390,0)</f>
        <v>0</v>
      </c>
      <c r="BG390" s="220">
        <f>IF(N390="zákl. přenesená",J390,0)</f>
        <v>0</v>
      </c>
      <c r="BH390" s="220">
        <f>IF(N390="sníž. přenesená",J390,0)</f>
        <v>0</v>
      </c>
      <c r="BI390" s="220">
        <f>IF(N390="nulová",J390,0)</f>
        <v>0</v>
      </c>
      <c r="BJ390" s="20" t="s">
        <v>86</v>
      </c>
      <c r="BK390" s="220">
        <f>ROUND(I390*H390,2)</f>
        <v>0</v>
      </c>
      <c r="BL390" s="20" t="s">
        <v>551</v>
      </c>
      <c r="BM390" s="219" t="s">
        <v>660</v>
      </c>
    </row>
    <row r="391" s="2" customFormat="1">
      <c r="A391" s="41"/>
      <c r="B391" s="42"/>
      <c r="C391" s="43"/>
      <c r="D391" s="221" t="s">
        <v>157</v>
      </c>
      <c r="E391" s="43"/>
      <c r="F391" s="222" t="s">
        <v>661</v>
      </c>
      <c r="G391" s="43"/>
      <c r="H391" s="43"/>
      <c r="I391" s="223"/>
      <c r="J391" s="43"/>
      <c r="K391" s="43"/>
      <c r="L391" s="47"/>
      <c r="M391" s="224"/>
      <c r="N391" s="225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157</v>
      </c>
      <c r="AU391" s="20" t="s">
        <v>88</v>
      </c>
    </row>
    <row r="392" s="2" customFormat="1">
      <c r="A392" s="41"/>
      <c r="B392" s="42"/>
      <c r="C392" s="43"/>
      <c r="D392" s="226" t="s">
        <v>159</v>
      </c>
      <c r="E392" s="43"/>
      <c r="F392" s="227" t="s">
        <v>662</v>
      </c>
      <c r="G392" s="43"/>
      <c r="H392" s="43"/>
      <c r="I392" s="223"/>
      <c r="J392" s="43"/>
      <c r="K392" s="43"/>
      <c r="L392" s="47"/>
      <c r="M392" s="224"/>
      <c r="N392" s="225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159</v>
      </c>
      <c r="AU392" s="20" t="s">
        <v>88</v>
      </c>
    </row>
    <row r="393" s="13" customFormat="1">
      <c r="A393" s="13"/>
      <c r="B393" s="228"/>
      <c r="C393" s="229"/>
      <c r="D393" s="221" t="s">
        <v>161</v>
      </c>
      <c r="E393" s="230" t="s">
        <v>19</v>
      </c>
      <c r="F393" s="231" t="s">
        <v>663</v>
      </c>
      <c r="G393" s="229"/>
      <c r="H393" s="232">
        <v>12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8" t="s">
        <v>161</v>
      </c>
      <c r="AU393" s="238" t="s">
        <v>88</v>
      </c>
      <c r="AV393" s="13" t="s">
        <v>88</v>
      </c>
      <c r="AW393" s="13" t="s">
        <v>37</v>
      </c>
      <c r="AX393" s="13" t="s">
        <v>86</v>
      </c>
      <c r="AY393" s="238" t="s">
        <v>148</v>
      </c>
    </row>
    <row r="394" s="2" customFormat="1" ht="16.5" customHeight="1">
      <c r="A394" s="41"/>
      <c r="B394" s="42"/>
      <c r="C394" s="261" t="s">
        <v>664</v>
      </c>
      <c r="D394" s="261" t="s">
        <v>230</v>
      </c>
      <c r="E394" s="262" t="s">
        <v>665</v>
      </c>
      <c r="F394" s="263" t="s">
        <v>666</v>
      </c>
      <c r="G394" s="264" t="s">
        <v>224</v>
      </c>
      <c r="H394" s="265">
        <v>12.6</v>
      </c>
      <c r="I394" s="266"/>
      <c r="J394" s="267">
        <f>ROUND(I394*H394,2)</f>
        <v>0</v>
      </c>
      <c r="K394" s="263" t="s">
        <v>154</v>
      </c>
      <c r="L394" s="268"/>
      <c r="M394" s="269" t="s">
        <v>19</v>
      </c>
      <c r="N394" s="270" t="s">
        <v>49</v>
      </c>
      <c r="O394" s="87"/>
      <c r="P394" s="217">
        <f>O394*H394</f>
        <v>0</v>
      </c>
      <c r="Q394" s="217">
        <v>0.00035</v>
      </c>
      <c r="R394" s="217">
        <f>Q394*H394</f>
        <v>0.0044099999999999999</v>
      </c>
      <c r="S394" s="217">
        <v>0</v>
      </c>
      <c r="T394" s="218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9" t="s">
        <v>667</v>
      </c>
      <c r="AT394" s="219" t="s">
        <v>230</v>
      </c>
      <c r="AU394" s="219" t="s">
        <v>88</v>
      </c>
      <c r="AY394" s="20" t="s">
        <v>148</v>
      </c>
      <c r="BE394" s="220">
        <f>IF(N394="základní",J394,0)</f>
        <v>0</v>
      </c>
      <c r="BF394" s="220">
        <f>IF(N394="snížená",J394,0)</f>
        <v>0</v>
      </c>
      <c r="BG394" s="220">
        <f>IF(N394="zákl. přenesená",J394,0)</f>
        <v>0</v>
      </c>
      <c r="BH394" s="220">
        <f>IF(N394="sníž. přenesená",J394,0)</f>
        <v>0</v>
      </c>
      <c r="BI394" s="220">
        <f>IF(N394="nulová",J394,0)</f>
        <v>0</v>
      </c>
      <c r="BJ394" s="20" t="s">
        <v>86</v>
      </c>
      <c r="BK394" s="220">
        <f>ROUND(I394*H394,2)</f>
        <v>0</v>
      </c>
      <c r="BL394" s="20" t="s">
        <v>667</v>
      </c>
      <c r="BM394" s="219" t="s">
        <v>668</v>
      </c>
    </row>
    <row r="395" s="2" customFormat="1">
      <c r="A395" s="41"/>
      <c r="B395" s="42"/>
      <c r="C395" s="43"/>
      <c r="D395" s="221" t="s">
        <v>157</v>
      </c>
      <c r="E395" s="43"/>
      <c r="F395" s="222" t="s">
        <v>666</v>
      </c>
      <c r="G395" s="43"/>
      <c r="H395" s="43"/>
      <c r="I395" s="223"/>
      <c r="J395" s="43"/>
      <c r="K395" s="43"/>
      <c r="L395" s="47"/>
      <c r="M395" s="224"/>
      <c r="N395" s="225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157</v>
      </c>
      <c r="AU395" s="20" t="s">
        <v>88</v>
      </c>
    </row>
    <row r="396" s="13" customFormat="1">
      <c r="A396" s="13"/>
      <c r="B396" s="228"/>
      <c r="C396" s="229"/>
      <c r="D396" s="221" t="s">
        <v>161</v>
      </c>
      <c r="E396" s="229"/>
      <c r="F396" s="231" t="s">
        <v>669</v>
      </c>
      <c r="G396" s="229"/>
      <c r="H396" s="232">
        <v>12.6</v>
      </c>
      <c r="I396" s="233"/>
      <c r="J396" s="229"/>
      <c r="K396" s="229"/>
      <c r="L396" s="234"/>
      <c r="M396" s="235"/>
      <c r="N396" s="236"/>
      <c r="O396" s="236"/>
      <c r="P396" s="236"/>
      <c r="Q396" s="236"/>
      <c r="R396" s="236"/>
      <c r="S396" s="236"/>
      <c r="T396" s="23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8" t="s">
        <v>161</v>
      </c>
      <c r="AU396" s="238" t="s">
        <v>88</v>
      </c>
      <c r="AV396" s="13" t="s">
        <v>88</v>
      </c>
      <c r="AW396" s="13" t="s">
        <v>4</v>
      </c>
      <c r="AX396" s="13" t="s">
        <v>86</v>
      </c>
      <c r="AY396" s="238" t="s">
        <v>148</v>
      </c>
    </row>
    <row r="397" s="2" customFormat="1" ht="16.5" customHeight="1">
      <c r="A397" s="41"/>
      <c r="B397" s="42"/>
      <c r="C397" s="208" t="s">
        <v>670</v>
      </c>
      <c r="D397" s="208" t="s">
        <v>150</v>
      </c>
      <c r="E397" s="209" t="s">
        <v>671</v>
      </c>
      <c r="F397" s="210" t="s">
        <v>672</v>
      </c>
      <c r="G397" s="211" t="s">
        <v>224</v>
      </c>
      <c r="H397" s="212">
        <v>4</v>
      </c>
      <c r="I397" s="213"/>
      <c r="J397" s="214">
        <f>ROUND(I397*H397,2)</f>
        <v>0</v>
      </c>
      <c r="K397" s="210" t="s">
        <v>154</v>
      </c>
      <c r="L397" s="47"/>
      <c r="M397" s="215" t="s">
        <v>19</v>
      </c>
      <c r="N397" s="216" t="s">
        <v>49</v>
      </c>
      <c r="O397" s="87"/>
      <c r="P397" s="217">
        <f>O397*H397</f>
        <v>0</v>
      </c>
      <c r="Q397" s="217">
        <v>7.1400000000000001E-05</v>
      </c>
      <c r="R397" s="217">
        <f>Q397*H397</f>
        <v>0.0002856</v>
      </c>
      <c r="S397" s="217">
        <v>0</v>
      </c>
      <c r="T397" s="218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9" t="s">
        <v>551</v>
      </c>
      <c r="AT397" s="219" t="s">
        <v>150</v>
      </c>
      <c r="AU397" s="219" t="s">
        <v>88</v>
      </c>
      <c r="AY397" s="20" t="s">
        <v>148</v>
      </c>
      <c r="BE397" s="220">
        <f>IF(N397="základní",J397,0)</f>
        <v>0</v>
      </c>
      <c r="BF397" s="220">
        <f>IF(N397="snížená",J397,0)</f>
        <v>0</v>
      </c>
      <c r="BG397" s="220">
        <f>IF(N397="zákl. přenesená",J397,0)</f>
        <v>0</v>
      </c>
      <c r="BH397" s="220">
        <f>IF(N397="sníž. přenesená",J397,0)</f>
        <v>0</v>
      </c>
      <c r="BI397" s="220">
        <f>IF(N397="nulová",J397,0)</f>
        <v>0</v>
      </c>
      <c r="BJ397" s="20" t="s">
        <v>86</v>
      </c>
      <c r="BK397" s="220">
        <f>ROUND(I397*H397,2)</f>
        <v>0</v>
      </c>
      <c r="BL397" s="20" t="s">
        <v>551</v>
      </c>
      <c r="BM397" s="219" t="s">
        <v>673</v>
      </c>
    </row>
    <row r="398" s="2" customFormat="1">
      <c r="A398" s="41"/>
      <c r="B398" s="42"/>
      <c r="C398" s="43"/>
      <c r="D398" s="221" t="s">
        <v>157</v>
      </c>
      <c r="E398" s="43"/>
      <c r="F398" s="222" t="s">
        <v>674</v>
      </c>
      <c r="G398" s="43"/>
      <c r="H398" s="43"/>
      <c r="I398" s="223"/>
      <c r="J398" s="43"/>
      <c r="K398" s="43"/>
      <c r="L398" s="47"/>
      <c r="M398" s="224"/>
      <c r="N398" s="225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157</v>
      </c>
      <c r="AU398" s="20" t="s">
        <v>88</v>
      </c>
    </row>
    <row r="399" s="2" customFormat="1">
      <c r="A399" s="41"/>
      <c r="B399" s="42"/>
      <c r="C399" s="43"/>
      <c r="D399" s="226" t="s">
        <v>159</v>
      </c>
      <c r="E399" s="43"/>
      <c r="F399" s="227" t="s">
        <v>675</v>
      </c>
      <c r="G399" s="43"/>
      <c r="H399" s="43"/>
      <c r="I399" s="223"/>
      <c r="J399" s="43"/>
      <c r="K399" s="43"/>
      <c r="L399" s="47"/>
      <c r="M399" s="224"/>
      <c r="N399" s="225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159</v>
      </c>
      <c r="AU399" s="20" t="s">
        <v>88</v>
      </c>
    </row>
    <row r="400" s="13" customFormat="1">
      <c r="A400" s="13"/>
      <c r="B400" s="228"/>
      <c r="C400" s="229"/>
      <c r="D400" s="221" t="s">
        <v>161</v>
      </c>
      <c r="E400" s="230" t="s">
        <v>19</v>
      </c>
      <c r="F400" s="231" t="s">
        <v>155</v>
      </c>
      <c r="G400" s="229"/>
      <c r="H400" s="232">
        <v>4</v>
      </c>
      <c r="I400" s="233"/>
      <c r="J400" s="229"/>
      <c r="K400" s="229"/>
      <c r="L400" s="234"/>
      <c r="M400" s="281"/>
      <c r="N400" s="282"/>
      <c r="O400" s="282"/>
      <c r="P400" s="282"/>
      <c r="Q400" s="282"/>
      <c r="R400" s="282"/>
      <c r="S400" s="282"/>
      <c r="T400" s="28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8" t="s">
        <v>161</v>
      </c>
      <c r="AU400" s="238" t="s">
        <v>88</v>
      </c>
      <c r="AV400" s="13" t="s">
        <v>88</v>
      </c>
      <c r="AW400" s="13" t="s">
        <v>37</v>
      </c>
      <c r="AX400" s="13" t="s">
        <v>86</v>
      </c>
      <c r="AY400" s="238" t="s">
        <v>148</v>
      </c>
    </row>
    <row r="401" s="2" customFormat="1" ht="6.96" customHeight="1">
      <c r="A401" s="41"/>
      <c r="B401" s="62"/>
      <c r="C401" s="63"/>
      <c r="D401" s="63"/>
      <c r="E401" s="63"/>
      <c r="F401" s="63"/>
      <c r="G401" s="63"/>
      <c r="H401" s="63"/>
      <c r="I401" s="63"/>
      <c r="J401" s="63"/>
      <c r="K401" s="63"/>
      <c r="L401" s="47"/>
      <c r="M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</row>
  </sheetData>
  <sheetProtection sheet="1" autoFilter="0" formatColumns="0" formatRows="0" objects="1" scenarios="1" spinCount="100000" saltValue="YjydFnfmxPX/PbmnQ7XUSeUd1fOQoDIYlDbBzRLVrMi62lZOkQ8dqdHHVhyPm3t8zUDr/FGCcoSavz6FOJ2IKg==" hashValue="Op+q3H2TUZn9BDZ+cjllHb1DpeTCfnfQ2UxQJcfKLjILHRyVjzEVlN7mCZfzmQHiTidVD1XOJAQ1T9MdjuICZg==" algorithmName="SHA-512" password="C730"/>
  <autoFilter ref="C91:K40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4_01/131251206"/>
    <hyperlink ref="F103" r:id="rId2" display="https://podminky.urs.cz/item/CS_URS_2024_01/132254206"/>
    <hyperlink ref="F113" r:id="rId3" display="https://podminky.urs.cz/item/CS_URS_2024_01/151101101"/>
    <hyperlink ref="F123" r:id="rId4" display="https://podminky.urs.cz/item/CS_URS_2024_01/151101111"/>
    <hyperlink ref="F126" r:id="rId5" display="https://podminky.urs.cz/item/CS_URS_2024_01/151101201"/>
    <hyperlink ref="F130" r:id="rId6" display="https://podminky.urs.cz/item/CS_URS_2024_01/151101211"/>
    <hyperlink ref="F133" r:id="rId7" display="https://podminky.urs.cz/item/CS_URS_2024_01/151101301"/>
    <hyperlink ref="F137" r:id="rId8" display="https://podminky.urs.cz/item/CS_URS_2024_01/151101311"/>
    <hyperlink ref="F140" r:id="rId9" display="https://podminky.urs.cz/item/CS_URS_2024_01/151712111"/>
    <hyperlink ref="F147" r:id="rId10" display="https://podminky.urs.cz/item/CS_URS_2024_01/153112111"/>
    <hyperlink ref="F151" r:id="rId11" display="https://podminky.urs.cz/item/CS_URS_2024_01/153112122"/>
    <hyperlink ref="F156" r:id="rId12" display="https://podminky.urs.cz/item/CS_URS_2024_01/153113112"/>
    <hyperlink ref="F159" r:id="rId13" display="https://podminky.urs.cz/item/CS_URS_2024_01/162351104"/>
    <hyperlink ref="F164" r:id="rId14" display="https://podminky.urs.cz/item/CS_URS_2024_01/162551108"/>
    <hyperlink ref="F172" r:id="rId15" display="https://podminky.urs.cz/item/CS_URS_2024_01/167151111"/>
    <hyperlink ref="F180" r:id="rId16" display="https://podminky.urs.cz/item/CS_URS_2024_01/171201231"/>
    <hyperlink ref="F185" r:id="rId17" display="https://podminky.urs.cz/item/CS_URS_2024_01/171251201"/>
    <hyperlink ref="F189" r:id="rId18" display="https://podminky.urs.cz/item/CS_URS_2024_01/174151101"/>
    <hyperlink ref="F193" r:id="rId19" display="https://podminky.urs.cz/item/CS_URS_2024_01/175151101"/>
    <hyperlink ref="F206" r:id="rId20" display="https://podminky.urs.cz/item/CS_URS_2024_01/273313611"/>
    <hyperlink ref="F212" r:id="rId21" display="https://podminky.urs.cz/item/CS_URS_2024_01/273362021"/>
    <hyperlink ref="F216" r:id="rId22" display="https://podminky.urs.cz/item/CS_URS_2024_01/283111111"/>
    <hyperlink ref="F224" r:id="rId23" display="https://podminky.urs.cz/item/CS_URS_2024_01/382121111"/>
    <hyperlink ref="F227" r:id="rId24" display="https://podminky.urs.cz/item/CS_URS_2024_01/382121121"/>
    <hyperlink ref="F230" r:id="rId25" display="https://podminky.urs.cz/item/CS_URS_2024_01/382121131"/>
    <hyperlink ref="F240" r:id="rId26" display="https://podminky.urs.cz/item/CS_URS_2024_01/451572111"/>
    <hyperlink ref="F251" r:id="rId27" display="https://podminky.urs.cz/item/CS_URS_2024_01/871171141"/>
    <hyperlink ref="F275" r:id="rId28" display="https://podminky.urs.cz/item/CS_URS_2024_01/877171118"/>
    <hyperlink ref="F280" r:id="rId29" display="https://podminky.urs.cz/item/CS_URS_2024_01/877315221"/>
    <hyperlink ref="F285" r:id="rId30" display="https://podminky.urs.cz/item/CS_URS_2024_01/877355221"/>
    <hyperlink ref="F290" r:id="rId31" display="https://podminky.urs.cz/item/CS_URS_2024_01/892241111"/>
    <hyperlink ref="F293" r:id="rId32" display="https://podminky.urs.cz/item/CS_URS_2024_01/892372111"/>
    <hyperlink ref="F296" r:id="rId33" display="https://podminky.urs.cz/item/CS_URS_2024_01/894118001"/>
    <hyperlink ref="F299" r:id="rId34" display="https://podminky.urs.cz/item/CS_URS_2024_01/894411111"/>
    <hyperlink ref="F330" r:id="rId35" display="https://podminky.urs.cz/item/CS_URS_2024_01/894811163"/>
    <hyperlink ref="F333" r:id="rId36" display="https://podminky.urs.cz/item/CS_URS_2024_01/894811243"/>
    <hyperlink ref="F336" r:id="rId37" display="https://podminky.urs.cz/item/CS_URS_2024_01/894812326"/>
    <hyperlink ref="F339" r:id="rId38" display="https://podminky.urs.cz/item/CS_URS_2024_01/894812332"/>
    <hyperlink ref="F342" r:id="rId39" display="https://podminky.urs.cz/item/CS_URS_2024_01/894812377"/>
    <hyperlink ref="F345" r:id="rId40" display="https://podminky.urs.cz/item/CS_URS_2024_01/899623151"/>
    <hyperlink ref="F349" r:id="rId41" display="https://podminky.urs.cz/item/CS_URS_2024_01/899721111"/>
    <hyperlink ref="F352" r:id="rId42" display="https://podminky.urs.cz/item/CS_URS_2024_01/899722112"/>
    <hyperlink ref="F356" r:id="rId43" display="https://podminky.urs.cz/item/CS_URS_2024_01/981011111"/>
    <hyperlink ref="F361" r:id="rId44" display="https://podminky.urs.cz/item/CS_URS_2024_01/997006512"/>
    <hyperlink ref="F364" r:id="rId45" display="https://podminky.urs.cz/item/CS_URS_2024_01/997221551"/>
    <hyperlink ref="F367" r:id="rId46" display="https://podminky.urs.cz/item/CS_URS_2024_01/997221559"/>
    <hyperlink ref="F370" r:id="rId47" display="https://podminky.urs.cz/item/CS_URS_2024_01/997221612"/>
    <hyperlink ref="F373" r:id="rId48" display="https://podminky.urs.cz/item/CS_URS_2024_01/997006519"/>
    <hyperlink ref="F378" r:id="rId49" display="https://podminky.urs.cz/item/CS_URS_2024_01/998276101"/>
    <hyperlink ref="F383" r:id="rId50" display="https://podminky.urs.cz/item/CS_URS_2024_01/767995115"/>
    <hyperlink ref="F392" r:id="rId51" display="https://podminky.urs.cz/item/CS_URS_2024_01/460791113"/>
    <hyperlink ref="F399" r:id="rId52" display="https://podminky.urs.cz/item/CS_URS_2024_01/4606711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  <c r="AZ2" s="131" t="s">
        <v>95</v>
      </c>
      <c r="BA2" s="131" t="s">
        <v>96</v>
      </c>
      <c r="BB2" s="131" t="s">
        <v>19</v>
      </c>
      <c r="BC2" s="131" t="s">
        <v>676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677</v>
      </c>
      <c r="BA3" s="131" t="s">
        <v>678</v>
      </c>
      <c r="BB3" s="131" t="s">
        <v>19</v>
      </c>
      <c r="BC3" s="131" t="s">
        <v>215</v>
      </c>
      <c r="BD3" s="131" t="s">
        <v>176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  <c r="AZ4" s="131" t="s">
        <v>679</v>
      </c>
      <c r="BA4" s="131" t="s">
        <v>680</v>
      </c>
      <c r="BB4" s="131" t="s">
        <v>19</v>
      </c>
      <c r="BC4" s="131" t="s">
        <v>681</v>
      </c>
      <c r="BD4" s="131" t="s">
        <v>176</v>
      </c>
    </row>
    <row r="5" s="1" customFormat="1" ht="6.96" customHeight="1">
      <c r="B5" s="23"/>
      <c r="L5" s="23"/>
      <c r="AZ5" s="131" t="s">
        <v>98</v>
      </c>
      <c r="BA5" s="131" t="s">
        <v>99</v>
      </c>
      <c r="BB5" s="131" t="s">
        <v>19</v>
      </c>
      <c r="BC5" s="131" t="s">
        <v>682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102</v>
      </c>
      <c r="BA6" s="131" t="s">
        <v>103</v>
      </c>
      <c r="BB6" s="131" t="s">
        <v>19</v>
      </c>
      <c r="BC6" s="131" t="s">
        <v>683</v>
      </c>
      <c r="BD6" s="131" t="s">
        <v>88</v>
      </c>
    </row>
    <row r="7" s="1" customFormat="1" ht="16.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  <c r="AZ7" s="131" t="s">
        <v>105</v>
      </c>
      <c r="BA7" s="131" t="s">
        <v>106</v>
      </c>
      <c r="BB7" s="131" t="s">
        <v>19</v>
      </c>
      <c r="BC7" s="131" t="s">
        <v>684</v>
      </c>
      <c r="BD7" s="131" t="s">
        <v>88</v>
      </c>
    </row>
    <row r="8" s="2" customFormat="1" ht="12" customHeight="1">
      <c r="A8" s="41"/>
      <c r="B8" s="47"/>
      <c r="C8" s="41"/>
      <c r="D8" s="136" t="s">
        <v>114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108</v>
      </c>
      <c r="BA8" s="131" t="s">
        <v>109</v>
      </c>
      <c r="BB8" s="131" t="s">
        <v>19</v>
      </c>
      <c r="BC8" s="131" t="s">
        <v>685</v>
      </c>
      <c r="BD8" s="131" t="s">
        <v>88</v>
      </c>
    </row>
    <row r="9" s="2" customFormat="1" ht="16.5" customHeight="1">
      <c r="A9" s="41"/>
      <c r="B9" s="47"/>
      <c r="C9" s="41"/>
      <c r="D9" s="41"/>
      <c r="E9" s="139" t="s">
        <v>686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1" t="s">
        <v>111</v>
      </c>
      <c r="BA9" s="131" t="s">
        <v>112</v>
      </c>
      <c r="BB9" s="131" t="s">
        <v>19</v>
      </c>
      <c r="BC9" s="131" t="s">
        <v>687</v>
      </c>
      <c r="BD9" s="131" t="s">
        <v>88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ROUND(J89,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ROUND((SUM(BE89:BE293)),  2)</f>
        <v>0</v>
      </c>
      <c r="G33" s="41"/>
      <c r="H33" s="41"/>
      <c r="I33" s="152">
        <v>0.20999999999999999</v>
      </c>
      <c r="J33" s="151">
        <f>ROUND(((SUM(BE89:BE293))*I33),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ROUND((SUM(BF89:BF293)),  2)</f>
        <v>0</v>
      </c>
      <c r="G34" s="41"/>
      <c r="H34" s="41"/>
      <c r="I34" s="152">
        <v>0.12</v>
      </c>
      <c r="J34" s="151">
        <f>ROUND(((SUM(BF89:BF293))*I34),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ROUND((SUM(BG89:BG293)),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ROUND((SUM(BH89:BH293)),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ROUND((SUM(BI89:BI293)),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114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04 - Odvodnění parkoviště a OLK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HADRABA, s.r.o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69"/>
      <c r="C60" s="170"/>
      <c r="D60" s="171" t="s">
        <v>120</v>
      </c>
      <c r="E60" s="172"/>
      <c r="F60" s="172"/>
      <c r="G60" s="172"/>
      <c r="H60" s="172"/>
      <c r="I60" s="172"/>
      <c r="J60" s="173">
        <f>J90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121</v>
      </c>
      <c r="E61" s="178"/>
      <c r="F61" s="178"/>
      <c r="G61" s="178"/>
      <c r="H61" s="178"/>
      <c r="I61" s="178"/>
      <c r="J61" s="179">
        <f>J91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122</v>
      </c>
      <c r="E62" s="178"/>
      <c r="F62" s="178"/>
      <c r="G62" s="178"/>
      <c r="H62" s="178"/>
      <c r="I62" s="178"/>
      <c r="J62" s="179">
        <f>J167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123</v>
      </c>
      <c r="E63" s="178"/>
      <c r="F63" s="178"/>
      <c r="G63" s="178"/>
      <c r="H63" s="178"/>
      <c r="I63" s="178"/>
      <c r="J63" s="179">
        <f>J177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J182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688</v>
      </c>
      <c r="E65" s="178"/>
      <c r="F65" s="178"/>
      <c r="G65" s="178"/>
      <c r="H65" s="178"/>
      <c r="I65" s="178"/>
      <c r="J65" s="179">
        <f>J190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125</v>
      </c>
      <c r="E66" s="178"/>
      <c r="F66" s="178"/>
      <c r="G66" s="178"/>
      <c r="H66" s="178"/>
      <c r="I66" s="178"/>
      <c r="J66" s="179">
        <f>J207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126</v>
      </c>
      <c r="E67" s="178"/>
      <c r="F67" s="178"/>
      <c r="G67" s="178"/>
      <c r="H67" s="178"/>
      <c r="I67" s="178"/>
      <c r="J67" s="179">
        <f>J254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127</v>
      </c>
      <c r="E68" s="178"/>
      <c r="F68" s="178"/>
      <c r="G68" s="178"/>
      <c r="H68" s="178"/>
      <c r="I68" s="178"/>
      <c r="J68" s="179">
        <f>J270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128</v>
      </c>
      <c r="E69" s="178"/>
      <c r="F69" s="178"/>
      <c r="G69" s="178"/>
      <c r="H69" s="178"/>
      <c r="I69" s="178"/>
      <c r="J69" s="179">
        <f>J290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133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64" t="str">
        <f>E7</f>
        <v>Akumulační nádrže dešťové vody pro fotbalový a tenisový areál Žďár nad Sázavou</v>
      </c>
      <c r="F79" s="35"/>
      <c r="G79" s="35"/>
      <c r="H79" s="35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114</v>
      </c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SO 04 - Odvodnění parkoviště a OLK</v>
      </c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>Žďár nad Sázavou</v>
      </c>
      <c r="G83" s="43"/>
      <c r="H83" s="43"/>
      <c r="I83" s="35" t="s">
        <v>23</v>
      </c>
      <c r="J83" s="75" t="str">
        <f>IF(J12="","",J12)</f>
        <v>29. 9. 2022</v>
      </c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E15</f>
        <v>Město Žďár nad Sázavou</v>
      </c>
      <c r="G85" s="43"/>
      <c r="H85" s="43"/>
      <c r="I85" s="35" t="s">
        <v>33</v>
      </c>
      <c r="J85" s="39" t="str">
        <f>E21</f>
        <v>TZBplan, s.r.o.</v>
      </c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38</v>
      </c>
      <c r="J86" s="39" t="str">
        <f>E24</f>
        <v>HADRABA, s.r.o</v>
      </c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1"/>
      <c r="B88" s="182"/>
      <c r="C88" s="183" t="s">
        <v>134</v>
      </c>
      <c r="D88" s="184" t="s">
        <v>63</v>
      </c>
      <c r="E88" s="184" t="s">
        <v>59</v>
      </c>
      <c r="F88" s="184" t="s">
        <v>60</v>
      </c>
      <c r="G88" s="184" t="s">
        <v>135</v>
      </c>
      <c r="H88" s="184" t="s">
        <v>136</v>
      </c>
      <c r="I88" s="184" t="s">
        <v>137</v>
      </c>
      <c r="J88" s="184" t="s">
        <v>118</v>
      </c>
      <c r="K88" s="185" t="s">
        <v>138</v>
      </c>
      <c r="L88" s="186"/>
      <c r="M88" s="95" t="s">
        <v>19</v>
      </c>
      <c r="N88" s="96" t="s">
        <v>48</v>
      </c>
      <c r="O88" s="96" t="s">
        <v>139</v>
      </c>
      <c r="P88" s="96" t="s">
        <v>140</v>
      </c>
      <c r="Q88" s="96" t="s">
        <v>141</v>
      </c>
      <c r="R88" s="96" t="s">
        <v>142</v>
      </c>
      <c r="S88" s="96" t="s">
        <v>143</v>
      </c>
      <c r="T88" s="97" t="s">
        <v>144</v>
      </c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</row>
    <row r="89" s="2" customFormat="1" ht="22.8" customHeight="1">
      <c r="A89" s="41"/>
      <c r="B89" s="42"/>
      <c r="C89" s="102" t="s">
        <v>145</v>
      </c>
      <c r="D89" s="43"/>
      <c r="E89" s="43"/>
      <c r="F89" s="43"/>
      <c r="G89" s="43"/>
      <c r="H89" s="43"/>
      <c r="I89" s="43"/>
      <c r="J89" s="187">
        <f>BK89</f>
        <v>0</v>
      </c>
      <c r="K89" s="43"/>
      <c r="L89" s="47"/>
      <c r="M89" s="98"/>
      <c r="N89" s="188"/>
      <c r="O89" s="99"/>
      <c r="P89" s="189">
        <f>P90</f>
        <v>0</v>
      </c>
      <c r="Q89" s="99"/>
      <c r="R89" s="189">
        <f>R90</f>
        <v>3.9066454464474996</v>
      </c>
      <c r="S89" s="99"/>
      <c r="T89" s="190">
        <f>T90</f>
        <v>6.0499999999999998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77</v>
      </c>
      <c r="AU89" s="20" t="s">
        <v>119</v>
      </c>
      <c r="BK89" s="191">
        <f>BK90</f>
        <v>0</v>
      </c>
    </row>
    <row r="90" s="12" customFormat="1" ht="25.92" customHeight="1">
      <c r="A90" s="12"/>
      <c r="B90" s="192"/>
      <c r="C90" s="193"/>
      <c r="D90" s="194" t="s">
        <v>77</v>
      </c>
      <c r="E90" s="195" t="s">
        <v>146</v>
      </c>
      <c r="F90" s="195" t="s">
        <v>147</v>
      </c>
      <c r="G90" s="193"/>
      <c r="H90" s="193"/>
      <c r="I90" s="196"/>
      <c r="J90" s="197">
        <f>BK90</f>
        <v>0</v>
      </c>
      <c r="K90" s="193"/>
      <c r="L90" s="198"/>
      <c r="M90" s="199"/>
      <c r="N90" s="200"/>
      <c r="O90" s="200"/>
      <c r="P90" s="201">
        <f>P91+P167+P177+P182+P190+P207+P254+P270+P290</f>
        <v>0</v>
      </c>
      <c r="Q90" s="200"/>
      <c r="R90" s="201">
        <f>R91+R167+R177+R182+R190+R207+R254+R270+R290</f>
        <v>3.9066454464474996</v>
      </c>
      <c r="S90" s="200"/>
      <c r="T90" s="202">
        <f>T91+T167+T177+T182+T190+T207+T254+T270+T290</f>
        <v>6.0499999999999998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86</v>
      </c>
      <c r="AT90" s="204" t="s">
        <v>77</v>
      </c>
      <c r="AU90" s="204" t="s">
        <v>78</v>
      </c>
      <c r="AY90" s="203" t="s">
        <v>148</v>
      </c>
      <c r="BK90" s="205">
        <f>BK91+BK167+BK177+BK182+BK190+BK207+BK254+BK270+BK290</f>
        <v>0</v>
      </c>
    </row>
    <row r="91" s="12" customFormat="1" ht="22.8" customHeight="1">
      <c r="A91" s="12"/>
      <c r="B91" s="192"/>
      <c r="C91" s="193"/>
      <c r="D91" s="194" t="s">
        <v>77</v>
      </c>
      <c r="E91" s="206" t="s">
        <v>86</v>
      </c>
      <c r="F91" s="206" t="s">
        <v>149</v>
      </c>
      <c r="G91" s="193"/>
      <c r="H91" s="193"/>
      <c r="I91" s="196"/>
      <c r="J91" s="207">
        <f>BK91</f>
        <v>0</v>
      </c>
      <c r="K91" s="193"/>
      <c r="L91" s="198"/>
      <c r="M91" s="199"/>
      <c r="N91" s="200"/>
      <c r="O91" s="200"/>
      <c r="P91" s="201">
        <f>SUM(P92:P166)</f>
        <v>0</v>
      </c>
      <c r="Q91" s="200"/>
      <c r="R91" s="201">
        <f>SUM(R92:R166)</f>
        <v>0.15177030999999999</v>
      </c>
      <c r="S91" s="200"/>
      <c r="T91" s="202">
        <f>SUM(T92:T166)</f>
        <v>3.9299999999999997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86</v>
      </c>
      <c r="AT91" s="204" t="s">
        <v>77</v>
      </c>
      <c r="AU91" s="204" t="s">
        <v>86</v>
      </c>
      <c r="AY91" s="203" t="s">
        <v>148</v>
      </c>
      <c r="BK91" s="205">
        <f>SUM(BK92:BK166)</f>
        <v>0</v>
      </c>
    </row>
    <row r="92" s="2" customFormat="1" ht="16.5" customHeight="1">
      <c r="A92" s="41"/>
      <c r="B92" s="42"/>
      <c r="C92" s="208" t="s">
        <v>86</v>
      </c>
      <c r="D92" s="208" t="s">
        <v>150</v>
      </c>
      <c r="E92" s="209" t="s">
        <v>689</v>
      </c>
      <c r="F92" s="210" t="s">
        <v>690</v>
      </c>
      <c r="G92" s="211" t="s">
        <v>179</v>
      </c>
      <c r="H92" s="212">
        <v>4.5</v>
      </c>
      <c r="I92" s="213"/>
      <c r="J92" s="214">
        <f>ROUND(I92*H92,2)</f>
        <v>0</v>
      </c>
      <c r="K92" s="210" t="s">
        <v>154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0.29999999999999999</v>
      </c>
      <c r="T92" s="218">
        <f>S92*H92</f>
        <v>1.3499999999999999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155</v>
      </c>
      <c r="AT92" s="219" t="s">
        <v>150</v>
      </c>
      <c r="AU92" s="219" t="s">
        <v>88</v>
      </c>
      <c r="AY92" s="20" t="s">
        <v>148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155</v>
      </c>
      <c r="BM92" s="219" t="s">
        <v>691</v>
      </c>
    </row>
    <row r="93" s="2" customFormat="1">
      <c r="A93" s="41"/>
      <c r="B93" s="42"/>
      <c r="C93" s="43"/>
      <c r="D93" s="221" t="s">
        <v>157</v>
      </c>
      <c r="E93" s="43"/>
      <c r="F93" s="222" t="s">
        <v>692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157</v>
      </c>
      <c r="AU93" s="20" t="s">
        <v>88</v>
      </c>
    </row>
    <row r="94" s="2" customFormat="1">
      <c r="A94" s="41"/>
      <c r="B94" s="42"/>
      <c r="C94" s="43"/>
      <c r="D94" s="226" t="s">
        <v>159</v>
      </c>
      <c r="E94" s="43"/>
      <c r="F94" s="227" t="s">
        <v>693</v>
      </c>
      <c r="G94" s="43"/>
      <c r="H94" s="43"/>
      <c r="I94" s="223"/>
      <c r="J94" s="43"/>
      <c r="K94" s="43"/>
      <c r="L94" s="47"/>
      <c r="M94" s="224"/>
      <c r="N94" s="225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159</v>
      </c>
      <c r="AU94" s="20" t="s">
        <v>88</v>
      </c>
    </row>
    <row r="95" s="13" customFormat="1">
      <c r="A95" s="13"/>
      <c r="B95" s="228"/>
      <c r="C95" s="229"/>
      <c r="D95" s="221" t="s">
        <v>161</v>
      </c>
      <c r="E95" s="230" t="s">
        <v>19</v>
      </c>
      <c r="F95" s="231" t="s">
        <v>679</v>
      </c>
      <c r="G95" s="229"/>
      <c r="H95" s="232">
        <v>4.5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161</v>
      </c>
      <c r="AU95" s="238" t="s">
        <v>88</v>
      </c>
      <c r="AV95" s="13" t="s">
        <v>88</v>
      </c>
      <c r="AW95" s="13" t="s">
        <v>37</v>
      </c>
      <c r="AX95" s="13" t="s">
        <v>86</v>
      </c>
      <c r="AY95" s="238" t="s">
        <v>148</v>
      </c>
    </row>
    <row r="96" s="2" customFormat="1" ht="16.5" customHeight="1">
      <c r="A96" s="41"/>
      <c r="B96" s="42"/>
      <c r="C96" s="208" t="s">
        <v>88</v>
      </c>
      <c r="D96" s="208" t="s">
        <v>150</v>
      </c>
      <c r="E96" s="209" t="s">
        <v>694</v>
      </c>
      <c r="F96" s="210" t="s">
        <v>695</v>
      </c>
      <c r="G96" s="211" t="s">
        <v>179</v>
      </c>
      <c r="H96" s="212">
        <v>8</v>
      </c>
      <c r="I96" s="213"/>
      <c r="J96" s="214">
        <f>ROUND(I96*H96,2)</f>
        <v>0</v>
      </c>
      <c r="K96" s="210" t="s">
        <v>154</v>
      </c>
      <c r="L96" s="47"/>
      <c r="M96" s="215" t="s">
        <v>19</v>
      </c>
      <c r="N96" s="216" t="s">
        <v>49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0.22</v>
      </c>
      <c r="T96" s="218">
        <f>S96*H96</f>
        <v>1.76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155</v>
      </c>
      <c r="AT96" s="219" t="s">
        <v>150</v>
      </c>
      <c r="AU96" s="219" t="s">
        <v>88</v>
      </c>
      <c r="AY96" s="20" t="s">
        <v>148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155</v>
      </c>
      <c r="BM96" s="219" t="s">
        <v>696</v>
      </c>
    </row>
    <row r="97" s="2" customFormat="1">
      <c r="A97" s="41"/>
      <c r="B97" s="42"/>
      <c r="C97" s="43"/>
      <c r="D97" s="221" t="s">
        <v>157</v>
      </c>
      <c r="E97" s="43"/>
      <c r="F97" s="222" t="s">
        <v>697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157</v>
      </c>
      <c r="AU97" s="20" t="s">
        <v>88</v>
      </c>
    </row>
    <row r="98" s="2" customFormat="1">
      <c r="A98" s="41"/>
      <c r="B98" s="42"/>
      <c r="C98" s="43"/>
      <c r="D98" s="226" t="s">
        <v>159</v>
      </c>
      <c r="E98" s="43"/>
      <c r="F98" s="227" t="s">
        <v>698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159</v>
      </c>
      <c r="AU98" s="20" t="s">
        <v>88</v>
      </c>
    </row>
    <row r="99" s="13" customFormat="1">
      <c r="A99" s="13"/>
      <c r="B99" s="228"/>
      <c r="C99" s="229"/>
      <c r="D99" s="221" t="s">
        <v>161</v>
      </c>
      <c r="E99" s="230" t="s">
        <v>19</v>
      </c>
      <c r="F99" s="231" t="s">
        <v>677</v>
      </c>
      <c r="G99" s="229"/>
      <c r="H99" s="232">
        <v>8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161</v>
      </c>
      <c r="AU99" s="238" t="s">
        <v>88</v>
      </c>
      <c r="AV99" s="13" t="s">
        <v>88</v>
      </c>
      <c r="AW99" s="13" t="s">
        <v>37</v>
      </c>
      <c r="AX99" s="13" t="s">
        <v>86</v>
      </c>
      <c r="AY99" s="238" t="s">
        <v>148</v>
      </c>
    </row>
    <row r="100" s="2" customFormat="1" ht="16.5" customHeight="1">
      <c r="A100" s="41"/>
      <c r="B100" s="42"/>
      <c r="C100" s="208" t="s">
        <v>176</v>
      </c>
      <c r="D100" s="208" t="s">
        <v>150</v>
      </c>
      <c r="E100" s="209" t="s">
        <v>699</v>
      </c>
      <c r="F100" s="210" t="s">
        <v>700</v>
      </c>
      <c r="G100" s="211" t="s">
        <v>224</v>
      </c>
      <c r="H100" s="212">
        <v>4</v>
      </c>
      <c r="I100" s="213"/>
      <c r="J100" s="214">
        <f>ROUND(I100*H100,2)</f>
        <v>0</v>
      </c>
      <c r="K100" s="210" t="s">
        <v>154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0.20499999999999999</v>
      </c>
      <c r="T100" s="218">
        <f>S100*H100</f>
        <v>0.81999999999999995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155</v>
      </c>
      <c r="AT100" s="219" t="s">
        <v>150</v>
      </c>
      <c r="AU100" s="219" t="s">
        <v>88</v>
      </c>
      <c r="AY100" s="20" t="s">
        <v>148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155</v>
      </c>
      <c r="BM100" s="219" t="s">
        <v>701</v>
      </c>
    </row>
    <row r="101" s="2" customFormat="1">
      <c r="A101" s="41"/>
      <c r="B101" s="42"/>
      <c r="C101" s="43"/>
      <c r="D101" s="221" t="s">
        <v>157</v>
      </c>
      <c r="E101" s="43"/>
      <c r="F101" s="222" t="s">
        <v>702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157</v>
      </c>
      <c r="AU101" s="20" t="s">
        <v>88</v>
      </c>
    </row>
    <row r="102" s="2" customFormat="1">
      <c r="A102" s="41"/>
      <c r="B102" s="42"/>
      <c r="C102" s="43"/>
      <c r="D102" s="226" t="s">
        <v>159</v>
      </c>
      <c r="E102" s="43"/>
      <c r="F102" s="227" t="s">
        <v>703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159</v>
      </c>
      <c r="AU102" s="20" t="s">
        <v>88</v>
      </c>
    </row>
    <row r="103" s="13" customFormat="1">
      <c r="A103" s="13"/>
      <c r="B103" s="228"/>
      <c r="C103" s="229"/>
      <c r="D103" s="221" t="s">
        <v>161</v>
      </c>
      <c r="E103" s="230" t="s">
        <v>19</v>
      </c>
      <c r="F103" s="231" t="s">
        <v>704</v>
      </c>
      <c r="G103" s="229"/>
      <c r="H103" s="232">
        <v>4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161</v>
      </c>
      <c r="AU103" s="238" t="s">
        <v>88</v>
      </c>
      <c r="AV103" s="13" t="s">
        <v>88</v>
      </c>
      <c r="AW103" s="13" t="s">
        <v>37</v>
      </c>
      <c r="AX103" s="13" t="s">
        <v>86</v>
      </c>
      <c r="AY103" s="238" t="s">
        <v>148</v>
      </c>
    </row>
    <row r="104" s="2" customFormat="1" ht="16.5" customHeight="1">
      <c r="A104" s="41"/>
      <c r="B104" s="42"/>
      <c r="C104" s="208" t="s">
        <v>155</v>
      </c>
      <c r="D104" s="208" t="s">
        <v>150</v>
      </c>
      <c r="E104" s="209" t="s">
        <v>151</v>
      </c>
      <c r="F104" s="210" t="s">
        <v>152</v>
      </c>
      <c r="G104" s="211" t="s">
        <v>153</v>
      </c>
      <c r="H104" s="212">
        <v>105.614</v>
      </c>
      <c r="I104" s="213"/>
      <c r="J104" s="214">
        <f>ROUND(I104*H104,2)</f>
        <v>0</v>
      </c>
      <c r="K104" s="210" t="s">
        <v>154</v>
      </c>
      <c r="L104" s="47"/>
      <c r="M104" s="215" t="s">
        <v>19</v>
      </c>
      <c r="N104" s="216" t="s">
        <v>49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155</v>
      </c>
      <c r="AT104" s="219" t="s">
        <v>150</v>
      </c>
      <c r="AU104" s="219" t="s">
        <v>88</v>
      </c>
      <c r="AY104" s="20" t="s">
        <v>148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86</v>
      </c>
      <c r="BK104" s="220">
        <f>ROUND(I104*H104,2)</f>
        <v>0</v>
      </c>
      <c r="BL104" s="20" t="s">
        <v>155</v>
      </c>
      <c r="BM104" s="219" t="s">
        <v>705</v>
      </c>
    </row>
    <row r="105" s="2" customFormat="1">
      <c r="A105" s="41"/>
      <c r="B105" s="42"/>
      <c r="C105" s="43"/>
      <c r="D105" s="221" t="s">
        <v>157</v>
      </c>
      <c r="E105" s="43"/>
      <c r="F105" s="222" t="s">
        <v>158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157</v>
      </c>
      <c r="AU105" s="20" t="s">
        <v>88</v>
      </c>
    </row>
    <row r="106" s="2" customFormat="1">
      <c r="A106" s="41"/>
      <c r="B106" s="42"/>
      <c r="C106" s="43"/>
      <c r="D106" s="226" t="s">
        <v>159</v>
      </c>
      <c r="E106" s="43"/>
      <c r="F106" s="227" t="s">
        <v>160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159</v>
      </c>
      <c r="AU106" s="20" t="s">
        <v>88</v>
      </c>
    </row>
    <row r="107" s="13" customFormat="1">
      <c r="A107" s="13"/>
      <c r="B107" s="228"/>
      <c r="C107" s="229"/>
      <c r="D107" s="221" t="s">
        <v>161</v>
      </c>
      <c r="E107" s="230" t="s">
        <v>19</v>
      </c>
      <c r="F107" s="231" t="s">
        <v>706</v>
      </c>
      <c r="G107" s="229"/>
      <c r="H107" s="232">
        <v>105.614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161</v>
      </c>
      <c r="AU107" s="238" t="s">
        <v>88</v>
      </c>
      <c r="AV107" s="13" t="s">
        <v>88</v>
      </c>
      <c r="AW107" s="13" t="s">
        <v>37</v>
      </c>
      <c r="AX107" s="13" t="s">
        <v>78</v>
      </c>
      <c r="AY107" s="238" t="s">
        <v>148</v>
      </c>
    </row>
    <row r="108" s="14" customFormat="1">
      <c r="A108" s="14"/>
      <c r="B108" s="239"/>
      <c r="C108" s="240"/>
      <c r="D108" s="221" t="s">
        <v>161</v>
      </c>
      <c r="E108" s="241" t="s">
        <v>111</v>
      </c>
      <c r="F108" s="242" t="s">
        <v>164</v>
      </c>
      <c r="G108" s="240"/>
      <c r="H108" s="243">
        <v>105.614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161</v>
      </c>
      <c r="AU108" s="249" t="s">
        <v>88</v>
      </c>
      <c r="AV108" s="14" t="s">
        <v>155</v>
      </c>
      <c r="AW108" s="14" t="s">
        <v>37</v>
      </c>
      <c r="AX108" s="14" t="s">
        <v>86</v>
      </c>
      <c r="AY108" s="249" t="s">
        <v>148</v>
      </c>
    </row>
    <row r="109" s="2" customFormat="1" ht="21.75" customHeight="1">
      <c r="A109" s="41"/>
      <c r="B109" s="42"/>
      <c r="C109" s="208" t="s">
        <v>196</v>
      </c>
      <c r="D109" s="208" t="s">
        <v>150</v>
      </c>
      <c r="E109" s="209" t="s">
        <v>165</v>
      </c>
      <c r="F109" s="210" t="s">
        <v>166</v>
      </c>
      <c r="G109" s="211" t="s">
        <v>153</v>
      </c>
      <c r="H109" s="212">
        <v>112.398</v>
      </c>
      <c r="I109" s="213"/>
      <c r="J109" s="214">
        <f>ROUND(I109*H109,2)</f>
        <v>0</v>
      </c>
      <c r="K109" s="210" t="s">
        <v>154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155</v>
      </c>
      <c r="AT109" s="219" t="s">
        <v>150</v>
      </c>
      <c r="AU109" s="219" t="s">
        <v>88</v>
      </c>
      <c r="AY109" s="20" t="s">
        <v>148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155</v>
      </c>
      <c r="BM109" s="219" t="s">
        <v>707</v>
      </c>
    </row>
    <row r="110" s="2" customFormat="1">
      <c r="A110" s="41"/>
      <c r="B110" s="42"/>
      <c r="C110" s="43"/>
      <c r="D110" s="221" t="s">
        <v>157</v>
      </c>
      <c r="E110" s="43"/>
      <c r="F110" s="222" t="s">
        <v>168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157</v>
      </c>
      <c r="AU110" s="20" t="s">
        <v>88</v>
      </c>
    </row>
    <row r="111" s="2" customFormat="1">
      <c r="A111" s="41"/>
      <c r="B111" s="42"/>
      <c r="C111" s="43"/>
      <c r="D111" s="226" t="s">
        <v>159</v>
      </c>
      <c r="E111" s="43"/>
      <c r="F111" s="227" t="s">
        <v>169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159</v>
      </c>
      <c r="AU111" s="20" t="s">
        <v>88</v>
      </c>
    </row>
    <row r="112" s="13" customFormat="1">
      <c r="A112" s="13"/>
      <c r="B112" s="228"/>
      <c r="C112" s="229"/>
      <c r="D112" s="221" t="s">
        <v>161</v>
      </c>
      <c r="E112" s="230" t="s">
        <v>19</v>
      </c>
      <c r="F112" s="231" t="s">
        <v>708</v>
      </c>
      <c r="G112" s="229"/>
      <c r="H112" s="232">
        <v>99.549999999999997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161</v>
      </c>
      <c r="AU112" s="238" t="s">
        <v>88</v>
      </c>
      <c r="AV112" s="13" t="s">
        <v>88</v>
      </c>
      <c r="AW112" s="13" t="s">
        <v>37</v>
      </c>
      <c r="AX112" s="13" t="s">
        <v>78</v>
      </c>
      <c r="AY112" s="238" t="s">
        <v>148</v>
      </c>
    </row>
    <row r="113" s="13" customFormat="1">
      <c r="A113" s="13"/>
      <c r="B113" s="228"/>
      <c r="C113" s="229"/>
      <c r="D113" s="221" t="s">
        <v>161</v>
      </c>
      <c r="E113" s="230" t="s">
        <v>19</v>
      </c>
      <c r="F113" s="231" t="s">
        <v>709</v>
      </c>
      <c r="G113" s="229"/>
      <c r="H113" s="232">
        <v>8.4260000000000002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161</v>
      </c>
      <c r="AU113" s="238" t="s">
        <v>88</v>
      </c>
      <c r="AV113" s="13" t="s">
        <v>88</v>
      </c>
      <c r="AW113" s="13" t="s">
        <v>37</v>
      </c>
      <c r="AX113" s="13" t="s">
        <v>78</v>
      </c>
      <c r="AY113" s="238" t="s">
        <v>148</v>
      </c>
    </row>
    <row r="114" s="13" customFormat="1">
      <c r="A114" s="13"/>
      <c r="B114" s="228"/>
      <c r="C114" s="229"/>
      <c r="D114" s="221" t="s">
        <v>161</v>
      </c>
      <c r="E114" s="230" t="s">
        <v>19</v>
      </c>
      <c r="F114" s="231" t="s">
        <v>710</v>
      </c>
      <c r="G114" s="229"/>
      <c r="H114" s="232">
        <v>4.4219999999999997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161</v>
      </c>
      <c r="AU114" s="238" t="s">
        <v>88</v>
      </c>
      <c r="AV114" s="13" t="s">
        <v>88</v>
      </c>
      <c r="AW114" s="13" t="s">
        <v>37</v>
      </c>
      <c r="AX114" s="13" t="s">
        <v>78</v>
      </c>
      <c r="AY114" s="238" t="s">
        <v>148</v>
      </c>
    </row>
    <row r="115" s="14" customFormat="1">
      <c r="A115" s="14"/>
      <c r="B115" s="239"/>
      <c r="C115" s="240"/>
      <c r="D115" s="221" t="s">
        <v>161</v>
      </c>
      <c r="E115" s="241" t="s">
        <v>108</v>
      </c>
      <c r="F115" s="242" t="s">
        <v>164</v>
      </c>
      <c r="G115" s="240"/>
      <c r="H115" s="243">
        <v>112.398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9" t="s">
        <v>161</v>
      </c>
      <c r="AU115" s="249" t="s">
        <v>88</v>
      </c>
      <c r="AV115" s="14" t="s">
        <v>155</v>
      </c>
      <c r="AW115" s="14" t="s">
        <v>37</v>
      </c>
      <c r="AX115" s="14" t="s">
        <v>86</v>
      </c>
      <c r="AY115" s="249" t="s">
        <v>148</v>
      </c>
    </row>
    <row r="116" s="2" customFormat="1" ht="16.5" customHeight="1">
      <c r="A116" s="41"/>
      <c r="B116" s="42"/>
      <c r="C116" s="208" t="s">
        <v>203</v>
      </c>
      <c r="D116" s="208" t="s">
        <v>150</v>
      </c>
      <c r="E116" s="209" t="s">
        <v>177</v>
      </c>
      <c r="F116" s="210" t="s">
        <v>178</v>
      </c>
      <c r="G116" s="211" t="s">
        <v>179</v>
      </c>
      <c r="H116" s="212">
        <v>181</v>
      </c>
      <c r="I116" s="213"/>
      <c r="J116" s="214">
        <f>ROUND(I116*H116,2)</f>
        <v>0</v>
      </c>
      <c r="K116" s="210" t="s">
        <v>154</v>
      </c>
      <c r="L116" s="47"/>
      <c r="M116" s="215" t="s">
        <v>19</v>
      </c>
      <c r="N116" s="216" t="s">
        <v>49</v>
      </c>
      <c r="O116" s="87"/>
      <c r="P116" s="217">
        <f>O116*H116</f>
        <v>0</v>
      </c>
      <c r="Q116" s="217">
        <v>0.00083850999999999999</v>
      </c>
      <c r="R116" s="217">
        <f>Q116*H116</f>
        <v>0.15177030999999999</v>
      </c>
      <c r="S116" s="217">
        <v>0</v>
      </c>
      <c r="T116" s="21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155</v>
      </c>
      <c r="AT116" s="219" t="s">
        <v>150</v>
      </c>
      <c r="AU116" s="219" t="s">
        <v>88</v>
      </c>
      <c r="AY116" s="20" t="s">
        <v>148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86</v>
      </c>
      <c r="BK116" s="220">
        <f>ROUND(I116*H116,2)</f>
        <v>0</v>
      </c>
      <c r="BL116" s="20" t="s">
        <v>155</v>
      </c>
      <c r="BM116" s="219" t="s">
        <v>711</v>
      </c>
    </row>
    <row r="117" s="2" customFormat="1">
      <c r="A117" s="41"/>
      <c r="B117" s="42"/>
      <c r="C117" s="43"/>
      <c r="D117" s="221" t="s">
        <v>157</v>
      </c>
      <c r="E117" s="43"/>
      <c r="F117" s="222" t="s">
        <v>181</v>
      </c>
      <c r="G117" s="43"/>
      <c r="H117" s="43"/>
      <c r="I117" s="223"/>
      <c r="J117" s="43"/>
      <c r="K117" s="43"/>
      <c r="L117" s="47"/>
      <c r="M117" s="224"/>
      <c r="N117" s="225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157</v>
      </c>
      <c r="AU117" s="20" t="s">
        <v>88</v>
      </c>
    </row>
    <row r="118" s="2" customFormat="1">
      <c r="A118" s="41"/>
      <c r="B118" s="42"/>
      <c r="C118" s="43"/>
      <c r="D118" s="226" t="s">
        <v>159</v>
      </c>
      <c r="E118" s="43"/>
      <c r="F118" s="227" t="s">
        <v>182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159</v>
      </c>
      <c r="AU118" s="20" t="s">
        <v>88</v>
      </c>
    </row>
    <row r="119" s="13" customFormat="1">
      <c r="A119" s="13"/>
      <c r="B119" s="228"/>
      <c r="C119" s="229"/>
      <c r="D119" s="221" t="s">
        <v>161</v>
      </c>
      <c r="E119" s="230" t="s">
        <v>19</v>
      </c>
      <c r="F119" s="231" t="s">
        <v>712</v>
      </c>
      <c r="G119" s="229"/>
      <c r="H119" s="232">
        <v>181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161</v>
      </c>
      <c r="AU119" s="238" t="s">
        <v>88</v>
      </c>
      <c r="AV119" s="13" t="s">
        <v>88</v>
      </c>
      <c r="AW119" s="13" t="s">
        <v>37</v>
      </c>
      <c r="AX119" s="13" t="s">
        <v>78</v>
      </c>
      <c r="AY119" s="238" t="s">
        <v>148</v>
      </c>
    </row>
    <row r="120" s="15" customFormat="1">
      <c r="A120" s="15"/>
      <c r="B120" s="250"/>
      <c r="C120" s="251"/>
      <c r="D120" s="221" t="s">
        <v>161</v>
      </c>
      <c r="E120" s="252" t="s">
        <v>189</v>
      </c>
      <c r="F120" s="253" t="s">
        <v>190</v>
      </c>
      <c r="G120" s="251"/>
      <c r="H120" s="254">
        <v>181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0" t="s">
        <v>161</v>
      </c>
      <c r="AU120" s="260" t="s">
        <v>88</v>
      </c>
      <c r="AV120" s="15" t="s">
        <v>176</v>
      </c>
      <c r="AW120" s="15" t="s">
        <v>37</v>
      </c>
      <c r="AX120" s="15" t="s">
        <v>86</v>
      </c>
      <c r="AY120" s="260" t="s">
        <v>148</v>
      </c>
    </row>
    <row r="121" s="2" customFormat="1" ht="16.5" customHeight="1">
      <c r="A121" s="41"/>
      <c r="B121" s="42"/>
      <c r="C121" s="208" t="s">
        <v>209</v>
      </c>
      <c r="D121" s="208" t="s">
        <v>150</v>
      </c>
      <c r="E121" s="209" t="s">
        <v>191</v>
      </c>
      <c r="F121" s="210" t="s">
        <v>192</v>
      </c>
      <c r="G121" s="211" t="s">
        <v>179</v>
      </c>
      <c r="H121" s="212">
        <v>181</v>
      </c>
      <c r="I121" s="213"/>
      <c r="J121" s="214">
        <f>ROUND(I121*H121,2)</f>
        <v>0</v>
      </c>
      <c r="K121" s="210" t="s">
        <v>154</v>
      </c>
      <c r="L121" s="47"/>
      <c r="M121" s="215" t="s">
        <v>19</v>
      </c>
      <c r="N121" s="216" t="s">
        <v>49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155</v>
      </c>
      <c r="AT121" s="219" t="s">
        <v>150</v>
      </c>
      <c r="AU121" s="219" t="s">
        <v>88</v>
      </c>
      <c r="AY121" s="20" t="s">
        <v>148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155</v>
      </c>
      <c r="BM121" s="219" t="s">
        <v>713</v>
      </c>
    </row>
    <row r="122" s="2" customFormat="1">
      <c r="A122" s="41"/>
      <c r="B122" s="42"/>
      <c r="C122" s="43"/>
      <c r="D122" s="221" t="s">
        <v>157</v>
      </c>
      <c r="E122" s="43"/>
      <c r="F122" s="222" t="s">
        <v>194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157</v>
      </c>
      <c r="AU122" s="20" t="s">
        <v>88</v>
      </c>
    </row>
    <row r="123" s="2" customFormat="1">
      <c r="A123" s="41"/>
      <c r="B123" s="42"/>
      <c r="C123" s="43"/>
      <c r="D123" s="226" t="s">
        <v>159</v>
      </c>
      <c r="E123" s="43"/>
      <c r="F123" s="227" t="s">
        <v>195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159</v>
      </c>
      <c r="AU123" s="20" t="s">
        <v>88</v>
      </c>
    </row>
    <row r="124" s="2" customFormat="1" ht="21.75" customHeight="1">
      <c r="A124" s="41"/>
      <c r="B124" s="42"/>
      <c r="C124" s="208" t="s">
        <v>215</v>
      </c>
      <c r="D124" s="208" t="s">
        <v>150</v>
      </c>
      <c r="E124" s="209" t="s">
        <v>259</v>
      </c>
      <c r="F124" s="210" t="s">
        <v>260</v>
      </c>
      <c r="G124" s="211" t="s">
        <v>153</v>
      </c>
      <c r="H124" s="212">
        <v>275.01999999999998</v>
      </c>
      <c r="I124" s="213"/>
      <c r="J124" s="214">
        <f>ROUND(I124*H124,2)</f>
        <v>0</v>
      </c>
      <c r="K124" s="210" t="s">
        <v>154</v>
      </c>
      <c r="L124" s="47"/>
      <c r="M124" s="215" t="s">
        <v>19</v>
      </c>
      <c r="N124" s="216" t="s">
        <v>49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155</v>
      </c>
      <c r="AT124" s="219" t="s">
        <v>150</v>
      </c>
      <c r="AU124" s="219" t="s">
        <v>88</v>
      </c>
      <c r="AY124" s="20" t="s">
        <v>148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86</v>
      </c>
      <c r="BK124" s="220">
        <f>ROUND(I124*H124,2)</f>
        <v>0</v>
      </c>
      <c r="BL124" s="20" t="s">
        <v>155</v>
      </c>
      <c r="BM124" s="219" t="s">
        <v>714</v>
      </c>
    </row>
    <row r="125" s="2" customFormat="1">
      <c r="A125" s="41"/>
      <c r="B125" s="42"/>
      <c r="C125" s="43"/>
      <c r="D125" s="221" t="s">
        <v>157</v>
      </c>
      <c r="E125" s="43"/>
      <c r="F125" s="222" t="s">
        <v>262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157</v>
      </c>
      <c r="AU125" s="20" t="s">
        <v>88</v>
      </c>
    </row>
    <row r="126" s="2" customFormat="1">
      <c r="A126" s="41"/>
      <c r="B126" s="42"/>
      <c r="C126" s="43"/>
      <c r="D126" s="226" t="s">
        <v>159</v>
      </c>
      <c r="E126" s="43"/>
      <c r="F126" s="227" t="s">
        <v>263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159</v>
      </c>
      <c r="AU126" s="20" t="s">
        <v>88</v>
      </c>
    </row>
    <row r="127" s="16" customFormat="1">
      <c r="A127" s="16"/>
      <c r="B127" s="271"/>
      <c r="C127" s="272"/>
      <c r="D127" s="221" t="s">
        <v>161</v>
      </c>
      <c r="E127" s="273" t="s">
        <v>19</v>
      </c>
      <c r="F127" s="274" t="s">
        <v>264</v>
      </c>
      <c r="G127" s="272"/>
      <c r="H127" s="273" t="s">
        <v>19</v>
      </c>
      <c r="I127" s="275"/>
      <c r="J127" s="272"/>
      <c r="K127" s="272"/>
      <c r="L127" s="276"/>
      <c r="M127" s="277"/>
      <c r="N127" s="278"/>
      <c r="O127" s="278"/>
      <c r="P127" s="278"/>
      <c r="Q127" s="278"/>
      <c r="R127" s="278"/>
      <c r="S127" s="278"/>
      <c r="T127" s="279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80" t="s">
        <v>161</v>
      </c>
      <c r="AU127" s="280" t="s">
        <v>88</v>
      </c>
      <c r="AV127" s="16" t="s">
        <v>86</v>
      </c>
      <c r="AW127" s="16" t="s">
        <v>37</v>
      </c>
      <c r="AX127" s="16" t="s">
        <v>78</v>
      </c>
      <c r="AY127" s="280" t="s">
        <v>148</v>
      </c>
    </row>
    <row r="128" s="13" customFormat="1">
      <c r="A128" s="13"/>
      <c r="B128" s="228"/>
      <c r="C128" s="229"/>
      <c r="D128" s="221" t="s">
        <v>161</v>
      </c>
      <c r="E128" s="230" t="s">
        <v>95</v>
      </c>
      <c r="F128" s="231" t="s">
        <v>715</v>
      </c>
      <c r="G128" s="229"/>
      <c r="H128" s="232">
        <v>275.01999999999998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161</v>
      </c>
      <c r="AU128" s="238" t="s">
        <v>88</v>
      </c>
      <c r="AV128" s="13" t="s">
        <v>88</v>
      </c>
      <c r="AW128" s="13" t="s">
        <v>37</v>
      </c>
      <c r="AX128" s="13" t="s">
        <v>86</v>
      </c>
      <c r="AY128" s="238" t="s">
        <v>148</v>
      </c>
    </row>
    <row r="129" s="2" customFormat="1" ht="21.75" customHeight="1">
      <c r="A129" s="41"/>
      <c r="B129" s="42"/>
      <c r="C129" s="208" t="s">
        <v>221</v>
      </c>
      <c r="D129" s="208" t="s">
        <v>150</v>
      </c>
      <c r="E129" s="209" t="s">
        <v>267</v>
      </c>
      <c r="F129" s="210" t="s">
        <v>268</v>
      </c>
      <c r="G129" s="211" t="s">
        <v>153</v>
      </c>
      <c r="H129" s="212">
        <v>80.501999999999995</v>
      </c>
      <c r="I129" s="213"/>
      <c r="J129" s="214">
        <f>ROUND(I129*H129,2)</f>
        <v>0</v>
      </c>
      <c r="K129" s="210" t="s">
        <v>154</v>
      </c>
      <c r="L129" s="47"/>
      <c r="M129" s="215" t="s">
        <v>19</v>
      </c>
      <c r="N129" s="216" t="s">
        <v>49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155</v>
      </c>
      <c r="AT129" s="219" t="s">
        <v>150</v>
      </c>
      <c r="AU129" s="219" t="s">
        <v>88</v>
      </c>
      <c r="AY129" s="20" t="s">
        <v>148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86</v>
      </c>
      <c r="BK129" s="220">
        <f>ROUND(I129*H129,2)</f>
        <v>0</v>
      </c>
      <c r="BL129" s="20" t="s">
        <v>155</v>
      </c>
      <c r="BM129" s="219" t="s">
        <v>716</v>
      </c>
    </row>
    <row r="130" s="2" customFormat="1">
      <c r="A130" s="41"/>
      <c r="B130" s="42"/>
      <c r="C130" s="43"/>
      <c r="D130" s="221" t="s">
        <v>157</v>
      </c>
      <c r="E130" s="43"/>
      <c r="F130" s="222" t="s">
        <v>270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157</v>
      </c>
      <c r="AU130" s="20" t="s">
        <v>88</v>
      </c>
    </row>
    <row r="131" s="2" customFormat="1">
      <c r="A131" s="41"/>
      <c r="B131" s="42"/>
      <c r="C131" s="43"/>
      <c r="D131" s="226" t="s">
        <v>159</v>
      </c>
      <c r="E131" s="43"/>
      <c r="F131" s="227" t="s">
        <v>271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159</v>
      </c>
      <c r="AU131" s="20" t="s">
        <v>88</v>
      </c>
    </row>
    <row r="132" s="13" customFormat="1">
      <c r="A132" s="13"/>
      <c r="B132" s="228"/>
      <c r="C132" s="229"/>
      <c r="D132" s="221" t="s">
        <v>161</v>
      </c>
      <c r="E132" s="230" t="s">
        <v>19</v>
      </c>
      <c r="F132" s="231" t="s">
        <v>272</v>
      </c>
      <c r="G132" s="229"/>
      <c r="H132" s="232">
        <v>56.814999999999998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161</v>
      </c>
      <c r="AU132" s="238" t="s">
        <v>88</v>
      </c>
      <c r="AV132" s="13" t="s">
        <v>88</v>
      </c>
      <c r="AW132" s="13" t="s">
        <v>37</v>
      </c>
      <c r="AX132" s="13" t="s">
        <v>78</v>
      </c>
      <c r="AY132" s="238" t="s">
        <v>148</v>
      </c>
    </row>
    <row r="133" s="13" customFormat="1">
      <c r="A133" s="13"/>
      <c r="B133" s="228"/>
      <c r="C133" s="229"/>
      <c r="D133" s="221" t="s">
        <v>161</v>
      </c>
      <c r="E133" s="230" t="s">
        <v>19</v>
      </c>
      <c r="F133" s="231" t="s">
        <v>717</v>
      </c>
      <c r="G133" s="229"/>
      <c r="H133" s="232">
        <v>22.518000000000001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161</v>
      </c>
      <c r="AU133" s="238" t="s">
        <v>88</v>
      </c>
      <c r="AV133" s="13" t="s">
        <v>88</v>
      </c>
      <c r="AW133" s="13" t="s">
        <v>37</v>
      </c>
      <c r="AX133" s="13" t="s">
        <v>78</v>
      </c>
      <c r="AY133" s="238" t="s">
        <v>148</v>
      </c>
    </row>
    <row r="134" s="13" customFormat="1">
      <c r="A134" s="13"/>
      <c r="B134" s="228"/>
      <c r="C134" s="229"/>
      <c r="D134" s="221" t="s">
        <v>161</v>
      </c>
      <c r="E134" s="230" t="s">
        <v>19</v>
      </c>
      <c r="F134" s="231" t="s">
        <v>718</v>
      </c>
      <c r="G134" s="229"/>
      <c r="H134" s="232">
        <v>1.169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161</v>
      </c>
      <c r="AU134" s="238" t="s">
        <v>88</v>
      </c>
      <c r="AV134" s="13" t="s">
        <v>88</v>
      </c>
      <c r="AW134" s="13" t="s">
        <v>37</v>
      </c>
      <c r="AX134" s="13" t="s">
        <v>78</v>
      </c>
      <c r="AY134" s="238" t="s">
        <v>148</v>
      </c>
    </row>
    <row r="135" s="14" customFormat="1">
      <c r="A135" s="14"/>
      <c r="B135" s="239"/>
      <c r="C135" s="240"/>
      <c r="D135" s="221" t="s">
        <v>161</v>
      </c>
      <c r="E135" s="241" t="s">
        <v>102</v>
      </c>
      <c r="F135" s="242" t="s">
        <v>164</v>
      </c>
      <c r="G135" s="240"/>
      <c r="H135" s="243">
        <v>80.501999999999995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161</v>
      </c>
      <c r="AU135" s="249" t="s">
        <v>88</v>
      </c>
      <c r="AV135" s="14" t="s">
        <v>155</v>
      </c>
      <c r="AW135" s="14" t="s">
        <v>37</v>
      </c>
      <c r="AX135" s="14" t="s">
        <v>86</v>
      </c>
      <c r="AY135" s="249" t="s">
        <v>148</v>
      </c>
    </row>
    <row r="136" s="2" customFormat="1" ht="16.5" customHeight="1">
      <c r="A136" s="41"/>
      <c r="B136" s="42"/>
      <c r="C136" s="208" t="s">
        <v>229</v>
      </c>
      <c r="D136" s="208" t="s">
        <v>150</v>
      </c>
      <c r="E136" s="209" t="s">
        <v>277</v>
      </c>
      <c r="F136" s="210" t="s">
        <v>278</v>
      </c>
      <c r="G136" s="211" t="s">
        <v>153</v>
      </c>
      <c r="H136" s="212">
        <v>355.52199999999999</v>
      </c>
      <c r="I136" s="213"/>
      <c r="J136" s="214">
        <f>ROUND(I136*H136,2)</f>
        <v>0</v>
      </c>
      <c r="K136" s="210" t="s">
        <v>154</v>
      </c>
      <c r="L136" s="47"/>
      <c r="M136" s="215" t="s">
        <v>19</v>
      </c>
      <c r="N136" s="216" t="s">
        <v>49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155</v>
      </c>
      <c r="AT136" s="219" t="s">
        <v>150</v>
      </c>
      <c r="AU136" s="219" t="s">
        <v>88</v>
      </c>
      <c r="AY136" s="20" t="s">
        <v>148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86</v>
      </c>
      <c r="BK136" s="220">
        <f>ROUND(I136*H136,2)</f>
        <v>0</v>
      </c>
      <c r="BL136" s="20" t="s">
        <v>155</v>
      </c>
      <c r="BM136" s="219" t="s">
        <v>719</v>
      </c>
    </row>
    <row r="137" s="2" customFormat="1">
      <c r="A137" s="41"/>
      <c r="B137" s="42"/>
      <c r="C137" s="43"/>
      <c r="D137" s="221" t="s">
        <v>157</v>
      </c>
      <c r="E137" s="43"/>
      <c r="F137" s="222" t="s">
        <v>280</v>
      </c>
      <c r="G137" s="43"/>
      <c r="H137" s="43"/>
      <c r="I137" s="223"/>
      <c r="J137" s="43"/>
      <c r="K137" s="43"/>
      <c r="L137" s="47"/>
      <c r="M137" s="224"/>
      <c r="N137" s="225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157</v>
      </c>
      <c r="AU137" s="20" t="s">
        <v>88</v>
      </c>
    </row>
    <row r="138" s="2" customFormat="1">
      <c r="A138" s="41"/>
      <c r="B138" s="42"/>
      <c r="C138" s="43"/>
      <c r="D138" s="226" t="s">
        <v>159</v>
      </c>
      <c r="E138" s="43"/>
      <c r="F138" s="227" t="s">
        <v>281</v>
      </c>
      <c r="G138" s="43"/>
      <c r="H138" s="43"/>
      <c r="I138" s="223"/>
      <c r="J138" s="43"/>
      <c r="K138" s="43"/>
      <c r="L138" s="47"/>
      <c r="M138" s="224"/>
      <c r="N138" s="225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159</v>
      </c>
      <c r="AU138" s="20" t="s">
        <v>88</v>
      </c>
    </row>
    <row r="139" s="16" customFormat="1">
      <c r="A139" s="16"/>
      <c r="B139" s="271"/>
      <c r="C139" s="272"/>
      <c r="D139" s="221" t="s">
        <v>161</v>
      </c>
      <c r="E139" s="273" t="s">
        <v>19</v>
      </c>
      <c r="F139" s="274" t="s">
        <v>282</v>
      </c>
      <c r="G139" s="272"/>
      <c r="H139" s="273" t="s">
        <v>19</v>
      </c>
      <c r="I139" s="275"/>
      <c r="J139" s="272"/>
      <c r="K139" s="272"/>
      <c r="L139" s="276"/>
      <c r="M139" s="277"/>
      <c r="N139" s="278"/>
      <c r="O139" s="278"/>
      <c r="P139" s="278"/>
      <c r="Q139" s="278"/>
      <c r="R139" s="278"/>
      <c r="S139" s="278"/>
      <c r="T139" s="279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80" t="s">
        <v>161</v>
      </c>
      <c r="AU139" s="280" t="s">
        <v>88</v>
      </c>
      <c r="AV139" s="16" t="s">
        <v>86</v>
      </c>
      <c r="AW139" s="16" t="s">
        <v>37</v>
      </c>
      <c r="AX139" s="16" t="s">
        <v>78</v>
      </c>
      <c r="AY139" s="280" t="s">
        <v>148</v>
      </c>
    </row>
    <row r="140" s="13" customFormat="1">
      <c r="A140" s="13"/>
      <c r="B140" s="228"/>
      <c r="C140" s="229"/>
      <c r="D140" s="221" t="s">
        <v>161</v>
      </c>
      <c r="E140" s="230" t="s">
        <v>19</v>
      </c>
      <c r="F140" s="231" t="s">
        <v>95</v>
      </c>
      <c r="G140" s="229"/>
      <c r="H140" s="232">
        <v>275.01999999999998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161</v>
      </c>
      <c r="AU140" s="238" t="s">
        <v>88</v>
      </c>
      <c r="AV140" s="13" t="s">
        <v>88</v>
      </c>
      <c r="AW140" s="13" t="s">
        <v>37</v>
      </c>
      <c r="AX140" s="13" t="s">
        <v>78</v>
      </c>
      <c r="AY140" s="238" t="s">
        <v>148</v>
      </c>
    </row>
    <row r="141" s="16" customFormat="1">
      <c r="A141" s="16"/>
      <c r="B141" s="271"/>
      <c r="C141" s="272"/>
      <c r="D141" s="221" t="s">
        <v>161</v>
      </c>
      <c r="E141" s="273" t="s">
        <v>19</v>
      </c>
      <c r="F141" s="274" t="s">
        <v>283</v>
      </c>
      <c r="G141" s="272"/>
      <c r="H141" s="273" t="s">
        <v>19</v>
      </c>
      <c r="I141" s="275"/>
      <c r="J141" s="272"/>
      <c r="K141" s="272"/>
      <c r="L141" s="276"/>
      <c r="M141" s="277"/>
      <c r="N141" s="278"/>
      <c r="O141" s="278"/>
      <c r="P141" s="278"/>
      <c r="Q141" s="278"/>
      <c r="R141" s="278"/>
      <c r="S141" s="278"/>
      <c r="T141" s="279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80" t="s">
        <v>161</v>
      </c>
      <c r="AU141" s="280" t="s">
        <v>88</v>
      </c>
      <c r="AV141" s="16" t="s">
        <v>86</v>
      </c>
      <c r="AW141" s="16" t="s">
        <v>37</v>
      </c>
      <c r="AX141" s="16" t="s">
        <v>78</v>
      </c>
      <c r="AY141" s="280" t="s">
        <v>148</v>
      </c>
    </row>
    <row r="142" s="13" customFormat="1">
      <c r="A142" s="13"/>
      <c r="B142" s="228"/>
      <c r="C142" s="229"/>
      <c r="D142" s="221" t="s">
        <v>161</v>
      </c>
      <c r="E142" s="230" t="s">
        <v>19</v>
      </c>
      <c r="F142" s="231" t="s">
        <v>102</v>
      </c>
      <c r="G142" s="229"/>
      <c r="H142" s="232">
        <v>80.501999999999995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161</v>
      </c>
      <c r="AU142" s="238" t="s">
        <v>88</v>
      </c>
      <c r="AV142" s="13" t="s">
        <v>88</v>
      </c>
      <c r="AW142" s="13" t="s">
        <v>37</v>
      </c>
      <c r="AX142" s="13" t="s">
        <v>78</v>
      </c>
      <c r="AY142" s="238" t="s">
        <v>148</v>
      </c>
    </row>
    <row r="143" s="14" customFormat="1">
      <c r="A143" s="14"/>
      <c r="B143" s="239"/>
      <c r="C143" s="240"/>
      <c r="D143" s="221" t="s">
        <v>161</v>
      </c>
      <c r="E143" s="241" t="s">
        <v>19</v>
      </c>
      <c r="F143" s="242" t="s">
        <v>164</v>
      </c>
      <c r="G143" s="240"/>
      <c r="H143" s="243">
        <v>355.52199999999999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9" t="s">
        <v>161</v>
      </c>
      <c r="AU143" s="249" t="s">
        <v>88</v>
      </c>
      <c r="AV143" s="14" t="s">
        <v>155</v>
      </c>
      <c r="AW143" s="14" t="s">
        <v>37</v>
      </c>
      <c r="AX143" s="14" t="s">
        <v>86</v>
      </c>
      <c r="AY143" s="249" t="s">
        <v>148</v>
      </c>
    </row>
    <row r="144" s="2" customFormat="1" ht="16.5" customHeight="1">
      <c r="A144" s="41"/>
      <c r="B144" s="42"/>
      <c r="C144" s="208" t="s">
        <v>236</v>
      </c>
      <c r="D144" s="208" t="s">
        <v>150</v>
      </c>
      <c r="E144" s="209" t="s">
        <v>285</v>
      </c>
      <c r="F144" s="210" t="s">
        <v>286</v>
      </c>
      <c r="G144" s="211" t="s">
        <v>233</v>
      </c>
      <c r="H144" s="212">
        <v>144.904</v>
      </c>
      <c r="I144" s="213"/>
      <c r="J144" s="214">
        <f>ROUND(I144*H144,2)</f>
        <v>0</v>
      </c>
      <c r="K144" s="210" t="s">
        <v>154</v>
      </c>
      <c r="L144" s="47"/>
      <c r="M144" s="215" t="s">
        <v>19</v>
      </c>
      <c r="N144" s="216" t="s">
        <v>49</v>
      </c>
      <c r="O144" s="87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9" t="s">
        <v>155</v>
      </c>
      <c r="AT144" s="219" t="s">
        <v>150</v>
      </c>
      <c r="AU144" s="219" t="s">
        <v>88</v>
      </c>
      <c r="AY144" s="20" t="s">
        <v>148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86</v>
      </c>
      <c r="BK144" s="220">
        <f>ROUND(I144*H144,2)</f>
        <v>0</v>
      </c>
      <c r="BL144" s="20" t="s">
        <v>155</v>
      </c>
      <c r="BM144" s="219" t="s">
        <v>720</v>
      </c>
    </row>
    <row r="145" s="2" customFormat="1">
      <c r="A145" s="41"/>
      <c r="B145" s="42"/>
      <c r="C145" s="43"/>
      <c r="D145" s="221" t="s">
        <v>157</v>
      </c>
      <c r="E145" s="43"/>
      <c r="F145" s="222" t="s">
        <v>288</v>
      </c>
      <c r="G145" s="43"/>
      <c r="H145" s="43"/>
      <c r="I145" s="223"/>
      <c r="J145" s="43"/>
      <c r="K145" s="43"/>
      <c r="L145" s="47"/>
      <c r="M145" s="224"/>
      <c r="N145" s="225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157</v>
      </c>
      <c r="AU145" s="20" t="s">
        <v>88</v>
      </c>
    </row>
    <row r="146" s="2" customFormat="1">
      <c r="A146" s="41"/>
      <c r="B146" s="42"/>
      <c r="C146" s="43"/>
      <c r="D146" s="226" t="s">
        <v>159</v>
      </c>
      <c r="E146" s="43"/>
      <c r="F146" s="227" t="s">
        <v>289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159</v>
      </c>
      <c r="AU146" s="20" t="s">
        <v>88</v>
      </c>
    </row>
    <row r="147" s="13" customFormat="1">
      <c r="A147" s="13"/>
      <c r="B147" s="228"/>
      <c r="C147" s="229"/>
      <c r="D147" s="221" t="s">
        <v>161</v>
      </c>
      <c r="E147" s="230" t="s">
        <v>19</v>
      </c>
      <c r="F147" s="231" t="s">
        <v>102</v>
      </c>
      <c r="G147" s="229"/>
      <c r="H147" s="232">
        <v>80.501999999999995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161</v>
      </c>
      <c r="AU147" s="238" t="s">
        <v>88</v>
      </c>
      <c r="AV147" s="13" t="s">
        <v>88</v>
      </c>
      <c r="AW147" s="13" t="s">
        <v>37</v>
      </c>
      <c r="AX147" s="13" t="s">
        <v>86</v>
      </c>
      <c r="AY147" s="238" t="s">
        <v>148</v>
      </c>
    </row>
    <row r="148" s="13" customFormat="1">
      <c r="A148" s="13"/>
      <c r="B148" s="228"/>
      <c r="C148" s="229"/>
      <c r="D148" s="221" t="s">
        <v>161</v>
      </c>
      <c r="E148" s="229"/>
      <c r="F148" s="231" t="s">
        <v>721</v>
      </c>
      <c r="G148" s="229"/>
      <c r="H148" s="232">
        <v>144.904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161</v>
      </c>
      <c r="AU148" s="238" t="s">
        <v>88</v>
      </c>
      <c r="AV148" s="13" t="s">
        <v>88</v>
      </c>
      <c r="AW148" s="13" t="s">
        <v>4</v>
      </c>
      <c r="AX148" s="13" t="s">
        <v>86</v>
      </c>
      <c r="AY148" s="238" t="s">
        <v>148</v>
      </c>
    </row>
    <row r="149" s="2" customFormat="1" ht="16.5" customHeight="1">
      <c r="A149" s="41"/>
      <c r="B149" s="42"/>
      <c r="C149" s="208" t="s">
        <v>8</v>
      </c>
      <c r="D149" s="208" t="s">
        <v>150</v>
      </c>
      <c r="E149" s="209" t="s">
        <v>292</v>
      </c>
      <c r="F149" s="210" t="s">
        <v>293</v>
      </c>
      <c r="G149" s="211" t="s">
        <v>153</v>
      </c>
      <c r="H149" s="212">
        <v>80.501999999999995</v>
      </c>
      <c r="I149" s="213"/>
      <c r="J149" s="214">
        <f>ROUND(I149*H149,2)</f>
        <v>0</v>
      </c>
      <c r="K149" s="210" t="s">
        <v>154</v>
      </c>
      <c r="L149" s="47"/>
      <c r="M149" s="215" t="s">
        <v>19</v>
      </c>
      <c r="N149" s="216" t="s">
        <v>49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155</v>
      </c>
      <c r="AT149" s="219" t="s">
        <v>150</v>
      </c>
      <c r="AU149" s="219" t="s">
        <v>88</v>
      </c>
      <c r="AY149" s="20" t="s">
        <v>148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86</v>
      </c>
      <c r="BK149" s="220">
        <f>ROUND(I149*H149,2)</f>
        <v>0</v>
      </c>
      <c r="BL149" s="20" t="s">
        <v>155</v>
      </c>
      <c r="BM149" s="219" t="s">
        <v>722</v>
      </c>
    </row>
    <row r="150" s="2" customFormat="1">
      <c r="A150" s="41"/>
      <c r="B150" s="42"/>
      <c r="C150" s="43"/>
      <c r="D150" s="221" t="s">
        <v>157</v>
      </c>
      <c r="E150" s="43"/>
      <c r="F150" s="222" t="s">
        <v>295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157</v>
      </c>
      <c r="AU150" s="20" t="s">
        <v>88</v>
      </c>
    </row>
    <row r="151" s="2" customFormat="1">
      <c r="A151" s="41"/>
      <c r="B151" s="42"/>
      <c r="C151" s="43"/>
      <c r="D151" s="226" t="s">
        <v>159</v>
      </c>
      <c r="E151" s="43"/>
      <c r="F151" s="227" t="s">
        <v>296</v>
      </c>
      <c r="G151" s="43"/>
      <c r="H151" s="43"/>
      <c r="I151" s="223"/>
      <c r="J151" s="43"/>
      <c r="K151" s="43"/>
      <c r="L151" s="47"/>
      <c r="M151" s="224"/>
      <c r="N151" s="225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159</v>
      </c>
      <c r="AU151" s="20" t="s">
        <v>88</v>
      </c>
    </row>
    <row r="152" s="13" customFormat="1">
      <c r="A152" s="13"/>
      <c r="B152" s="228"/>
      <c r="C152" s="229"/>
      <c r="D152" s="221" t="s">
        <v>161</v>
      </c>
      <c r="E152" s="230" t="s">
        <v>19</v>
      </c>
      <c r="F152" s="231" t="s">
        <v>102</v>
      </c>
      <c r="G152" s="229"/>
      <c r="H152" s="232">
        <v>80.501999999999995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161</v>
      </c>
      <c r="AU152" s="238" t="s">
        <v>88</v>
      </c>
      <c r="AV152" s="13" t="s">
        <v>88</v>
      </c>
      <c r="AW152" s="13" t="s">
        <v>37</v>
      </c>
      <c r="AX152" s="13" t="s">
        <v>86</v>
      </c>
      <c r="AY152" s="238" t="s">
        <v>148</v>
      </c>
    </row>
    <row r="153" s="2" customFormat="1" ht="16.5" customHeight="1">
      <c r="A153" s="41"/>
      <c r="B153" s="42"/>
      <c r="C153" s="208" t="s">
        <v>248</v>
      </c>
      <c r="D153" s="208" t="s">
        <v>150</v>
      </c>
      <c r="E153" s="209" t="s">
        <v>298</v>
      </c>
      <c r="F153" s="210" t="s">
        <v>299</v>
      </c>
      <c r="G153" s="211" t="s">
        <v>153</v>
      </c>
      <c r="H153" s="212">
        <v>137.50999999999999</v>
      </c>
      <c r="I153" s="213"/>
      <c r="J153" s="214">
        <f>ROUND(I153*H153,2)</f>
        <v>0</v>
      </c>
      <c r="K153" s="210" t="s">
        <v>154</v>
      </c>
      <c r="L153" s="47"/>
      <c r="M153" s="215" t="s">
        <v>19</v>
      </c>
      <c r="N153" s="216" t="s">
        <v>49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155</v>
      </c>
      <c r="AT153" s="219" t="s">
        <v>150</v>
      </c>
      <c r="AU153" s="219" t="s">
        <v>88</v>
      </c>
      <c r="AY153" s="20" t="s">
        <v>148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86</v>
      </c>
      <c r="BK153" s="220">
        <f>ROUND(I153*H153,2)</f>
        <v>0</v>
      </c>
      <c r="BL153" s="20" t="s">
        <v>155</v>
      </c>
      <c r="BM153" s="219" t="s">
        <v>723</v>
      </c>
    </row>
    <row r="154" s="2" customFormat="1">
      <c r="A154" s="41"/>
      <c r="B154" s="42"/>
      <c r="C154" s="43"/>
      <c r="D154" s="221" t="s">
        <v>157</v>
      </c>
      <c r="E154" s="43"/>
      <c r="F154" s="222" t="s">
        <v>301</v>
      </c>
      <c r="G154" s="43"/>
      <c r="H154" s="43"/>
      <c r="I154" s="223"/>
      <c r="J154" s="43"/>
      <c r="K154" s="43"/>
      <c r="L154" s="47"/>
      <c r="M154" s="224"/>
      <c r="N154" s="225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157</v>
      </c>
      <c r="AU154" s="20" t="s">
        <v>88</v>
      </c>
    </row>
    <row r="155" s="2" customFormat="1">
      <c r="A155" s="41"/>
      <c r="B155" s="42"/>
      <c r="C155" s="43"/>
      <c r="D155" s="226" t="s">
        <v>159</v>
      </c>
      <c r="E155" s="43"/>
      <c r="F155" s="227" t="s">
        <v>302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159</v>
      </c>
      <c r="AU155" s="20" t="s">
        <v>88</v>
      </c>
    </row>
    <row r="156" s="13" customFormat="1">
      <c r="A156" s="13"/>
      <c r="B156" s="228"/>
      <c r="C156" s="229"/>
      <c r="D156" s="221" t="s">
        <v>161</v>
      </c>
      <c r="E156" s="230" t="s">
        <v>19</v>
      </c>
      <c r="F156" s="231" t="s">
        <v>724</v>
      </c>
      <c r="G156" s="229"/>
      <c r="H156" s="232">
        <v>137.50999999999999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161</v>
      </c>
      <c r="AU156" s="238" t="s">
        <v>88</v>
      </c>
      <c r="AV156" s="13" t="s">
        <v>88</v>
      </c>
      <c r="AW156" s="13" t="s">
        <v>37</v>
      </c>
      <c r="AX156" s="13" t="s">
        <v>86</v>
      </c>
      <c r="AY156" s="238" t="s">
        <v>148</v>
      </c>
    </row>
    <row r="157" s="2" customFormat="1" ht="16.5" customHeight="1">
      <c r="A157" s="41"/>
      <c r="B157" s="42"/>
      <c r="C157" s="208" t="s">
        <v>252</v>
      </c>
      <c r="D157" s="208" t="s">
        <v>150</v>
      </c>
      <c r="E157" s="209" t="s">
        <v>304</v>
      </c>
      <c r="F157" s="210" t="s">
        <v>305</v>
      </c>
      <c r="G157" s="211" t="s">
        <v>153</v>
      </c>
      <c r="H157" s="212">
        <v>48.521000000000001</v>
      </c>
      <c r="I157" s="213"/>
      <c r="J157" s="214">
        <f>ROUND(I157*H157,2)</f>
        <v>0</v>
      </c>
      <c r="K157" s="210" t="s">
        <v>154</v>
      </c>
      <c r="L157" s="47"/>
      <c r="M157" s="215" t="s">
        <v>19</v>
      </c>
      <c r="N157" s="216" t="s">
        <v>49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155</v>
      </c>
      <c r="AT157" s="219" t="s">
        <v>150</v>
      </c>
      <c r="AU157" s="219" t="s">
        <v>88</v>
      </c>
      <c r="AY157" s="20" t="s">
        <v>148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86</v>
      </c>
      <c r="BK157" s="220">
        <f>ROUND(I157*H157,2)</f>
        <v>0</v>
      </c>
      <c r="BL157" s="20" t="s">
        <v>155</v>
      </c>
      <c r="BM157" s="219" t="s">
        <v>725</v>
      </c>
    </row>
    <row r="158" s="2" customFormat="1">
      <c r="A158" s="41"/>
      <c r="B158" s="42"/>
      <c r="C158" s="43"/>
      <c r="D158" s="221" t="s">
        <v>157</v>
      </c>
      <c r="E158" s="43"/>
      <c r="F158" s="222" t="s">
        <v>307</v>
      </c>
      <c r="G158" s="43"/>
      <c r="H158" s="43"/>
      <c r="I158" s="223"/>
      <c r="J158" s="43"/>
      <c r="K158" s="43"/>
      <c r="L158" s="47"/>
      <c r="M158" s="224"/>
      <c r="N158" s="225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157</v>
      </c>
      <c r="AU158" s="20" t="s">
        <v>88</v>
      </c>
    </row>
    <row r="159" s="2" customFormat="1">
      <c r="A159" s="41"/>
      <c r="B159" s="42"/>
      <c r="C159" s="43"/>
      <c r="D159" s="226" t="s">
        <v>159</v>
      </c>
      <c r="E159" s="43"/>
      <c r="F159" s="227" t="s">
        <v>308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159</v>
      </c>
      <c r="AU159" s="20" t="s">
        <v>88</v>
      </c>
    </row>
    <row r="160" s="13" customFormat="1">
      <c r="A160" s="13"/>
      <c r="B160" s="228"/>
      <c r="C160" s="229"/>
      <c r="D160" s="221" t="s">
        <v>161</v>
      </c>
      <c r="E160" s="230" t="s">
        <v>19</v>
      </c>
      <c r="F160" s="231" t="s">
        <v>726</v>
      </c>
      <c r="G160" s="229"/>
      <c r="H160" s="232">
        <v>42.305999999999997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161</v>
      </c>
      <c r="AU160" s="238" t="s">
        <v>88</v>
      </c>
      <c r="AV160" s="13" t="s">
        <v>88</v>
      </c>
      <c r="AW160" s="13" t="s">
        <v>37</v>
      </c>
      <c r="AX160" s="13" t="s">
        <v>78</v>
      </c>
      <c r="AY160" s="238" t="s">
        <v>148</v>
      </c>
    </row>
    <row r="161" s="13" customFormat="1">
      <c r="A161" s="13"/>
      <c r="B161" s="228"/>
      <c r="C161" s="229"/>
      <c r="D161" s="221" t="s">
        <v>161</v>
      </c>
      <c r="E161" s="230" t="s">
        <v>19</v>
      </c>
      <c r="F161" s="231" t="s">
        <v>727</v>
      </c>
      <c r="G161" s="229"/>
      <c r="H161" s="232">
        <v>4.7300000000000004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161</v>
      </c>
      <c r="AU161" s="238" t="s">
        <v>88</v>
      </c>
      <c r="AV161" s="13" t="s">
        <v>88</v>
      </c>
      <c r="AW161" s="13" t="s">
        <v>37</v>
      </c>
      <c r="AX161" s="13" t="s">
        <v>78</v>
      </c>
      <c r="AY161" s="238" t="s">
        <v>148</v>
      </c>
    </row>
    <row r="162" s="13" customFormat="1">
      <c r="A162" s="13"/>
      <c r="B162" s="228"/>
      <c r="C162" s="229"/>
      <c r="D162" s="221" t="s">
        <v>161</v>
      </c>
      <c r="E162" s="230" t="s">
        <v>19</v>
      </c>
      <c r="F162" s="231" t="s">
        <v>728</v>
      </c>
      <c r="G162" s="229"/>
      <c r="H162" s="232">
        <v>1.4850000000000001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161</v>
      </c>
      <c r="AU162" s="238" t="s">
        <v>88</v>
      </c>
      <c r="AV162" s="13" t="s">
        <v>88</v>
      </c>
      <c r="AW162" s="13" t="s">
        <v>37</v>
      </c>
      <c r="AX162" s="13" t="s">
        <v>78</v>
      </c>
      <c r="AY162" s="238" t="s">
        <v>148</v>
      </c>
    </row>
    <row r="163" s="14" customFormat="1">
      <c r="A163" s="14"/>
      <c r="B163" s="239"/>
      <c r="C163" s="240"/>
      <c r="D163" s="221" t="s">
        <v>161</v>
      </c>
      <c r="E163" s="241" t="s">
        <v>98</v>
      </c>
      <c r="F163" s="242" t="s">
        <v>164</v>
      </c>
      <c r="G163" s="240"/>
      <c r="H163" s="243">
        <v>48.521000000000001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161</v>
      </c>
      <c r="AU163" s="249" t="s">
        <v>88</v>
      </c>
      <c r="AV163" s="14" t="s">
        <v>155</v>
      </c>
      <c r="AW163" s="14" t="s">
        <v>37</v>
      </c>
      <c r="AX163" s="14" t="s">
        <v>86</v>
      </c>
      <c r="AY163" s="249" t="s">
        <v>148</v>
      </c>
    </row>
    <row r="164" s="2" customFormat="1" ht="16.5" customHeight="1">
      <c r="A164" s="41"/>
      <c r="B164" s="42"/>
      <c r="C164" s="261" t="s">
        <v>258</v>
      </c>
      <c r="D164" s="261" t="s">
        <v>230</v>
      </c>
      <c r="E164" s="262" t="s">
        <v>315</v>
      </c>
      <c r="F164" s="263" t="s">
        <v>316</v>
      </c>
      <c r="G164" s="264" t="s">
        <v>233</v>
      </c>
      <c r="H164" s="265">
        <v>97.042000000000002</v>
      </c>
      <c r="I164" s="266"/>
      <c r="J164" s="267">
        <f>ROUND(I164*H164,2)</f>
        <v>0</v>
      </c>
      <c r="K164" s="263" t="s">
        <v>154</v>
      </c>
      <c r="L164" s="268"/>
      <c r="M164" s="269" t="s">
        <v>19</v>
      </c>
      <c r="N164" s="270" t="s">
        <v>49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215</v>
      </c>
      <c r="AT164" s="219" t="s">
        <v>230</v>
      </c>
      <c r="AU164" s="219" t="s">
        <v>88</v>
      </c>
      <c r="AY164" s="20" t="s">
        <v>148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86</v>
      </c>
      <c r="BK164" s="220">
        <f>ROUND(I164*H164,2)</f>
        <v>0</v>
      </c>
      <c r="BL164" s="20" t="s">
        <v>155</v>
      </c>
      <c r="BM164" s="219" t="s">
        <v>729</v>
      </c>
    </row>
    <row r="165" s="2" customFormat="1">
      <c r="A165" s="41"/>
      <c r="B165" s="42"/>
      <c r="C165" s="43"/>
      <c r="D165" s="221" t="s">
        <v>157</v>
      </c>
      <c r="E165" s="43"/>
      <c r="F165" s="222" t="s">
        <v>316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157</v>
      </c>
      <c r="AU165" s="20" t="s">
        <v>88</v>
      </c>
    </row>
    <row r="166" s="13" customFormat="1">
      <c r="A166" s="13"/>
      <c r="B166" s="228"/>
      <c r="C166" s="229"/>
      <c r="D166" s="221" t="s">
        <v>161</v>
      </c>
      <c r="E166" s="229"/>
      <c r="F166" s="231" t="s">
        <v>730</v>
      </c>
      <c r="G166" s="229"/>
      <c r="H166" s="232">
        <v>97.042000000000002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161</v>
      </c>
      <c r="AU166" s="238" t="s">
        <v>88</v>
      </c>
      <c r="AV166" s="13" t="s">
        <v>88</v>
      </c>
      <c r="AW166" s="13" t="s">
        <v>4</v>
      </c>
      <c r="AX166" s="13" t="s">
        <v>86</v>
      </c>
      <c r="AY166" s="238" t="s">
        <v>148</v>
      </c>
    </row>
    <row r="167" s="12" customFormat="1" ht="22.8" customHeight="1">
      <c r="A167" s="12"/>
      <c r="B167" s="192"/>
      <c r="C167" s="193"/>
      <c r="D167" s="194" t="s">
        <v>77</v>
      </c>
      <c r="E167" s="206" t="s">
        <v>88</v>
      </c>
      <c r="F167" s="206" t="s">
        <v>319</v>
      </c>
      <c r="G167" s="193"/>
      <c r="H167" s="193"/>
      <c r="I167" s="196"/>
      <c r="J167" s="207">
        <f>BK167</f>
        <v>0</v>
      </c>
      <c r="K167" s="193"/>
      <c r="L167" s="198"/>
      <c r="M167" s="199"/>
      <c r="N167" s="200"/>
      <c r="O167" s="200"/>
      <c r="P167" s="201">
        <f>SUM(P168:P176)</f>
        <v>0</v>
      </c>
      <c r="Q167" s="200"/>
      <c r="R167" s="201">
        <f>SUM(R168:R176)</f>
        <v>0.18598523644749998</v>
      </c>
      <c r="S167" s="200"/>
      <c r="T167" s="202">
        <f>SUM(T168:T176)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3" t="s">
        <v>86</v>
      </c>
      <c r="AT167" s="204" t="s">
        <v>77</v>
      </c>
      <c r="AU167" s="204" t="s">
        <v>86</v>
      </c>
      <c r="AY167" s="203" t="s">
        <v>148</v>
      </c>
      <c r="BK167" s="205">
        <f>SUM(BK168:BK176)</f>
        <v>0</v>
      </c>
    </row>
    <row r="168" s="2" customFormat="1" ht="16.5" customHeight="1">
      <c r="A168" s="41"/>
      <c r="B168" s="42"/>
      <c r="C168" s="208" t="s">
        <v>266</v>
      </c>
      <c r="D168" s="208" t="s">
        <v>150</v>
      </c>
      <c r="E168" s="209" t="s">
        <v>321</v>
      </c>
      <c r="F168" s="210" t="s">
        <v>322</v>
      </c>
      <c r="G168" s="211" t="s">
        <v>153</v>
      </c>
      <c r="H168" s="212">
        <v>1.169</v>
      </c>
      <c r="I168" s="213"/>
      <c r="J168" s="214">
        <f>ROUND(I168*H168,2)</f>
        <v>0</v>
      </c>
      <c r="K168" s="210" t="s">
        <v>154</v>
      </c>
      <c r="L168" s="47"/>
      <c r="M168" s="215" t="s">
        <v>19</v>
      </c>
      <c r="N168" s="216" t="s">
        <v>49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155</v>
      </c>
      <c r="AT168" s="219" t="s">
        <v>150</v>
      </c>
      <c r="AU168" s="219" t="s">
        <v>88</v>
      </c>
      <c r="AY168" s="20" t="s">
        <v>148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86</v>
      </c>
      <c r="BK168" s="220">
        <f>ROUND(I168*H168,2)</f>
        <v>0</v>
      </c>
      <c r="BL168" s="20" t="s">
        <v>155</v>
      </c>
      <c r="BM168" s="219" t="s">
        <v>731</v>
      </c>
    </row>
    <row r="169" s="2" customFormat="1">
      <c r="A169" s="41"/>
      <c r="B169" s="42"/>
      <c r="C169" s="43"/>
      <c r="D169" s="221" t="s">
        <v>157</v>
      </c>
      <c r="E169" s="43"/>
      <c r="F169" s="222" t="s">
        <v>324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157</v>
      </c>
      <c r="AU169" s="20" t="s">
        <v>88</v>
      </c>
    </row>
    <row r="170" s="2" customFormat="1">
      <c r="A170" s="41"/>
      <c r="B170" s="42"/>
      <c r="C170" s="43"/>
      <c r="D170" s="226" t="s">
        <v>159</v>
      </c>
      <c r="E170" s="43"/>
      <c r="F170" s="227" t="s">
        <v>325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159</v>
      </c>
      <c r="AU170" s="20" t="s">
        <v>88</v>
      </c>
    </row>
    <row r="171" s="13" customFormat="1">
      <c r="A171" s="13"/>
      <c r="B171" s="228"/>
      <c r="C171" s="229"/>
      <c r="D171" s="221" t="s">
        <v>161</v>
      </c>
      <c r="E171" s="230" t="s">
        <v>19</v>
      </c>
      <c r="F171" s="231" t="s">
        <v>718</v>
      </c>
      <c r="G171" s="229"/>
      <c r="H171" s="232">
        <v>1.169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161</v>
      </c>
      <c r="AU171" s="238" t="s">
        <v>88</v>
      </c>
      <c r="AV171" s="13" t="s">
        <v>88</v>
      </c>
      <c r="AW171" s="13" t="s">
        <v>37</v>
      </c>
      <c r="AX171" s="13" t="s">
        <v>78</v>
      </c>
      <c r="AY171" s="238" t="s">
        <v>148</v>
      </c>
    </row>
    <row r="172" s="14" customFormat="1">
      <c r="A172" s="14"/>
      <c r="B172" s="239"/>
      <c r="C172" s="240"/>
      <c r="D172" s="221" t="s">
        <v>161</v>
      </c>
      <c r="E172" s="241" t="s">
        <v>19</v>
      </c>
      <c r="F172" s="242" t="s">
        <v>164</v>
      </c>
      <c r="G172" s="240"/>
      <c r="H172" s="243">
        <v>1.169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161</v>
      </c>
      <c r="AU172" s="249" t="s">
        <v>88</v>
      </c>
      <c r="AV172" s="14" t="s">
        <v>155</v>
      </c>
      <c r="AW172" s="14" t="s">
        <v>37</v>
      </c>
      <c r="AX172" s="14" t="s">
        <v>86</v>
      </c>
      <c r="AY172" s="249" t="s">
        <v>148</v>
      </c>
    </row>
    <row r="173" s="2" customFormat="1" ht="16.5" customHeight="1">
      <c r="A173" s="41"/>
      <c r="B173" s="42"/>
      <c r="C173" s="208" t="s">
        <v>276</v>
      </c>
      <c r="D173" s="208" t="s">
        <v>150</v>
      </c>
      <c r="E173" s="209" t="s">
        <v>328</v>
      </c>
      <c r="F173" s="210" t="s">
        <v>329</v>
      </c>
      <c r="G173" s="211" t="s">
        <v>233</v>
      </c>
      <c r="H173" s="212">
        <v>0.17499999999999999</v>
      </c>
      <c r="I173" s="213"/>
      <c r="J173" s="214">
        <f>ROUND(I173*H173,2)</f>
        <v>0</v>
      </c>
      <c r="K173" s="210" t="s">
        <v>154</v>
      </c>
      <c r="L173" s="47"/>
      <c r="M173" s="215" t="s">
        <v>19</v>
      </c>
      <c r="N173" s="216" t="s">
        <v>49</v>
      </c>
      <c r="O173" s="87"/>
      <c r="P173" s="217">
        <f>O173*H173</f>
        <v>0</v>
      </c>
      <c r="Q173" s="217">
        <v>1.0627727797</v>
      </c>
      <c r="R173" s="217">
        <f>Q173*H173</f>
        <v>0.18598523644749998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155</v>
      </c>
      <c r="AT173" s="219" t="s">
        <v>150</v>
      </c>
      <c r="AU173" s="219" t="s">
        <v>88</v>
      </c>
      <c r="AY173" s="20" t="s">
        <v>148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86</v>
      </c>
      <c r="BK173" s="220">
        <f>ROUND(I173*H173,2)</f>
        <v>0</v>
      </c>
      <c r="BL173" s="20" t="s">
        <v>155</v>
      </c>
      <c r="BM173" s="219" t="s">
        <v>732</v>
      </c>
    </row>
    <row r="174" s="2" customFormat="1">
      <c r="A174" s="41"/>
      <c r="B174" s="42"/>
      <c r="C174" s="43"/>
      <c r="D174" s="221" t="s">
        <v>157</v>
      </c>
      <c r="E174" s="43"/>
      <c r="F174" s="222" t="s">
        <v>331</v>
      </c>
      <c r="G174" s="43"/>
      <c r="H174" s="43"/>
      <c r="I174" s="223"/>
      <c r="J174" s="43"/>
      <c r="K174" s="43"/>
      <c r="L174" s="47"/>
      <c r="M174" s="224"/>
      <c r="N174" s="225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157</v>
      </c>
      <c r="AU174" s="20" t="s">
        <v>88</v>
      </c>
    </row>
    <row r="175" s="2" customFormat="1">
      <c r="A175" s="41"/>
      <c r="B175" s="42"/>
      <c r="C175" s="43"/>
      <c r="D175" s="226" t="s">
        <v>159</v>
      </c>
      <c r="E175" s="43"/>
      <c r="F175" s="227" t="s">
        <v>332</v>
      </c>
      <c r="G175" s="43"/>
      <c r="H175" s="43"/>
      <c r="I175" s="223"/>
      <c r="J175" s="43"/>
      <c r="K175" s="43"/>
      <c r="L175" s="47"/>
      <c r="M175" s="224"/>
      <c r="N175" s="225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159</v>
      </c>
      <c r="AU175" s="20" t="s">
        <v>88</v>
      </c>
    </row>
    <row r="176" s="13" customFormat="1">
      <c r="A176" s="13"/>
      <c r="B176" s="228"/>
      <c r="C176" s="229"/>
      <c r="D176" s="221" t="s">
        <v>161</v>
      </c>
      <c r="E176" s="230" t="s">
        <v>19</v>
      </c>
      <c r="F176" s="231" t="s">
        <v>733</v>
      </c>
      <c r="G176" s="229"/>
      <c r="H176" s="232">
        <v>0.17499999999999999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161</v>
      </c>
      <c r="AU176" s="238" t="s">
        <v>88</v>
      </c>
      <c r="AV176" s="13" t="s">
        <v>88</v>
      </c>
      <c r="AW176" s="13" t="s">
        <v>37</v>
      </c>
      <c r="AX176" s="13" t="s">
        <v>86</v>
      </c>
      <c r="AY176" s="238" t="s">
        <v>148</v>
      </c>
    </row>
    <row r="177" s="12" customFormat="1" ht="22.8" customHeight="1">
      <c r="A177" s="12"/>
      <c r="B177" s="192"/>
      <c r="C177" s="193"/>
      <c r="D177" s="194" t="s">
        <v>77</v>
      </c>
      <c r="E177" s="206" t="s">
        <v>176</v>
      </c>
      <c r="F177" s="206" t="s">
        <v>346</v>
      </c>
      <c r="G177" s="193"/>
      <c r="H177" s="193"/>
      <c r="I177" s="196"/>
      <c r="J177" s="207">
        <f>BK177</f>
        <v>0</v>
      </c>
      <c r="K177" s="193"/>
      <c r="L177" s="198"/>
      <c r="M177" s="199"/>
      <c r="N177" s="200"/>
      <c r="O177" s="200"/>
      <c r="P177" s="201">
        <f>SUM(P178:P181)</f>
        <v>0</v>
      </c>
      <c r="Q177" s="200"/>
      <c r="R177" s="201">
        <f>SUM(R178:R181)</f>
        <v>0</v>
      </c>
      <c r="S177" s="200"/>
      <c r="T177" s="202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3" t="s">
        <v>86</v>
      </c>
      <c r="AT177" s="204" t="s">
        <v>77</v>
      </c>
      <c r="AU177" s="204" t="s">
        <v>86</v>
      </c>
      <c r="AY177" s="203" t="s">
        <v>148</v>
      </c>
      <c r="BK177" s="205">
        <f>SUM(BK178:BK181)</f>
        <v>0</v>
      </c>
    </row>
    <row r="178" s="2" customFormat="1" ht="16.5" customHeight="1">
      <c r="A178" s="41"/>
      <c r="B178" s="42"/>
      <c r="C178" s="208" t="s">
        <v>284</v>
      </c>
      <c r="D178" s="208" t="s">
        <v>150</v>
      </c>
      <c r="E178" s="209" t="s">
        <v>734</v>
      </c>
      <c r="F178" s="210" t="s">
        <v>735</v>
      </c>
      <c r="G178" s="211" t="s">
        <v>736</v>
      </c>
      <c r="H178" s="212">
        <v>1</v>
      </c>
      <c r="I178" s="213"/>
      <c r="J178" s="214">
        <f>ROUND(I178*H178,2)</f>
        <v>0</v>
      </c>
      <c r="K178" s="210" t="s">
        <v>19</v>
      </c>
      <c r="L178" s="47"/>
      <c r="M178" s="215" t="s">
        <v>19</v>
      </c>
      <c r="N178" s="216" t="s">
        <v>49</v>
      </c>
      <c r="O178" s="87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9" t="s">
        <v>155</v>
      </c>
      <c r="AT178" s="219" t="s">
        <v>150</v>
      </c>
      <c r="AU178" s="219" t="s">
        <v>88</v>
      </c>
      <c r="AY178" s="20" t="s">
        <v>148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86</v>
      </c>
      <c r="BK178" s="220">
        <f>ROUND(I178*H178,2)</f>
        <v>0</v>
      </c>
      <c r="BL178" s="20" t="s">
        <v>155</v>
      </c>
      <c r="BM178" s="219" t="s">
        <v>737</v>
      </c>
    </row>
    <row r="179" s="2" customFormat="1">
      <c r="A179" s="41"/>
      <c r="B179" s="42"/>
      <c r="C179" s="43"/>
      <c r="D179" s="221" t="s">
        <v>157</v>
      </c>
      <c r="E179" s="43"/>
      <c r="F179" s="222" t="s">
        <v>738</v>
      </c>
      <c r="G179" s="43"/>
      <c r="H179" s="43"/>
      <c r="I179" s="223"/>
      <c r="J179" s="43"/>
      <c r="K179" s="43"/>
      <c r="L179" s="47"/>
      <c r="M179" s="224"/>
      <c r="N179" s="225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157</v>
      </c>
      <c r="AU179" s="20" t="s">
        <v>88</v>
      </c>
    </row>
    <row r="180" s="2" customFormat="1" ht="16.5" customHeight="1">
      <c r="A180" s="41"/>
      <c r="B180" s="42"/>
      <c r="C180" s="261" t="s">
        <v>291</v>
      </c>
      <c r="D180" s="261" t="s">
        <v>230</v>
      </c>
      <c r="E180" s="262" t="s">
        <v>739</v>
      </c>
      <c r="F180" s="263" t="s">
        <v>740</v>
      </c>
      <c r="G180" s="264" t="s">
        <v>350</v>
      </c>
      <c r="H180" s="265">
        <v>1</v>
      </c>
      <c r="I180" s="266"/>
      <c r="J180" s="267">
        <f>ROUND(I180*H180,2)</f>
        <v>0</v>
      </c>
      <c r="K180" s="263" t="s">
        <v>19</v>
      </c>
      <c r="L180" s="268"/>
      <c r="M180" s="269" t="s">
        <v>19</v>
      </c>
      <c r="N180" s="270" t="s">
        <v>49</v>
      </c>
      <c r="O180" s="87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9" t="s">
        <v>215</v>
      </c>
      <c r="AT180" s="219" t="s">
        <v>230</v>
      </c>
      <c r="AU180" s="219" t="s">
        <v>88</v>
      </c>
      <c r="AY180" s="20" t="s">
        <v>148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86</v>
      </c>
      <c r="BK180" s="220">
        <f>ROUND(I180*H180,2)</f>
        <v>0</v>
      </c>
      <c r="BL180" s="20" t="s">
        <v>155</v>
      </c>
      <c r="BM180" s="219" t="s">
        <v>741</v>
      </c>
    </row>
    <row r="181" s="2" customFormat="1">
      <c r="A181" s="41"/>
      <c r="B181" s="42"/>
      <c r="C181" s="43"/>
      <c r="D181" s="221" t="s">
        <v>157</v>
      </c>
      <c r="E181" s="43"/>
      <c r="F181" s="222" t="s">
        <v>742</v>
      </c>
      <c r="G181" s="43"/>
      <c r="H181" s="43"/>
      <c r="I181" s="223"/>
      <c r="J181" s="43"/>
      <c r="K181" s="43"/>
      <c r="L181" s="47"/>
      <c r="M181" s="224"/>
      <c r="N181" s="225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157</v>
      </c>
      <c r="AU181" s="20" t="s">
        <v>88</v>
      </c>
    </row>
    <row r="182" s="12" customFormat="1" ht="22.8" customHeight="1">
      <c r="A182" s="12"/>
      <c r="B182" s="192"/>
      <c r="C182" s="193"/>
      <c r="D182" s="194" t="s">
        <v>77</v>
      </c>
      <c r="E182" s="206" t="s">
        <v>155</v>
      </c>
      <c r="F182" s="206" t="s">
        <v>381</v>
      </c>
      <c r="G182" s="193"/>
      <c r="H182" s="193"/>
      <c r="I182" s="196"/>
      <c r="J182" s="207">
        <f>BK182</f>
        <v>0</v>
      </c>
      <c r="K182" s="193"/>
      <c r="L182" s="198"/>
      <c r="M182" s="199"/>
      <c r="N182" s="200"/>
      <c r="O182" s="200"/>
      <c r="P182" s="201">
        <f>SUM(P183:P189)</f>
        <v>0</v>
      </c>
      <c r="Q182" s="200"/>
      <c r="R182" s="201">
        <f>SUM(R183:R189)</f>
        <v>0</v>
      </c>
      <c r="S182" s="200"/>
      <c r="T182" s="202">
        <f>SUM(T183:T189)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3" t="s">
        <v>86</v>
      </c>
      <c r="AT182" s="204" t="s">
        <v>77</v>
      </c>
      <c r="AU182" s="204" t="s">
        <v>86</v>
      </c>
      <c r="AY182" s="203" t="s">
        <v>148</v>
      </c>
      <c r="BK182" s="205">
        <f>SUM(BK183:BK189)</f>
        <v>0</v>
      </c>
    </row>
    <row r="183" s="2" customFormat="1" ht="16.5" customHeight="1">
      <c r="A183" s="41"/>
      <c r="B183" s="42"/>
      <c r="C183" s="208" t="s">
        <v>297</v>
      </c>
      <c r="D183" s="208" t="s">
        <v>150</v>
      </c>
      <c r="E183" s="209" t="s">
        <v>383</v>
      </c>
      <c r="F183" s="210" t="s">
        <v>384</v>
      </c>
      <c r="G183" s="211" t="s">
        <v>153</v>
      </c>
      <c r="H183" s="212">
        <v>8.2940000000000005</v>
      </c>
      <c r="I183" s="213"/>
      <c r="J183" s="214">
        <f>ROUND(I183*H183,2)</f>
        <v>0</v>
      </c>
      <c r="K183" s="210" t="s">
        <v>154</v>
      </c>
      <c r="L183" s="47"/>
      <c r="M183" s="215" t="s">
        <v>19</v>
      </c>
      <c r="N183" s="216" t="s">
        <v>49</v>
      </c>
      <c r="O183" s="87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9" t="s">
        <v>155</v>
      </c>
      <c r="AT183" s="219" t="s">
        <v>150</v>
      </c>
      <c r="AU183" s="219" t="s">
        <v>88</v>
      </c>
      <c r="AY183" s="20" t="s">
        <v>148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20" t="s">
        <v>86</v>
      </c>
      <c r="BK183" s="220">
        <f>ROUND(I183*H183,2)</f>
        <v>0</v>
      </c>
      <c r="BL183" s="20" t="s">
        <v>155</v>
      </c>
      <c r="BM183" s="219" t="s">
        <v>743</v>
      </c>
    </row>
    <row r="184" s="2" customFormat="1">
      <c r="A184" s="41"/>
      <c r="B184" s="42"/>
      <c r="C184" s="43"/>
      <c r="D184" s="221" t="s">
        <v>157</v>
      </c>
      <c r="E184" s="43"/>
      <c r="F184" s="222" t="s">
        <v>386</v>
      </c>
      <c r="G184" s="43"/>
      <c r="H184" s="43"/>
      <c r="I184" s="223"/>
      <c r="J184" s="43"/>
      <c r="K184" s="43"/>
      <c r="L184" s="47"/>
      <c r="M184" s="224"/>
      <c r="N184" s="225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157</v>
      </c>
      <c r="AU184" s="20" t="s">
        <v>88</v>
      </c>
    </row>
    <row r="185" s="2" customFormat="1">
      <c r="A185" s="41"/>
      <c r="B185" s="42"/>
      <c r="C185" s="43"/>
      <c r="D185" s="226" t="s">
        <v>159</v>
      </c>
      <c r="E185" s="43"/>
      <c r="F185" s="227" t="s">
        <v>387</v>
      </c>
      <c r="G185" s="43"/>
      <c r="H185" s="43"/>
      <c r="I185" s="223"/>
      <c r="J185" s="43"/>
      <c r="K185" s="43"/>
      <c r="L185" s="47"/>
      <c r="M185" s="224"/>
      <c r="N185" s="225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159</v>
      </c>
      <c r="AU185" s="20" t="s">
        <v>88</v>
      </c>
    </row>
    <row r="186" s="13" customFormat="1">
      <c r="A186" s="13"/>
      <c r="B186" s="228"/>
      <c r="C186" s="229"/>
      <c r="D186" s="221" t="s">
        <v>161</v>
      </c>
      <c r="E186" s="230" t="s">
        <v>19</v>
      </c>
      <c r="F186" s="231" t="s">
        <v>744</v>
      </c>
      <c r="G186" s="229"/>
      <c r="H186" s="232">
        <v>7.0510000000000002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161</v>
      </c>
      <c r="AU186" s="238" t="s">
        <v>88</v>
      </c>
      <c r="AV186" s="13" t="s">
        <v>88</v>
      </c>
      <c r="AW186" s="13" t="s">
        <v>37</v>
      </c>
      <c r="AX186" s="13" t="s">
        <v>78</v>
      </c>
      <c r="AY186" s="238" t="s">
        <v>148</v>
      </c>
    </row>
    <row r="187" s="13" customFormat="1">
      <c r="A187" s="13"/>
      <c r="B187" s="228"/>
      <c r="C187" s="229"/>
      <c r="D187" s="221" t="s">
        <v>161</v>
      </c>
      <c r="E187" s="230" t="s">
        <v>19</v>
      </c>
      <c r="F187" s="231" t="s">
        <v>745</v>
      </c>
      <c r="G187" s="229"/>
      <c r="H187" s="232">
        <v>0.94599999999999995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161</v>
      </c>
      <c r="AU187" s="238" t="s">
        <v>88</v>
      </c>
      <c r="AV187" s="13" t="s">
        <v>88</v>
      </c>
      <c r="AW187" s="13" t="s">
        <v>37</v>
      </c>
      <c r="AX187" s="13" t="s">
        <v>78</v>
      </c>
      <c r="AY187" s="238" t="s">
        <v>148</v>
      </c>
    </row>
    <row r="188" s="13" customFormat="1">
      <c r="A188" s="13"/>
      <c r="B188" s="228"/>
      <c r="C188" s="229"/>
      <c r="D188" s="221" t="s">
        <v>161</v>
      </c>
      <c r="E188" s="230" t="s">
        <v>19</v>
      </c>
      <c r="F188" s="231" t="s">
        <v>746</v>
      </c>
      <c r="G188" s="229"/>
      <c r="H188" s="232">
        <v>0.29699999999999999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161</v>
      </c>
      <c r="AU188" s="238" t="s">
        <v>88</v>
      </c>
      <c r="AV188" s="13" t="s">
        <v>88</v>
      </c>
      <c r="AW188" s="13" t="s">
        <v>37</v>
      </c>
      <c r="AX188" s="13" t="s">
        <v>78</v>
      </c>
      <c r="AY188" s="238" t="s">
        <v>148</v>
      </c>
    </row>
    <row r="189" s="14" customFormat="1">
      <c r="A189" s="14"/>
      <c r="B189" s="239"/>
      <c r="C189" s="240"/>
      <c r="D189" s="221" t="s">
        <v>161</v>
      </c>
      <c r="E189" s="241" t="s">
        <v>105</v>
      </c>
      <c r="F189" s="242" t="s">
        <v>164</v>
      </c>
      <c r="G189" s="240"/>
      <c r="H189" s="243">
        <v>8.2940000000000005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161</v>
      </c>
      <c r="AU189" s="249" t="s">
        <v>88</v>
      </c>
      <c r="AV189" s="14" t="s">
        <v>155</v>
      </c>
      <c r="AW189" s="14" t="s">
        <v>37</v>
      </c>
      <c r="AX189" s="14" t="s">
        <v>86</v>
      </c>
      <c r="AY189" s="249" t="s">
        <v>148</v>
      </c>
    </row>
    <row r="190" s="12" customFormat="1" ht="22.8" customHeight="1">
      <c r="A190" s="12"/>
      <c r="B190" s="192"/>
      <c r="C190" s="193"/>
      <c r="D190" s="194" t="s">
        <v>77</v>
      </c>
      <c r="E190" s="206" t="s">
        <v>196</v>
      </c>
      <c r="F190" s="206" t="s">
        <v>747</v>
      </c>
      <c r="G190" s="193"/>
      <c r="H190" s="193"/>
      <c r="I190" s="196"/>
      <c r="J190" s="207">
        <f>BK190</f>
        <v>0</v>
      </c>
      <c r="K190" s="193"/>
      <c r="L190" s="198"/>
      <c r="M190" s="199"/>
      <c r="N190" s="200"/>
      <c r="O190" s="200"/>
      <c r="P190" s="201">
        <f>SUM(P191:P206)</f>
        <v>0</v>
      </c>
      <c r="Q190" s="200"/>
      <c r="R190" s="201">
        <f>SUM(R191:R206)</f>
        <v>0</v>
      </c>
      <c r="S190" s="200"/>
      <c r="T190" s="202">
        <f>SUM(T191:T206)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3" t="s">
        <v>86</v>
      </c>
      <c r="AT190" s="204" t="s">
        <v>77</v>
      </c>
      <c r="AU190" s="204" t="s">
        <v>86</v>
      </c>
      <c r="AY190" s="203" t="s">
        <v>148</v>
      </c>
      <c r="BK190" s="205">
        <f>SUM(BK191:BK206)</f>
        <v>0</v>
      </c>
    </row>
    <row r="191" s="2" customFormat="1" ht="16.5" customHeight="1">
      <c r="A191" s="41"/>
      <c r="B191" s="42"/>
      <c r="C191" s="208" t="s">
        <v>7</v>
      </c>
      <c r="D191" s="208" t="s">
        <v>150</v>
      </c>
      <c r="E191" s="209" t="s">
        <v>748</v>
      </c>
      <c r="F191" s="210" t="s">
        <v>749</v>
      </c>
      <c r="G191" s="211" t="s">
        <v>179</v>
      </c>
      <c r="H191" s="212">
        <v>4.5</v>
      </c>
      <c r="I191" s="213"/>
      <c r="J191" s="214">
        <f>ROUND(I191*H191,2)</f>
        <v>0</v>
      </c>
      <c r="K191" s="210" t="s">
        <v>154</v>
      </c>
      <c r="L191" s="47"/>
      <c r="M191" s="215" t="s">
        <v>19</v>
      </c>
      <c r="N191" s="216" t="s">
        <v>49</v>
      </c>
      <c r="O191" s="87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9" t="s">
        <v>155</v>
      </c>
      <c r="AT191" s="219" t="s">
        <v>150</v>
      </c>
      <c r="AU191" s="219" t="s">
        <v>88</v>
      </c>
      <c r="AY191" s="20" t="s">
        <v>148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20" t="s">
        <v>86</v>
      </c>
      <c r="BK191" s="220">
        <f>ROUND(I191*H191,2)</f>
        <v>0</v>
      </c>
      <c r="BL191" s="20" t="s">
        <v>155</v>
      </c>
      <c r="BM191" s="219" t="s">
        <v>750</v>
      </c>
    </row>
    <row r="192" s="2" customFormat="1">
      <c r="A192" s="41"/>
      <c r="B192" s="42"/>
      <c r="C192" s="43"/>
      <c r="D192" s="221" t="s">
        <v>157</v>
      </c>
      <c r="E192" s="43"/>
      <c r="F192" s="222" t="s">
        <v>751</v>
      </c>
      <c r="G192" s="43"/>
      <c r="H192" s="43"/>
      <c r="I192" s="223"/>
      <c r="J192" s="43"/>
      <c r="K192" s="43"/>
      <c r="L192" s="47"/>
      <c r="M192" s="224"/>
      <c r="N192" s="225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157</v>
      </c>
      <c r="AU192" s="20" t="s">
        <v>88</v>
      </c>
    </row>
    <row r="193" s="2" customFormat="1">
      <c r="A193" s="41"/>
      <c r="B193" s="42"/>
      <c r="C193" s="43"/>
      <c r="D193" s="226" t="s">
        <v>159</v>
      </c>
      <c r="E193" s="43"/>
      <c r="F193" s="227" t="s">
        <v>752</v>
      </c>
      <c r="G193" s="43"/>
      <c r="H193" s="43"/>
      <c r="I193" s="223"/>
      <c r="J193" s="43"/>
      <c r="K193" s="43"/>
      <c r="L193" s="47"/>
      <c r="M193" s="224"/>
      <c r="N193" s="225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159</v>
      </c>
      <c r="AU193" s="20" t="s">
        <v>88</v>
      </c>
    </row>
    <row r="194" s="13" customFormat="1">
      <c r="A194" s="13"/>
      <c r="B194" s="228"/>
      <c r="C194" s="229"/>
      <c r="D194" s="221" t="s">
        <v>161</v>
      </c>
      <c r="E194" s="230" t="s">
        <v>19</v>
      </c>
      <c r="F194" s="231" t="s">
        <v>679</v>
      </c>
      <c r="G194" s="229"/>
      <c r="H194" s="232">
        <v>4.5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161</v>
      </c>
      <c r="AU194" s="238" t="s">
        <v>88</v>
      </c>
      <c r="AV194" s="13" t="s">
        <v>88</v>
      </c>
      <c r="AW194" s="13" t="s">
        <v>37</v>
      </c>
      <c r="AX194" s="13" t="s">
        <v>86</v>
      </c>
      <c r="AY194" s="238" t="s">
        <v>148</v>
      </c>
    </row>
    <row r="195" s="2" customFormat="1" ht="16.5" customHeight="1">
      <c r="A195" s="41"/>
      <c r="B195" s="42"/>
      <c r="C195" s="208" t="s">
        <v>314</v>
      </c>
      <c r="D195" s="208" t="s">
        <v>150</v>
      </c>
      <c r="E195" s="209" t="s">
        <v>753</v>
      </c>
      <c r="F195" s="210" t="s">
        <v>754</v>
      </c>
      <c r="G195" s="211" t="s">
        <v>179</v>
      </c>
      <c r="H195" s="212">
        <v>8</v>
      </c>
      <c r="I195" s="213"/>
      <c r="J195" s="214">
        <f>ROUND(I195*H195,2)</f>
        <v>0</v>
      </c>
      <c r="K195" s="210" t="s">
        <v>154</v>
      </c>
      <c r="L195" s="47"/>
      <c r="M195" s="215" t="s">
        <v>19</v>
      </c>
      <c r="N195" s="216" t="s">
        <v>49</v>
      </c>
      <c r="O195" s="87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9" t="s">
        <v>155</v>
      </c>
      <c r="AT195" s="219" t="s">
        <v>150</v>
      </c>
      <c r="AU195" s="219" t="s">
        <v>88</v>
      </c>
      <c r="AY195" s="20" t="s">
        <v>148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86</v>
      </c>
      <c r="BK195" s="220">
        <f>ROUND(I195*H195,2)</f>
        <v>0</v>
      </c>
      <c r="BL195" s="20" t="s">
        <v>155</v>
      </c>
      <c r="BM195" s="219" t="s">
        <v>755</v>
      </c>
    </row>
    <row r="196" s="2" customFormat="1">
      <c r="A196" s="41"/>
      <c r="B196" s="42"/>
      <c r="C196" s="43"/>
      <c r="D196" s="221" t="s">
        <v>157</v>
      </c>
      <c r="E196" s="43"/>
      <c r="F196" s="222" t="s">
        <v>756</v>
      </c>
      <c r="G196" s="43"/>
      <c r="H196" s="43"/>
      <c r="I196" s="223"/>
      <c r="J196" s="43"/>
      <c r="K196" s="43"/>
      <c r="L196" s="47"/>
      <c r="M196" s="224"/>
      <c r="N196" s="225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157</v>
      </c>
      <c r="AU196" s="20" t="s">
        <v>88</v>
      </c>
    </row>
    <row r="197" s="2" customFormat="1">
      <c r="A197" s="41"/>
      <c r="B197" s="42"/>
      <c r="C197" s="43"/>
      <c r="D197" s="226" t="s">
        <v>159</v>
      </c>
      <c r="E197" s="43"/>
      <c r="F197" s="227" t="s">
        <v>757</v>
      </c>
      <c r="G197" s="43"/>
      <c r="H197" s="43"/>
      <c r="I197" s="223"/>
      <c r="J197" s="43"/>
      <c r="K197" s="43"/>
      <c r="L197" s="47"/>
      <c r="M197" s="224"/>
      <c r="N197" s="225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159</v>
      </c>
      <c r="AU197" s="20" t="s">
        <v>88</v>
      </c>
    </row>
    <row r="198" s="13" customFormat="1">
      <c r="A198" s="13"/>
      <c r="B198" s="228"/>
      <c r="C198" s="229"/>
      <c r="D198" s="221" t="s">
        <v>161</v>
      </c>
      <c r="E198" s="230" t="s">
        <v>19</v>
      </c>
      <c r="F198" s="231" t="s">
        <v>677</v>
      </c>
      <c r="G198" s="229"/>
      <c r="H198" s="232">
        <v>8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161</v>
      </c>
      <c r="AU198" s="238" t="s">
        <v>88</v>
      </c>
      <c r="AV198" s="13" t="s">
        <v>88</v>
      </c>
      <c r="AW198" s="13" t="s">
        <v>37</v>
      </c>
      <c r="AX198" s="13" t="s">
        <v>86</v>
      </c>
      <c r="AY198" s="238" t="s">
        <v>148</v>
      </c>
    </row>
    <row r="199" s="2" customFormat="1" ht="16.5" customHeight="1">
      <c r="A199" s="41"/>
      <c r="B199" s="42"/>
      <c r="C199" s="208" t="s">
        <v>320</v>
      </c>
      <c r="D199" s="208" t="s">
        <v>150</v>
      </c>
      <c r="E199" s="209" t="s">
        <v>758</v>
      </c>
      <c r="F199" s="210" t="s">
        <v>759</v>
      </c>
      <c r="G199" s="211" t="s">
        <v>179</v>
      </c>
      <c r="H199" s="212">
        <v>8</v>
      </c>
      <c r="I199" s="213"/>
      <c r="J199" s="214">
        <f>ROUND(I199*H199,2)</f>
        <v>0</v>
      </c>
      <c r="K199" s="210" t="s">
        <v>154</v>
      </c>
      <c r="L199" s="47"/>
      <c r="M199" s="215" t="s">
        <v>19</v>
      </c>
      <c r="N199" s="216" t="s">
        <v>49</v>
      </c>
      <c r="O199" s="87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9" t="s">
        <v>155</v>
      </c>
      <c r="AT199" s="219" t="s">
        <v>150</v>
      </c>
      <c r="AU199" s="219" t="s">
        <v>88</v>
      </c>
      <c r="AY199" s="20" t="s">
        <v>148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20" t="s">
        <v>86</v>
      </c>
      <c r="BK199" s="220">
        <f>ROUND(I199*H199,2)</f>
        <v>0</v>
      </c>
      <c r="BL199" s="20" t="s">
        <v>155</v>
      </c>
      <c r="BM199" s="219" t="s">
        <v>760</v>
      </c>
    </row>
    <row r="200" s="2" customFormat="1">
      <c r="A200" s="41"/>
      <c r="B200" s="42"/>
      <c r="C200" s="43"/>
      <c r="D200" s="221" t="s">
        <v>157</v>
      </c>
      <c r="E200" s="43"/>
      <c r="F200" s="222" t="s">
        <v>761</v>
      </c>
      <c r="G200" s="43"/>
      <c r="H200" s="43"/>
      <c r="I200" s="223"/>
      <c r="J200" s="43"/>
      <c r="K200" s="43"/>
      <c r="L200" s="47"/>
      <c r="M200" s="224"/>
      <c r="N200" s="225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157</v>
      </c>
      <c r="AU200" s="20" t="s">
        <v>88</v>
      </c>
    </row>
    <row r="201" s="2" customFormat="1">
      <c r="A201" s="41"/>
      <c r="B201" s="42"/>
      <c r="C201" s="43"/>
      <c r="D201" s="226" t="s">
        <v>159</v>
      </c>
      <c r="E201" s="43"/>
      <c r="F201" s="227" t="s">
        <v>762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159</v>
      </c>
      <c r="AU201" s="20" t="s">
        <v>88</v>
      </c>
    </row>
    <row r="202" s="13" customFormat="1">
      <c r="A202" s="13"/>
      <c r="B202" s="228"/>
      <c r="C202" s="229"/>
      <c r="D202" s="221" t="s">
        <v>161</v>
      </c>
      <c r="E202" s="230" t="s">
        <v>19</v>
      </c>
      <c r="F202" s="231" t="s">
        <v>677</v>
      </c>
      <c r="G202" s="229"/>
      <c r="H202" s="232">
        <v>8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161</v>
      </c>
      <c r="AU202" s="238" t="s">
        <v>88</v>
      </c>
      <c r="AV202" s="13" t="s">
        <v>88</v>
      </c>
      <c r="AW202" s="13" t="s">
        <v>37</v>
      </c>
      <c r="AX202" s="13" t="s">
        <v>86</v>
      </c>
      <c r="AY202" s="238" t="s">
        <v>148</v>
      </c>
    </row>
    <row r="203" s="2" customFormat="1" ht="16.5" customHeight="1">
      <c r="A203" s="41"/>
      <c r="B203" s="42"/>
      <c r="C203" s="208" t="s">
        <v>327</v>
      </c>
      <c r="D203" s="208" t="s">
        <v>150</v>
      </c>
      <c r="E203" s="209" t="s">
        <v>763</v>
      </c>
      <c r="F203" s="210" t="s">
        <v>764</v>
      </c>
      <c r="G203" s="211" t="s">
        <v>179</v>
      </c>
      <c r="H203" s="212">
        <v>8</v>
      </c>
      <c r="I203" s="213"/>
      <c r="J203" s="214">
        <f>ROUND(I203*H203,2)</f>
        <v>0</v>
      </c>
      <c r="K203" s="210" t="s">
        <v>154</v>
      </c>
      <c r="L203" s="47"/>
      <c r="M203" s="215" t="s">
        <v>19</v>
      </c>
      <c r="N203" s="216" t="s">
        <v>49</v>
      </c>
      <c r="O203" s="87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9" t="s">
        <v>155</v>
      </c>
      <c r="AT203" s="219" t="s">
        <v>150</v>
      </c>
      <c r="AU203" s="219" t="s">
        <v>88</v>
      </c>
      <c r="AY203" s="20" t="s">
        <v>148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86</v>
      </c>
      <c r="BK203" s="220">
        <f>ROUND(I203*H203,2)</f>
        <v>0</v>
      </c>
      <c r="BL203" s="20" t="s">
        <v>155</v>
      </c>
      <c r="BM203" s="219" t="s">
        <v>765</v>
      </c>
    </row>
    <row r="204" s="2" customFormat="1">
      <c r="A204" s="41"/>
      <c r="B204" s="42"/>
      <c r="C204" s="43"/>
      <c r="D204" s="221" t="s">
        <v>157</v>
      </c>
      <c r="E204" s="43"/>
      <c r="F204" s="222" t="s">
        <v>766</v>
      </c>
      <c r="G204" s="43"/>
      <c r="H204" s="43"/>
      <c r="I204" s="223"/>
      <c r="J204" s="43"/>
      <c r="K204" s="43"/>
      <c r="L204" s="47"/>
      <c r="M204" s="224"/>
      <c r="N204" s="225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157</v>
      </c>
      <c r="AU204" s="20" t="s">
        <v>88</v>
      </c>
    </row>
    <row r="205" s="2" customFormat="1">
      <c r="A205" s="41"/>
      <c r="B205" s="42"/>
      <c r="C205" s="43"/>
      <c r="D205" s="226" t="s">
        <v>159</v>
      </c>
      <c r="E205" s="43"/>
      <c r="F205" s="227" t="s">
        <v>767</v>
      </c>
      <c r="G205" s="43"/>
      <c r="H205" s="43"/>
      <c r="I205" s="223"/>
      <c r="J205" s="43"/>
      <c r="K205" s="43"/>
      <c r="L205" s="47"/>
      <c r="M205" s="224"/>
      <c r="N205" s="225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159</v>
      </c>
      <c r="AU205" s="20" t="s">
        <v>88</v>
      </c>
    </row>
    <row r="206" s="13" customFormat="1">
      <c r="A206" s="13"/>
      <c r="B206" s="228"/>
      <c r="C206" s="229"/>
      <c r="D206" s="221" t="s">
        <v>161</v>
      </c>
      <c r="E206" s="230" t="s">
        <v>19</v>
      </c>
      <c r="F206" s="231" t="s">
        <v>677</v>
      </c>
      <c r="G206" s="229"/>
      <c r="H206" s="232">
        <v>8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161</v>
      </c>
      <c r="AU206" s="238" t="s">
        <v>88</v>
      </c>
      <c r="AV206" s="13" t="s">
        <v>88</v>
      </c>
      <c r="AW206" s="13" t="s">
        <v>37</v>
      </c>
      <c r="AX206" s="13" t="s">
        <v>86</v>
      </c>
      <c r="AY206" s="238" t="s">
        <v>148</v>
      </c>
    </row>
    <row r="207" s="12" customFormat="1" ht="22.8" customHeight="1">
      <c r="A207" s="12"/>
      <c r="B207" s="192"/>
      <c r="C207" s="193"/>
      <c r="D207" s="194" t="s">
        <v>77</v>
      </c>
      <c r="E207" s="206" t="s">
        <v>215</v>
      </c>
      <c r="F207" s="206" t="s">
        <v>394</v>
      </c>
      <c r="G207" s="193"/>
      <c r="H207" s="193"/>
      <c r="I207" s="196"/>
      <c r="J207" s="207">
        <f>BK207</f>
        <v>0</v>
      </c>
      <c r="K207" s="193"/>
      <c r="L207" s="198"/>
      <c r="M207" s="199"/>
      <c r="N207" s="200"/>
      <c r="O207" s="200"/>
      <c r="P207" s="201">
        <f>SUM(P208:P253)</f>
        <v>0</v>
      </c>
      <c r="Q207" s="200"/>
      <c r="R207" s="201">
        <f>SUM(R208:R253)</f>
        <v>2.9435616799999997</v>
      </c>
      <c r="S207" s="200"/>
      <c r="T207" s="202">
        <f>SUM(T208:T253)</f>
        <v>2.1200000000000001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3" t="s">
        <v>86</v>
      </c>
      <c r="AT207" s="204" t="s">
        <v>77</v>
      </c>
      <c r="AU207" s="204" t="s">
        <v>86</v>
      </c>
      <c r="AY207" s="203" t="s">
        <v>148</v>
      </c>
      <c r="BK207" s="205">
        <f>SUM(BK208:BK253)</f>
        <v>0</v>
      </c>
    </row>
    <row r="208" s="2" customFormat="1" ht="16.5" customHeight="1">
      <c r="A208" s="41"/>
      <c r="B208" s="42"/>
      <c r="C208" s="208" t="s">
        <v>334</v>
      </c>
      <c r="D208" s="208" t="s">
        <v>150</v>
      </c>
      <c r="E208" s="209" t="s">
        <v>768</v>
      </c>
      <c r="F208" s="210" t="s">
        <v>421</v>
      </c>
      <c r="G208" s="211" t="s">
        <v>224</v>
      </c>
      <c r="H208" s="212">
        <v>23.399999999999999</v>
      </c>
      <c r="I208" s="213"/>
      <c r="J208" s="214">
        <f>ROUND(I208*H208,2)</f>
        <v>0</v>
      </c>
      <c r="K208" s="210" t="s">
        <v>19</v>
      </c>
      <c r="L208" s="47"/>
      <c r="M208" s="215" t="s">
        <v>19</v>
      </c>
      <c r="N208" s="216" t="s">
        <v>49</v>
      </c>
      <c r="O208" s="87"/>
      <c r="P208" s="217">
        <f>O208*H208</f>
        <v>0</v>
      </c>
      <c r="Q208" s="217">
        <v>0.0044007999999999999</v>
      </c>
      <c r="R208" s="217">
        <f>Q208*H208</f>
        <v>0.10297872</v>
      </c>
      <c r="S208" s="217">
        <v>0</v>
      </c>
      <c r="T208" s="218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9" t="s">
        <v>155</v>
      </c>
      <c r="AT208" s="219" t="s">
        <v>150</v>
      </c>
      <c r="AU208" s="219" t="s">
        <v>88</v>
      </c>
      <c r="AY208" s="20" t="s">
        <v>148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86</v>
      </c>
      <c r="BK208" s="220">
        <f>ROUND(I208*H208,2)</f>
        <v>0</v>
      </c>
      <c r="BL208" s="20" t="s">
        <v>155</v>
      </c>
      <c r="BM208" s="219" t="s">
        <v>769</v>
      </c>
    </row>
    <row r="209" s="2" customFormat="1">
      <c r="A209" s="41"/>
      <c r="B209" s="42"/>
      <c r="C209" s="43"/>
      <c r="D209" s="221" t="s">
        <v>157</v>
      </c>
      <c r="E209" s="43"/>
      <c r="F209" s="222" t="s">
        <v>423</v>
      </c>
      <c r="G209" s="43"/>
      <c r="H209" s="43"/>
      <c r="I209" s="223"/>
      <c r="J209" s="43"/>
      <c r="K209" s="43"/>
      <c r="L209" s="47"/>
      <c r="M209" s="224"/>
      <c r="N209" s="225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157</v>
      </c>
      <c r="AU209" s="20" t="s">
        <v>88</v>
      </c>
    </row>
    <row r="210" s="2" customFormat="1" ht="16.5" customHeight="1">
      <c r="A210" s="41"/>
      <c r="B210" s="42"/>
      <c r="C210" s="208" t="s">
        <v>341</v>
      </c>
      <c r="D210" s="208" t="s">
        <v>150</v>
      </c>
      <c r="E210" s="209" t="s">
        <v>770</v>
      </c>
      <c r="F210" s="210" t="s">
        <v>771</v>
      </c>
      <c r="G210" s="211" t="s">
        <v>224</v>
      </c>
      <c r="H210" s="212">
        <v>40.299999999999997</v>
      </c>
      <c r="I210" s="213"/>
      <c r="J210" s="214">
        <f>ROUND(I210*H210,2)</f>
        <v>0</v>
      </c>
      <c r="K210" s="210" t="s">
        <v>19</v>
      </c>
      <c r="L210" s="47"/>
      <c r="M210" s="215" t="s">
        <v>19</v>
      </c>
      <c r="N210" s="216" t="s">
        <v>49</v>
      </c>
      <c r="O210" s="87"/>
      <c r="P210" s="217">
        <f>O210*H210</f>
        <v>0</v>
      </c>
      <c r="Q210" s="217">
        <v>0.0074732000000000002</v>
      </c>
      <c r="R210" s="217">
        <f>Q210*H210</f>
        <v>0.30116995999999996</v>
      </c>
      <c r="S210" s="217">
        <v>0</v>
      </c>
      <c r="T210" s="218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155</v>
      </c>
      <c r="AT210" s="219" t="s">
        <v>150</v>
      </c>
      <c r="AU210" s="219" t="s">
        <v>88</v>
      </c>
      <c r="AY210" s="20" t="s">
        <v>148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86</v>
      </c>
      <c r="BK210" s="220">
        <f>ROUND(I210*H210,2)</f>
        <v>0</v>
      </c>
      <c r="BL210" s="20" t="s">
        <v>155</v>
      </c>
      <c r="BM210" s="219" t="s">
        <v>772</v>
      </c>
    </row>
    <row r="211" s="2" customFormat="1">
      <c r="A211" s="41"/>
      <c r="B211" s="42"/>
      <c r="C211" s="43"/>
      <c r="D211" s="221" t="s">
        <v>157</v>
      </c>
      <c r="E211" s="43"/>
      <c r="F211" s="222" t="s">
        <v>773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157</v>
      </c>
      <c r="AU211" s="20" t="s">
        <v>88</v>
      </c>
    </row>
    <row r="212" s="13" customFormat="1">
      <c r="A212" s="13"/>
      <c r="B212" s="228"/>
      <c r="C212" s="229"/>
      <c r="D212" s="221" t="s">
        <v>161</v>
      </c>
      <c r="E212" s="230" t="s">
        <v>19</v>
      </c>
      <c r="F212" s="231" t="s">
        <v>774</v>
      </c>
      <c r="G212" s="229"/>
      <c r="H212" s="232">
        <v>40.299999999999997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161</v>
      </c>
      <c r="AU212" s="238" t="s">
        <v>88</v>
      </c>
      <c r="AV212" s="13" t="s">
        <v>88</v>
      </c>
      <c r="AW212" s="13" t="s">
        <v>37</v>
      </c>
      <c r="AX212" s="13" t="s">
        <v>86</v>
      </c>
      <c r="AY212" s="238" t="s">
        <v>148</v>
      </c>
    </row>
    <row r="213" s="2" customFormat="1" ht="16.5" customHeight="1">
      <c r="A213" s="41"/>
      <c r="B213" s="42"/>
      <c r="C213" s="208" t="s">
        <v>347</v>
      </c>
      <c r="D213" s="208" t="s">
        <v>150</v>
      </c>
      <c r="E213" s="209" t="s">
        <v>775</v>
      </c>
      <c r="F213" s="210" t="s">
        <v>428</v>
      </c>
      <c r="G213" s="211" t="s">
        <v>224</v>
      </c>
      <c r="H213" s="212">
        <v>9</v>
      </c>
      <c r="I213" s="213"/>
      <c r="J213" s="214">
        <f>ROUND(I213*H213,2)</f>
        <v>0</v>
      </c>
      <c r="K213" s="210" t="s">
        <v>19</v>
      </c>
      <c r="L213" s="47"/>
      <c r="M213" s="215" t="s">
        <v>19</v>
      </c>
      <c r="N213" s="216" t="s">
        <v>49</v>
      </c>
      <c r="O213" s="87"/>
      <c r="P213" s="217">
        <f>O213*H213</f>
        <v>0</v>
      </c>
      <c r="Q213" s="217">
        <v>0.0118218</v>
      </c>
      <c r="R213" s="217">
        <f>Q213*H213</f>
        <v>0.1063962</v>
      </c>
      <c r="S213" s="217">
        <v>0</v>
      </c>
      <c r="T213" s="218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9" t="s">
        <v>155</v>
      </c>
      <c r="AT213" s="219" t="s">
        <v>150</v>
      </c>
      <c r="AU213" s="219" t="s">
        <v>88</v>
      </c>
      <c r="AY213" s="20" t="s">
        <v>148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20" t="s">
        <v>86</v>
      </c>
      <c r="BK213" s="220">
        <f>ROUND(I213*H213,2)</f>
        <v>0</v>
      </c>
      <c r="BL213" s="20" t="s">
        <v>155</v>
      </c>
      <c r="BM213" s="219" t="s">
        <v>776</v>
      </c>
    </row>
    <row r="214" s="2" customFormat="1">
      <c r="A214" s="41"/>
      <c r="B214" s="42"/>
      <c r="C214" s="43"/>
      <c r="D214" s="221" t="s">
        <v>157</v>
      </c>
      <c r="E214" s="43"/>
      <c r="F214" s="222" t="s">
        <v>430</v>
      </c>
      <c r="G214" s="43"/>
      <c r="H214" s="43"/>
      <c r="I214" s="223"/>
      <c r="J214" s="43"/>
      <c r="K214" s="43"/>
      <c r="L214" s="47"/>
      <c r="M214" s="224"/>
      <c r="N214" s="225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157</v>
      </c>
      <c r="AU214" s="20" t="s">
        <v>88</v>
      </c>
    </row>
    <row r="215" s="2" customFormat="1" ht="16.5" customHeight="1">
      <c r="A215" s="41"/>
      <c r="B215" s="42"/>
      <c r="C215" s="261" t="s">
        <v>354</v>
      </c>
      <c r="D215" s="261" t="s">
        <v>230</v>
      </c>
      <c r="E215" s="262" t="s">
        <v>777</v>
      </c>
      <c r="F215" s="263" t="s">
        <v>778</v>
      </c>
      <c r="G215" s="264" t="s">
        <v>350</v>
      </c>
      <c r="H215" s="265">
        <v>1</v>
      </c>
      <c r="I215" s="266"/>
      <c r="J215" s="267">
        <f>ROUND(I215*H215,2)</f>
        <v>0</v>
      </c>
      <c r="K215" s="263" t="s">
        <v>19</v>
      </c>
      <c r="L215" s="268"/>
      <c r="M215" s="269" t="s">
        <v>19</v>
      </c>
      <c r="N215" s="270" t="s">
        <v>49</v>
      </c>
      <c r="O215" s="87"/>
      <c r="P215" s="217">
        <f>O215*H215</f>
        <v>0</v>
      </c>
      <c r="Q215" s="217">
        <v>0.056300000000000003</v>
      </c>
      <c r="R215" s="217">
        <f>Q215*H215</f>
        <v>0.056300000000000003</v>
      </c>
      <c r="S215" s="217">
        <v>0</v>
      </c>
      <c r="T215" s="218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9" t="s">
        <v>215</v>
      </c>
      <c r="AT215" s="219" t="s">
        <v>230</v>
      </c>
      <c r="AU215" s="219" t="s">
        <v>88</v>
      </c>
      <c r="AY215" s="20" t="s">
        <v>148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20" t="s">
        <v>86</v>
      </c>
      <c r="BK215" s="220">
        <f>ROUND(I215*H215,2)</f>
        <v>0</v>
      </c>
      <c r="BL215" s="20" t="s">
        <v>155</v>
      </c>
      <c r="BM215" s="219" t="s">
        <v>779</v>
      </c>
    </row>
    <row r="216" s="2" customFormat="1">
      <c r="A216" s="41"/>
      <c r="B216" s="42"/>
      <c r="C216" s="43"/>
      <c r="D216" s="221" t="s">
        <v>157</v>
      </c>
      <c r="E216" s="43"/>
      <c r="F216" s="222" t="s">
        <v>778</v>
      </c>
      <c r="G216" s="43"/>
      <c r="H216" s="43"/>
      <c r="I216" s="223"/>
      <c r="J216" s="43"/>
      <c r="K216" s="43"/>
      <c r="L216" s="47"/>
      <c r="M216" s="224"/>
      <c r="N216" s="225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157</v>
      </c>
      <c r="AU216" s="20" t="s">
        <v>88</v>
      </c>
    </row>
    <row r="217" s="13" customFormat="1">
      <c r="A217" s="13"/>
      <c r="B217" s="228"/>
      <c r="C217" s="229"/>
      <c r="D217" s="221" t="s">
        <v>161</v>
      </c>
      <c r="E217" s="230" t="s">
        <v>19</v>
      </c>
      <c r="F217" s="231" t="s">
        <v>780</v>
      </c>
      <c r="G217" s="229"/>
      <c r="H217" s="232">
        <v>1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161</v>
      </c>
      <c r="AU217" s="238" t="s">
        <v>88</v>
      </c>
      <c r="AV217" s="13" t="s">
        <v>88</v>
      </c>
      <c r="AW217" s="13" t="s">
        <v>37</v>
      </c>
      <c r="AX217" s="13" t="s">
        <v>86</v>
      </c>
      <c r="AY217" s="238" t="s">
        <v>148</v>
      </c>
    </row>
    <row r="218" s="2" customFormat="1" ht="16.5" customHeight="1">
      <c r="A218" s="41"/>
      <c r="B218" s="42"/>
      <c r="C218" s="208" t="s">
        <v>360</v>
      </c>
      <c r="D218" s="208" t="s">
        <v>150</v>
      </c>
      <c r="E218" s="209" t="s">
        <v>546</v>
      </c>
      <c r="F218" s="210" t="s">
        <v>547</v>
      </c>
      <c r="G218" s="211" t="s">
        <v>350</v>
      </c>
      <c r="H218" s="212">
        <v>3</v>
      </c>
      <c r="I218" s="213"/>
      <c r="J218" s="214">
        <f>ROUND(I218*H218,2)</f>
        <v>0</v>
      </c>
      <c r="K218" s="210" t="s">
        <v>154</v>
      </c>
      <c r="L218" s="47"/>
      <c r="M218" s="215" t="s">
        <v>19</v>
      </c>
      <c r="N218" s="216" t="s">
        <v>49</v>
      </c>
      <c r="O218" s="87"/>
      <c r="P218" s="217">
        <f>O218*H218</f>
        <v>0</v>
      </c>
      <c r="Q218" s="217">
        <v>0.045525599999999999</v>
      </c>
      <c r="R218" s="217">
        <f>Q218*H218</f>
        <v>0.1365768</v>
      </c>
      <c r="S218" s="217">
        <v>0</v>
      </c>
      <c r="T218" s="218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9" t="s">
        <v>155</v>
      </c>
      <c r="AT218" s="219" t="s">
        <v>150</v>
      </c>
      <c r="AU218" s="219" t="s">
        <v>88</v>
      </c>
      <c r="AY218" s="20" t="s">
        <v>148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0" t="s">
        <v>86</v>
      </c>
      <c r="BK218" s="220">
        <f>ROUND(I218*H218,2)</f>
        <v>0</v>
      </c>
      <c r="BL218" s="20" t="s">
        <v>155</v>
      </c>
      <c r="BM218" s="219" t="s">
        <v>781</v>
      </c>
    </row>
    <row r="219" s="2" customFormat="1">
      <c r="A219" s="41"/>
      <c r="B219" s="42"/>
      <c r="C219" s="43"/>
      <c r="D219" s="221" t="s">
        <v>157</v>
      </c>
      <c r="E219" s="43"/>
      <c r="F219" s="222" t="s">
        <v>549</v>
      </c>
      <c r="G219" s="43"/>
      <c r="H219" s="43"/>
      <c r="I219" s="223"/>
      <c r="J219" s="43"/>
      <c r="K219" s="43"/>
      <c r="L219" s="47"/>
      <c r="M219" s="224"/>
      <c r="N219" s="225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157</v>
      </c>
      <c r="AU219" s="20" t="s">
        <v>88</v>
      </c>
    </row>
    <row r="220" s="2" customFormat="1">
      <c r="A220" s="41"/>
      <c r="B220" s="42"/>
      <c r="C220" s="43"/>
      <c r="D220" s="226" t="s">
        <v>159</v>
      </c>
      <c r="E220" s="43"/>
      <c r="F220" s="227" t="s">
        <v>550</v>
      </c>
      <c r="G220" s="43"/>
      <c r="H220" s="43"/>
      <c r="I220" s="223"/>
      <c r="J220" s="43"/>
      <c r="K220" s="43"/>
      <c r="L220" s="47"/>
      <c r="M220" s="224"/>
      <c r="N220" s="225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159</v>
      </c>
      <c r="AU220" s="20" t="s">
        <v>88</v>
      </c>
    </row>
    <row r="221" s="2" customFormat="1" ht="16.5" customHeight="1">
      <c r="A221" s="41"/>
      <c r="B221" s="42"/>
      <c r="C221" s="208" t="s">
        <v>366</v>
      </c>
      <c r="D221" s="208" t="s">
        <v>150</v>
      </c>
      <c r="E221" s="209" t="s">
        <v>782</v>
      </c>
      <c r="F221" s="210" t="s">
        <v>783</v>
      </c>
      <c r="G221" s="211" t="s">
        <v>350</v>
      </c>
      <c r="H221" s="212">
        <v>2</v>
      </c>
      <c r="I221" s="213"/>
      <c r="J221" s="214">
        <f>ROUND(I221*H221,2)</f>
        <v>0</v>
      </c>
      <c r="K221" s="210" t="s">
        <v>154</v>
      </c>
      <c r="L221" s="47"/>
      <c r="M221" s="215" t="s">
        <v>19</v>
      </c>
      <c r="N221" s="216" t="s">
        <v>49</v>
      </c>
      <c r="O221" s="87"/>
      <c r="P221" s="217">
        <f>O221*H221</f>
        <v>0</v>
      </c>
      <c r="Q221" s="217">
        <v>0.12525800000000001</v>
      </c>
      <c r="R221" s="217">
        <f>Q221*H221</f>
        <v>0.25051600000000002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155</v>
      </c>
      <c r="AT221" s="219" t="s">
        <v>150</v>
      </c>
      <c r="AU221" s="219" t="s">
        <v>88</v>
      </c>
      <c r="AY221" s="20" t="s">
        <v>148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86</v>
      </c>
      <c r="BK221" s="220">
        <f>ROUND(I221*H221,2)</f>
        <v>0</v>
      </c>
      <c r="BL221" s="20" t="s">
        <v>155</v>
      </c>
      <c r="BM221" s="219" t="s">
        <v>784</v>
      </c>
    </row>
    <row r="222" s="2" customFormat="1">
      <c r="A222" s="41"/>
      <c r="B222" s="42"/>
      <c r="C222" s="43"/>
      <c r="D222" s="221" t="s">
        <v>157</v>
      </c>
      <c r="E222" s="43"/>
      <c r="F222" s="222" t="s">
        <v>785</v>
      </c>
      <c r="G222" s="43"/>
      <c r="H222" s="43"/>
      <c r="I222" s="223"/>
      <c r="J222" s="43"/>
      <c r="K222" s="43"/>
      <c r="L222" s="47"/>
      <c r="M222" s="224"/>
      <c r="N222" s="225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157</v>
      </c>
      <c r="AU222" s="20" t="s">
        <v>88</v>
      </c>
    </row>
    <row r="223" s="2" customFormat="1">
      <c r="A223" s="41"/>
      <c r="B223" s="42"/>
      <c r="C223" s="43"/>
      <c r="D223" s="226" t="s">
        <v>159</v>
      </c>
      <c r="E223" s="43"/>
      <c r="F223" s="227" t="s">
        <v>786</v>
      </c>
      <c r="G223" s="43"/>
      <c r="H223" s="43"/>
      <c r="I223" s="223"/>
      <c r="J223" s="43"/>
      <c r="K223" s="43"/>
      <c r="L223" s="47"/>
      <c r="M223" s="224"/>
      <c r="N223" s="225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159</v>
      </c>
      <c r="AU223" s="20" t="s">
        <v>88</v>
      </c>
    </row>
    <row r="224" s="2" customFormat="1" ht="16.5" customHeight="1">
      <c r="A224" s="41"/>
      <c r="B224" s="42"/>
      <c r="C224" s="261" t="s">
        <v>371</v>
      </c>
      <c r="D224" s="261" t="s">
        <v>230</v>
      </c>
      <c r="E224" s="262" t="s">
        <v>787</v>
      </c>
      <c r="F224" s="263" t="s">
        <v>788</v>
      </c>
      <c r="G224" s="264" t="s">
        <v>350</v>
      </c>
      <c r="H224" s="265">
        <v>2</v>
      </c>
      <c r="I224" s="266"/>
      <c r="J224" s="267">
        <f>ROUND(I224*H224,2)</f>
        <v>0</v>
      </c>
      <c r="K224" s="263" t="s">
        <v>154</v>
      </c>
      <c r="L224" s="268"/>
      <c r="M224" s="269" t="s">
        <v>19</v>
      </c>
      <c r="N224" s="270" t="s">
        <v>49</v>
      </c>
      <c r="O224" s="87"/>
      <c r="P224" s="217">
        <f>O224*H224</f>
        <v>0</v>
      </c>
      <c r="Q224" s="217">
        <v>0.17499999999999999</v>
      </c>
      <c r="R224" s="217">
        <f>Q224*H224</f>
        <v>0.34999999999999998</v>
      </c>
      <c r="S224" s="217">
        <v>0</v>
      </c>
      <c r="T224" s="218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9" t="s">
        <v>215</v>
      </c>
      <c r="AT224" s="219" t="s">
        <v>230</v>
      </c>
      <c r="AU224" s="219" t="s">
        <v>88</v>
      </c>
      <c r="AY224" s="20" t="s">
        <v>148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0" t="s">
        <v>86</v>
      </c>
      <c r="BK224" s="220">
        <f>ROUND(I224*H224,2)</f>
        <v>0</v>
      </c>
      <c r="BL224" s="20" t="s">
        <v>155</v>
      </c>
      <c r="BM224" s="219" t="s">
        <v>789</v>
      </c>
    </row>
    <row r="225" s="2" customFormat="1">
      <c r="A225" s="41"/>
      <c r="B225" s="42"/>
      <c r="C225" s="43"/>
      <c r="D225" s="221" t="s">
        <v>157</v>
      </c>
      <c r="E225" s="43"/>
      <c r="F225" s="222" t="s">
        <v>788</v>
      </c>
      <c r="G225" s="43"/>
      <c r="H225" s="43"/>
      <c r="I225" s="223"/>
      <c r="J225" s="43"/>
      <c r="K225" s="43"/>
      <c r="L225" s="47"/>
      <c r="M225" s="224"/>
      <c r="N225" s="225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157</v>
      </c>
      <c r="AU225" s="20" t="s">
        <v>88</v>
      </c>
    </row>
    <row r="226" s="2" customFormat="1" ht="16.5" customHeight="1">
      <c r="A226" s="41"/>
      <c r="B226" s="42"/>
      <c r="C226" s="208" t="s">
        <v>376</v>
      </c>
      <c r="D226" s="208" t="s">
        <v>150</v>
      </c>
      <c r="E226" s="209" t="s">
        <v>790</v>
      </c>
      <c r="F226" s="210" t="s">
        <v>791</v>
      </c>
      <c r="G226" s="211" t="s">
        <v>350</v>
      </c>
      <c r="H226" s="212">
        <v>2</v>
      </c>
      <c r="I226" s="213"/>
      <c r="J226" s="214">
        <f>ROUND(I226*H226,2)</f>
        <v>0</v>
      </c>
      <c r="K226" s="210" t="s">
        <v>154</v>
      </c>
      <c r="L226" s="47"/>
      <c r="M226" s="215" t="s">
        <v>19</v>
      </c>
      <c r="N226" s="216" t="s">
        <v>49</v>
      </c>
      <c r="O226" s="87"/>
      <c r="P226" s="217">
        <f>O226*H226</f>
        <v>0</v>
      </c>
      <c r="Q226" s="217">
        <v>0.030758000000000001</v>
      </c>
      <c r="R226" s="217">
        <f>Q226*H226</f>
        <v>0.061516000000000001</v>
      </c>
      <c r="S226" s="217">
        <v>0</v>
      </c>
      <c r="T226" s="218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9" t="s">
        <v>155</v>
      </c>
      <c r="AT226" s="219" t="s">
        <v>150</v>
      </c>
      <c r="AU226" s="219" t="s">
        <v>88</v>
      </c>
      <c r="AY226" s="20" t="s">
        <v>148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0" t="s">
        <v>86</v>
      </c>
      <c r="BK226" s="220">
        <f>ROUND(I226*H226,2)</f>
        <v>0</v>
      </c>
      <c r="BL226" s="20" t="s">
        <v>155</v>
      </c>
      <c r="BM226" s="219" t="s">
        <v>792</v>
      </c>
    </row>
    <row r="227" s="2" customFormat="1">
      <c r="A227" s="41"/>
      <c r="B227" s="42"/>
      <c r="C227" s="43"/>
      <c r="D227" s="221" t="s">
        <v>157</v>
      </c>
      <c r="E227" s="43"/>
      <c r="F227" s="222" t="s">
        <v>793</v>
      </c>
      <c r="G227" s="43"/>
      <c r="H227" s="43"/>
      <c r="I227" s="223"/>
      <c r="J227" s="43"/>
      <c r="K227" s="43"/>
      <c r="L227" s="47"/>
      <c r="M227" s="224"/>
      <c r="N227" s="225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157</v>
      </c>
      <c r="AU227" s="20" t="s">
        <v>88</v>
      </c>
    </row>
    <row r="228" s="2" customFormat="1">
      <c r="A228" s="41"/>
      <c r="B228" s="42"/>
      <c r="C228" s="43"/>
      <c r="D228" s="226" t="s">
        <v>159</v>
      </c>
      <c r="E228" s="43"/>
      <c r="F228" s="227" t="s">
        <v>794</v>
      </c>
      <c r="G228" s="43"/>
      <c r="H228" s="43"/>
      <c r="I228" s="223"/>
      <c r="J228" s="43"/>
      <c r="K228" s="43"/>
      <c r="L228" s="47"/>
      <c r="M228" s="224"/>
      <c r="N228" s="225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159</v>
      </c>
      <c r="AU228" s="20" t="s">
        <v>88</v>
      </c>
    </row>
    <row r="229" s="2" customFormat="1" ht="16.5" customHeight="1">
      <c r="A229" s="41"/>
      <c r="B229" s="42"/>
      <c r="C229" s="261" t="s">
        <v>382</v>
      </c>
      <c r="D229" s="261" t="s">
        <v>230</v>
      </c>
      <c r="E229" s="262" t="s">
        <v>795</v>
      </c>
      <c r="F229" s="263" t="s">
        <v>796</v>
      </c>
      <c r="G229" s="264" t="s">
        <v>350</v>
      </c>
      <c r="H229" s="265">
        <v>2</v>
      </c>
      <c r="I229" s="266"/>
      <c r="J229" s="267">
        <f>ROUND(I229*H229,2)</f>
        <v>0</v>
      </c>
      <c r="K229" s="263" t="s">
        <v>154</v>
      </c>
      <c r="L229" s="268"/>
      <c r="M229" s="269" t="s">
        <v>19</v>
      </c>
      <c r="N229" s="270" t="s">
        <v>49</v>
      </c>
      <c r="O229" s="87"/>
      <c r="P229" s="217">
        <f>O229*H229</f>
        <v>0</v>
      </c>
      <c r="Q229" s="217">
        <v>0.070000000000000007</v>
      </c>
      <c r="R229" s="217">
        <f>Q229*H229</f>
        <v>0.14000000000000001</v>
      </c>
      <c r="S229" s="217">
        <v>0</v>
      </c>
      <c r="T229" s="218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9" t="s">
        <v>215</v>
      </c>
      <c r="AT229" s="219" t="s">
        <v>230</v>
      </c>
      <c r="AU229" s="219" t="s">
        <v>88</v>
      </c>
      <c r="AY229" s="20" t="s">
        <v>148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86</v>
      </c>
      <c r="BK229" s="220">
        <f>ROUND(I229*H229,2)</f>
        <v>0</v>
      </c>
      <c r="BL229" s="20" t="s">
        <v>155</v>
      </c>
      <c r="BM229" s="219" t="s">
        <v>797</v>
      </c>
    </row>
    <row r="230" s="2" customFormat="1">
      <c r="A230" s="41"/>
      <c r="B230" s="42"/>
      <c r="C230" s="43"/>
      <c r="D230" s="221" t="s">
        <v>157</v>
      </c>
      <c r="E230" s="43"/>
      <c r="F230" s="222" t="s">
        <v>796</v>
      </c>
      <c r="G230" s="43"/>
      <c r="H230" s="43"/>
      <c r="I230" s="223"/>
      <c r="J230" s="43"/>
      <c r="K230" s="43"/>
      <c r="L230" s="47"/>
      <c r="M230" s="224"/>
      <c r="N230" s="225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157</v>
      </c>
      <c r="AU230" s="20" t="s">
        <v>88</v>
      </c>
    </row>
    <row r="231" s="2" customFormat="1" ht="16.5" customHeight="1">
      <c r="A231" s="41"/>
      <c r="B231" s="42"/>
      <c r="C231" s="208" t="s">
        <v>395</v>
      </c>
      <c r="D231" s="208" t="s">
        <v>150</v>
      </c>
      <c r="E231" s="209" t="s">
        <v>798</v>
      </c>
      <c r="F231" s="210" t="s">
        <v>799</v>
      </c>
      <c r="G231" s="211" t="s">
        <v>350</v>
      </c>
      <c r="H231" s="212">
        <v>2</v>
      </c>
      <c r="I231" s="213"/>
      <c r="J231" s="214">
        <f>ROUND(I231*H231,2)</f>
        <v>0</v>
      </c>
      <c r="K231" s="210" t="s">
        <v>154</v>
      </c>
      <c r="L231" s="47"/>
      <c r="M231" s="215" t="s">
        <v>19</v>
      </c>
      <c r="N231" s="216" t="s">
        <v>49</v>
      </c>
      <c r="O231" s="87"/>
      <c r="P231" s="217">
        <f>O231*H231</f>
        <v>0</v>
      </c>
      <c r="Q231" s="217">
        <v>0.030758000000000001</v>
      </c>
      <c r="R231" s="217">
        <f>Q231*H231</f>
        <v>0.061516000000000001</v>
      </c>
      <c r="S231" s="217">
        <v>0</v>
      </c>
      <c r="T231" s="218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9" t="s">
        <v>155</v>
      </c>
      <c r="AT231" s="219" t="s">
        <v>150</v>
      </c>
      <c r="AU231" s="219" t="s">
        <v>88</v>
      </c>
      <c r="AY231" s="20" t="s">
        <v>148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86</v>
      </c>
      <c r="BK231" s="220">
        <f>ROUND(I231*H231,2)</f>
        <v>0</v>
      </c>
      <c r="BL231" s="20" t="s">
        <v>155</v>
      </c>
      <c r="BM231" s="219" t="s">
        <v>800</v>
      </c>
    </row>
    <row r="232" s="2" customFormat="1">
      <c r="A232" s="41"/>
      <c r="B232" s="42"/>
      <c r="C232" s="43"/>
      <c r="D232" s="221" t="s">
        <v>157</v>
      </c>
      <c r="E232" s="43"/>
      <c r="F232" s="222" t="s">
        <v>801</v>
      </c>
      <c r="G232" s="43"/>
      <c r="H232" s="43"/>
      <c r="I232" s="223"/>
      <c r="J232" s="43"/>
      <c r="K232" s="43"/>
      <c r="L232" s="47"/>
      <c r="M232" s="224"/>
      <c r="N232" s="225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157</v>
      </c>
      <c r="AU232" s="20" t="s">
        <v>88</v>
      </c>
    </row>
    <row r="233" s="2" customFormat="1">
      <c r="A233" s="41"/>
      <c r="B233" s="42"/>
      <c r="C233" s="43"/>
      <c r="D233" s="226" t="s">
        <v>159</v>
      </c>
      <c r="E233" s="43"/>
      <c r="F233" s="227" t="s">
        <v>802</v>
      </c>
      <c r="G233" s="43"/>
      <c r="H233" s="43"/>
      <c r="I233" s="223"/>
      <c r="J233" s="43"/>
      <c r="K233" s="43"/>
      <c r="L233" s="47"/>
      <c r="M233" s="224"/>
      <c r="N233" s="225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159</v>
      </c>
      <c r="AU233" s="20" t="s">
        <v>88</v>
      </c>
    </row>
    <row r="234" s="2" customFormat="1" ht="16.5" customHeight="1">
      <c r="A234" s="41"/>
      <c r="B234" s="42"/>
      <c r="C234" s="261" t="s">
        <v>402</v>
      </c>
      <c r="D234" s="261" t="s">
        <v>230</v>
      </c>
      <c r="E234" s="262" t="s">
        <v>803</v>
      </c>
      <c r="F234" s="263" t="s">
        <v>804</v>
      </c>
      <c r="G234" s="264" t="s">
        <v>350</v>
      </c>
      <c r="H234" s="265">
        <v>2</v>
      </c>
      <c r="I234" s="266"/>
      <c r="J234" s="267">
        <f>ROUND(I234*H234,2)</f>
        <v>0</v>
      </c>
      <c r="K234" s="263" t="s">
        <v>154</v>
      </c>
      <c r="L234" s="268"/>
      <c r="M234" s="269" t="s">
        <v>19</v>
      </c>
      <c r="N234" s="270" t="s">
        <v>49</v>
      </c>
      <c r="O234" s="87"/>
      <c r="P234" s="217">
        <f>O234*H234</f>
        <v>0</v>
      </c>
      <c r="Q234" s="217">
        <v>0.155</v>
      </c>
      <c r="R234" s="217">
        <f>Q234*H234</f>
        <v>0.31</v>
      </c>
      <c r="S234" s="217">
        <v>0</v>
      </c>
      <c r="T234" s="218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9" t="s">
        <v>215</v>
      </c>
      <c r="AT234" s="219" t="s">
        <v>230</v>
      </c>
      <c r="AU234" s="219" t="s">
        <v>88</v>
      </c>
      <c r="AY234" s="20" t="s">
        <v>148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20" t="s">
        <v>86</v>
      </c>
      <c r="BK234" s="220">
        <f>ROUND(I234*H234,2)</f>
        <v>0</v>
      </c>
      <c r="BL234" s="20" t="s">
        <v>155</v>
      </c>
      <c r="BM234" s="219" t="s">
        <v>805</v>
      </c>
    </row>
    <row r="235" s="2" customFormat="1">
      <c r="A235" s="41"/>
      <c r="B235" s="42"/>
      <c r="C235" s="43"/>
      <c r="D235" s="221" t="s">
        <v>157</v>
      </c>
      <c r="E235" s="43"/>
      <c r="F235" s="222" t="s">
        <v>804</v>
      </c>
      <c r="G235" s="43"/>
      <c r="H235" s="43"/>
      <c r="I235" s="223"/>
      <c r="J235" s="43"/>
      <c r="K235" s="43"/>
      <c r="L235" s="47"/>
      <c r="M235" s="224"/>
      <c r="N235" s="225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157</v>
      </c>
      <c r="AU235" s="20" t="s">
        <v>88</v>
      </c>
    </row>
    <row r="236" s="2" customFormat="1" ht="16.5" customHeight="1">
      <c r="A236" s="41"/>
      <c r="B236" s="42"/>
      <c r="C236" s="208" t="s">
        <v>407</v>
      </c>
      <c r="D236" s="208" t="s">
        <v>150</v>
      </c>
      <c r="E236" s="209" t="s">
        <v>806</v>
      </c>
      <c r="F236" s="210" t="s">
        <v>807</v>
      </c>
      <c r="G236" s="211" t="s">
        <v>350</v>
      </c>
      <c r="H236" s="212">
        <v>2</v>
      </c>
      <c r="I236" s="213"/>
      <c r="J236" s="214">
        <f>ROUND(I236*H236,2)</f>
        <v>0</v>
      </c>
      <c r="K236" s="210" t="s">
        <v>154</v>
      </c>
      <c r="L236" s="47"/>
      <c r="M236" s="215" t="s">
        <v>19</v>
      </c>
      <c r="N236" s="216" t="s">
        <v>49</v>
      </c>
      <c r="O236" s="87"/>
      <c r="P236" s="217">
        <f>O236*H236</f>
        <v>0</v>
      </c>
      <c r="Q236" s="217">
        <v>0.030758000000000001</v>
      </c>
      <c r="R236" s="217">
        <f>Q236*H236</f>
        <v>0.061516000000000001</v>
      </c>
      <c r="S236" s="217">
        <v>0</v>
      </c>
      <c r="T236" s="218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9" t="s">
        <v>155</v>
      </c>
      <c r="AT236" s="219" t="s">
        <v>150</v>
      </c>
      <c r="AU236" s="219" t="s">
        <v>88</v>
      </c>
      <c r="AY236" s="20" t="s">
        <v>148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0" t="s">
        <v>86</v>
      </c>
      <c r="BK236" s="220">
        <f>ROUND(I236*H236,2)</f>
        <v>0</v>
      </c>
      <c r="BL236" s="20" t="s">
        <v>155</v>
      </c>
      <c r="BM236" s="219" t="s">
        <v>808</v>
      </c>
    </row>
    <row r="237" s="2" customFormat="1">
      <c r="A237" s="41"/>
      <c r="B237" s="42"/>
      <c r="C237" s="43"/>
      <c r="D237" s="221" t="s">
        <v>157</v>
      </c>
      <c r="E237" s="43"/>
      <c r="F237" s="222" t="s">
        <v>809</v>
      </c>
      <c r="G237" s="43"/>
      <c r="H237" s="43"/>
      <c r="I237" s="223"/>
      <c r="J237" s="43"/>
      <c r="K237" s="43"/>
      <c r="L237" s="47"/>
      <c r="M237" s="224"/>
      <c r="N237" s="225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157</v>
      </c>
      <c r="AU237" s="20" t="s">
        <v>88</v>
      </c>
    </row>
    <row r="238" s="2" customFormat="1">
      <c r="A238" s="41"/>
      <c r="B238" s="42"/>
      <c r="C238" s="43"/>
      <c r="D238" s="226" t="s">
        <v>159</v>
      </c>
      <c r="E238" s="43"/>
      <c r="F238" s="227" t="s">
        <v>810</v>
      </c>
      <c r="G238" s="43"/>
      <c r="H238" s="43"/>
      <c r="I238" s="223"/>
      <c r="J238" s="43"/>
      <c r="K238" s="43"/>
      <c r="L238" s="47"/>
      <c r="M238" s="224"/>
      <c r="N238" s="225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159</v>
      </c>
      <c r="AU238" s="20" t="s">
        <v>88</v>
      </c>
    </row>
    <row r="239" s="2" customFormat="1" ht="16.5" customHeight="1">
      <c r="A239" s="41"/>
      <c r="B239" s="42"/>
      <c r="C239" s="261" t="s">
        <v>413</v>
      </c>
      <c r="D239" s="261" t="s">
        <v>230</v>
      </c>
      <c r="E239" s="262" t="s">
        <v>811</v>
      </c>
      <c r="F239" s="263" t="s">
        <v>812</v>
      </c>
      <c r="G239" s="264" t="s">
        <v>350</v>
      </c>
      <c r="H239" s="265">
        <v>2</v>
      </c>
      <c r="I239" s="266"/>
      <c r="J239" s="267">
        <f>ROUND(I239*H239,2)</f>
        <v>0</v>
      </c>
      <c r="K239" s="263" t="s">
        <v>154</v>
      </c>
      <c r="L239" s="268"/>
      <c r="M239" s="269" t="s">
        <v>19</v>
      </c>
      <c r="N239" s="270" t="s">
        <v>49</v>
      </c>
      <c r="O239" s="87"/>
      <c r="P239" s="217">
        <f>O239*H239</f>
        <v>0</v>
      </c>
      <c r="Q239" s="217">
        <v>0.17000000000000001</v>
      </c>
      <c r="R239" s="217">
        <f>Q239*H239</f>
        <v>0.34000000000000002</v>
      </c>
      <c r="S239" s="217">
        <v>0</v>
      </c>
      <c r="T239" s="218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9" t="s">
        <v>215</v>
      </c>
      <c r="AT239" s="219" t="s">
        <v>230</v>
      </c>
      <c r="AU239" s="219" t="s">
        <v>88</v>
      </c>
      <c r="AY239" s="20" t="s">
        <v>148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0" t="s">
        <v>86</v>
      </c>
      <c r="BK239" s="220">
        <f>ROUND(I239*H239,2)</f>
        <v>0</v>
      </c>
      <c r="BL239" s="20" t="s">
        <v>155</v>
      </c>
      <c r="BM239" s="219" t="s">
        <v>813</v>
      </c>
    </row>
    <row r="240" s="2" customFormat="1">
      <c r="A240" s="41"/>
      <c r="B240" s="42"/>
      <c r="C240" s="43"/>
      <c r="D240" s="221" t="s">
        <v>157</v>
      </c>
      <c r="E240" s="43"/>
      <c r="F240" s="222" t="s">
        <v>812</v>
      </c>
      <c r="G240" s="43"/>
      <c r="H240" s="43"/>
      <c r="I240" s="223"/>
      <c r="J240" s="43"/>
      <c r="K240" s="43"/>
      <c r="L240" s="47"/>
      <c r="M240" s="224"/>
      <c r="N240" s="225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157</v>
      </c>
      <c r="AU240" s="20" t="s">
        <v>88</v>
      </c>
    </row>
    <row r="241" s="2" customFormat="1" ht="16.5" customHeight="1">
      <c r="A241" s="41"/>
      <c r="B241" s="42"/>
      <c r="C241" s="208" t="s">
        <v>419</v>
      </c>
      <c r="D241" s="208" t="s">
        <v>150</v>
      </c>
      <c r="E241" s="209" t="s">
        <v>814</v>
      </c>
      <c r="F241" s="210" t="s">
        <v>815</v>
      </c>
      <c r="G241" s="211" t="s">
        <v>350</v>
      </c>
      <c r="H241" s="212">
        <v>2</v>
      </c>
      <c r="I241" s="213"/>
      <c r="J241" s="214">
        <f>ROUND(I241*H241,2)</f>
        <v>0</v>
      </c>
      <c r="K241" s="210" t="s">
        <v>154</v>
      </c>
      <c r="L241" s="47"/>
      <c r="M241" s="215" t="s">
        <v>19</v>
      </c>
      <c r="N241" s="216" t="s">
        <v>49</v>
      </c>
      <c r="O241" s="87"/>
      <c r="P241" s="217">
        <f>O241*H241</f>
        <v>0</v>
      </c>
      <c r="Q241" s="217">
        <v>0.217338</v>
      </c>
      <c r="R241" s="217">
        <f>Q241*H241</f>
        <v>0.43467600000000001</v>
      </c>
      <c r="S241" s="217">
        <v>0</v>
      </c>
      <c r="T241" s="218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9" t="s">
        <v>155</v>
      </c>
      <c r="AT241" s="219" t="s">
        <v>150</v>
      </c>
      <c r="AU241" s="219" t="s">
        <v>88</v>
      </c>
      <c r="AY241" s="20" t="s">
        <v>148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86</v>
      </c>
      <c r="BK241" s="220">
        <f>ROUND(I241*H241,2)</f>
        <v>0</v>
      </c>
      <c r="BL241" s="20" t="s">
        <v>155</v>
      </c>
      <c r="BM241" s="219" t="s">
        <v>816</v>
      </c>
    </row>
    <row r="242" s="2" customFormat="1">
      <c r="A242" s="41"/>
      <c r="B242" s="42"/>
      <c r="C242" s="43"/>
      <c r="D242" s="221" t="s">
        <v>157</v>
      </c>
      <c r="E242" s="43"/>
      <c r="F242" s="222" t="s">
        <v>815</v>
      </c>
      <c r="G242" s="43"/>
      <c r="H242" s="43"/>
      <c r="I242" s="223"/>
      <c r="J242" s="43"/>
      <c r="K242" s="43"/>
      <c r="L242" s="47"/>
      <c r="M242" s="224"/>
      <c r="N242" s="225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157</v>
      </c>
      <c r="AU242" s="20" t="s">
        <v>88</v>
      </c>
    </row>
    <row r="243" s="2" customFormat="1">
      <c r="A243" s="41"/>
      <c r="B243" s="42"/>
      <c r="C243" s="43"/>
      <c r="D243" s="226" t="s">
        <v>159</v>
      </c>
      <c r="E243" s="43"/>
      <c r="F243" s="227" t="s">
        <v>817</v>
      </c>
      <c r="G243" s="43"/>
      <c r="H243" s="43"/>
      <c r="I243" s="223"/>
      <c r="J243" s="43"/>
      <c r="K243" s="43"/>
      <c r="L243" s="47"/>
      <c r="M243" s="224"/>
      <c r="N243" s="225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159</v>
      </c>
      <c r="AU243" s="20" t="s">
        <v>88</v>
      </c>
    </row>
    <row r="244" s="2" customFormat="1" ht="16.5" customHeight="1">
      <c r="A244" s="41"/>
      <c r="B244" s="42"/>
      <c r="C244" s="261" t="s">
        <v>426</v>
      </c>
      <c r="D244" s="261" t="s">
        <v>230</v>
      </c>
      <c r="E244" s="262" t="s">
        <v>818</v>
      </c>
      <c r="F244" s="263" t="s">
        <v>819</v>
      </c>
      <c r="G244" s="264" t="s">
        <v>350</v>
      </c>
      <c r="H244" s="265">
        <v>2</v>
      </c>
      <c r="I244" s="266"/>
      <c r="J244" s="267">
        <f>ROUND(I244*H244,2)</f>
        <v>0</v>
      </c>
      <c r="K244" s="263" t="s">
        <v>154</v>
      </c>
      <c r="L244" s="268"/>
      <c r="M244" s="269" t="s">
        <v>19</v>
      </c>
      <c r="N244" s="270" t="s">
        <v>49</v>
      </c>
      <c r="O244" s="87"/>
      <c r="P244" s="217">
        <f>O244*H244</f>
        <v>0</v>
      </c>
      <c r="Q244" s="217">
        <v>0.108</v>
      </c>
      <c r="R244" s="217">
        <f>Q244*H244</f>
        <v>0.216</v>
      </c>
      <c r="S244" s="217">
        <v>0</v>
      </c>
      <c r="T244" s="218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9" t="s">
        <v>215</v>
      </c>
      <c r="AT244" s="219" t="s">
        <v>230</v>
      </c>
      <c r="AU244" s="219" t="s">
        <v>88</v>
      </c>
      <c r="AY244" s="20" t="s">
        <v>148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20" t="s">
        <v>86</v>
      </c>
      <c r="BK244" s="220">
        <f>ROUND(I244*H244,2)</f>
        <v>0</v>
      </c>
      <c r="BL244" s="20" t="s">
        <v>155</v>
      </c>
      <c r="BM244" s="219" t="s">
        <v>820</v>
      </c>
    </row>
    <row r="245" s="2" customFormat="1">
      <c r="A245" s="41"/>
      <c r="B245" s="42"/>
      <c r="C245" s="43"/>
      <c r="D245" s="221" t="s">
        <v>157</v>
      </c>
      <c r="E245" s="43"/>
      <c r="F245" s="222" t="s">
        <v>819</v>
      </c>
      <c r="G245" s="43"/>
      <c r="H245" s="43"/>
      <c r="I245" s="223"/>
      <c r="J245" s="43"/>
      <c r="K245" s="43"/>
      <c r="L245" s="47"/>
      <c r="M245" s="224"/>
      <c r="N245" s="225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157</v>
      </c>
      <c r="AU245" s="20" t="s">
        <v>88</v>
      </c>
    </row>
    <row r="246" s="2" customFormat="1" ht="16.5" customHeight="1">
      <c r="A246" s="41"/>
      <c r="B246" s="42"/>
      <c r="C246" s="261" t="s">
        <v>434</v>
      </c>
      <c r="D246" s="261" t="s">
        <v>230</v>
      </c>
      <c r="E246" s="262" t="s">
        <v>821</v>
      </c>
      <c r="F246" s="263" t="s">
        <v>822</v>
      </c>
      <c r="G246" s="264" t="s">
        <v>350</v>
      </c>
      <c r="H246" s="265">
        <v>2</v>
      </c>
      <c r="I246" s="266"/>
      <c r="J246" s="267">
        <f>ROUND(I246*H246,2)</f>
        <v>0</v>
      </c>
      <c r="K246" s="263" t="s">
        <v>154</v>
      </c>
      <c r="L246" s="268"/>
      <c r="M246" s="269" t="s">
        <v>19</v>
      </c>
      <c r="N246" s="270" t="s">
        <v>49</v>
      </c>
      <c r="O246" s="87"/>
      <c r="P246" s="217">
        <f>O246*H246</f>
        <v>0</v>
      </c>
      <c r="Q246" s="217">
        <v>0.0071999999999999998</v>
      </c>
      <c r="R246" s="217">
        <f>Q246*H246</f>
        <v>0.0144</v>
      </c>
      <c r="S246" s="217">
        <v>0</v>
      </c>
      <c r="T246" s="218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9" t="s">
        <v>215</v>
      </c>
      <c r="AT246" s="219" t="s">
        <v>230</v>
      </c>
      <c r="AU246" s="219" t="s">
        <v>88</v>
      </c>
      <c r="AY246" s="20" t="s">
        <v>148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0" t="s">
        <v>86</v>
      </c>
      <c r="BK246" s="220">
        <f>ROUND(I246*H246,2)</f>
        <v>0</v>
      </c>
      <c r="BL246" s="20" t="s">
        <v>155</v>
      </c>
      <c r="BM246" s="219" t="s">
        <v>823</v>
      </c>
    </row>
    <row r="247" s="2" customFormat="1">
      <c r="A247" s="41"/>
      <c r="B247" s="42"/>
      <c r="C247" s="43"/>
      <c r="D247" s="221" t="s">
        <v>157</v>
      </c>
      <c r="E247" s="43"/>
      <c r="F247" s="222" t="s">
        <v>822</v>
      </c>
      <c r="G247" s="43"/>
      <c r="H247" s="43"/>
      <c r="I247" s="223"/>
      <c r="J247" s="43"/>
      <c r="K247" s="43"/>
      <c r="L247" s="47"/>
      <c r="M247" s="224"/>
      <c r="N247" s="225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157</v>
      </c>
      <c r="AU247" s="20" t="s">
        <v>88</v>
      </c>
    </row>
    <row r="248" s="2" customFormat="1" ht="16.5" customHeight="1">
      <c r="A248" s="41"/>
      <c r="B248" s="42"/>
      <c r="C248" s="208" t="s">
        <v>440</v>
      </c>
      <c r="D248" s="208" t="s">
        <v>150</v>
      </c>
      <c r="E248" s="209" t="s">
        <v>824</v>
      </c>
      <c r="F248" s="210" t="s">
        <v>825</v>
      </c>
      <c r="G248" s="211" t="s">
        <v>350</v>
      </c>
      <c r="H248" s="212">
        <v>2</v>
      </c>
      <c r="I248" s="213"/>
      <c r="J248" s="214">
        <f>ROUND(I248*H248,2)</f>
        <v>0</v>
      </c>
      <c r="K248" s="210" t="s">
        <v>154</v>
      </c>
      <c r="L248" s="47"/>
      <c r="M248" s="215" t="s">
        <v>19</v>
      </c>
      <c r="N248" s="216" t="s">
        <v>49</v>
      </c>
      <c r="O248" s="87"/>
      <c r="P248" s="217">
        <f>O248*H248</f>
        <v>0</v>
      </c>
      <c r="Q248" s="217">
        <v>0</v>
      </c>
      <c r="R248" s="217">
        <f>Q248*H248</f>
        <v>0</v>
      </c>
      <c r="S248" s="217">
        <v>0.10000000000000001</v>
      </c>
      <c r="T248" s="218">
        <f>S248*H248</f>
        <v>0.20000000000000001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9" t="s">
        <v>155</v>
      </c>
      <c r="AT248" s="219" t="s">
        <v>150</v>
      </c>
      <c r="AU248" s="219" t="s">
        <v>88</v>
      </c>
      <c r="AY248" s="20" t="s">
        <v>148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20" t="s">
        <v>86</v>
      </c>
      <c r="BK248" s="220">
        <f>ROUND(I248*H248,2)</f>
        <v>0</v>
      </c>
      <c r="BL248" s="20" t="s">
        <v>155</v>
      </c>
      <c r="BM248" s="219" t="s">
        <v>826</v>
      </c>
    </row>
    <row r="249" s="2" customFormat="1">
      <c r="A249" s="41"/>
      <c r="B249" s="42"/>
      <c r="C249" s="43"/>
      <c r="D249" s="221" t="s">
        <v>157</v>
      </c>
      <c r="E249" s="43"/>
      <c r="F249" s="222" t="s">
        <v>827</v>
      </c>
      <c r="G249" s="43"/>
      <c r="H249" s="43"/>
      <c r="I249" s="223"/>
      <c r="J249" s="43"/>
      <c r="K249" s="43"/>
      <c r="L249" s="47"/>
      <c r="M249" s="224"/>
      <c r="N249" s="225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157</v>
      </c>
      <c r="AU249" s="20" t="s">
        <v>88</v>
      </c>
    </row>
    <row r="250" s="2" customFormat="1">
      <c r="A250" s="41"/>
      <c r="B250" s="42"/>
      <c r="C250" s="43"/>
      <c r="D250" s="226" t="s">
        <v>159</v>
      </c>
      <c r="E250" s="43"/>
      <c r="F250" s="227" t="s">
        <v>828</v>
      </c>
      <c r="G250" s="43"/>
      <c r="H250" s="43"/>
      <c r="I250" s="223"/>
      <c r="J250" s="43"/>
      <c r="K250" s="43"/>
      <c r="L250" s="47"/>
      <c r="M250" s="224"/>
      <c r="N250" s="225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159</v>
      </c>
      <c r="AU250" s="20" t="s">
        <v>88</v>
      </c>
    </row>
    <row r="251" s="2" customFormat="1" ht="16.5" customHeight="1">
      <c r="A251" s="41"/>
      <c r="B251" s="42"/>
      <c r="C251" s="208" t="s">
        <v>444</v>
      </c>
      <c r="D251" s="208" t="s">
        <v>150</v>
      </c>
      <c r="E251" s="209" t="s">
        <v>829</v>
      </c>
      <c r="F251" s="210" t="s">
        <v>830</v>
      </c>
      <c r="G251" s="211" t="s">
        <v>153</v>
      </c>
      <c r="H251" s="212">
        <v>1</v>
      </c>
      <c r="I251" s="213"/>
      <c r="J251" s="214">
        <f>ROUND(I251*H251,2)</f>
        <v>0</v>
      </c>
      <c r="K251" s="210" t="s">
        <v>154</v>
      </c>
      <c r="L251" s="47"/>
      <c r="M251" s="215" t="s">
        <v>19</v>
      </c>
      <c r="N251" s="216" t="s">
        <v>49</v>
      </c>
      <c r="O251" s="87"/>
      <c r="P251" s="217">
        <f>O251*H251</f>
        <v>0</v>
      </c>
      <c r="Q251" s="217">
        <v>0</v>
      </c>
      <c r="R251" s="217">
        <f>Q251*H251</f>
        <v>0</v>
      </c>
      <c r="S251" s="217">
        <v>1.9199999999999999</v>
      </c>
      <c r="T251" s="218">
        <f>S251*H251</f>
        <v>1.9199999999999999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9" t="s">
        <v>155</v>
      </c>
      <c r="AT251" s="219" t="s">
        <v>150</v>
      </c>
      <c r="AU251" s="219" t="s">
        <v>88</v>
      </c>
      <c r="AY251" s="20" t="s">
        <v>148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0" t="s">
        <v>86</v>
      </c>
      <c r="BK251" s="220">
        <f>ROUND(I251*H251,2)</f>
        <v>0</v>
      </c>
      <c r="BL251" s="20" t="s">
        <v>155</v>
      </c>
      <c r="BM251" s="219" t="s">
        <v>831</v>
      </c>
    </row>
    <row r="252" s="2" customFormat="1">
      <c r="A252" s="41"/>
      <c r="B252" s="42"/>
      <c r="C252" s="43"/>
      <c r="D252" s="221" t="s">
        <v>157</v>
      </c>
      <c r="E252" s="43"/>
      <c r="F252" s="222" t="s">
        <v>832</v>
      </c>
      <c r="G252" s="43"/>
      <c r="H252" s="43"/>
      <c r="I252" s="223"/>
      <c r="J252" s="43"/>
      <c r="K252" s="43"/>
      <c r="L252" s="47"/>
      <c r="M252" s="224"/>
      <c r="N252" s="225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157</v>
      </c>
      <c r="AU252" s="20" t="s">
        <v>88</v>
      </c>
    </row>
    <row r="253" s="2" customFormat="1">
      <c r="A253" s="41"/>
      <c r="B253" s="42"/>
      <c r="C253" s="43"/>
      <c r="D253" s="226" t="s">
        <v>159</v>
      </c>
      <c r="E253" s="43"/>
      <c r="F253" s="227" t="s">
        <v>833</v>
      </c>
      <c r="G253" s="43"/>
      <c r="H253" s="43"/>
      <c r="I253" s="223"/>
      <c r="J253" s="43"/>
      <c r="K253" s="43"/>
      <c r="L253" s="47"/>
      <c r="M253" s="224"/>
      <c r="N253" s="225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159</v>
      </c>
      <c r="AU253" s="20" t="s">
        <v>88</v>
      </c>
    </row>
    <row r="254" s="12" customFormat="1" ht="22.8" customHeight="1">
      <c r="A254" s="12"/>
      <c r="B254" s="192"/>
      <c r="C254" s="193"/>
      <c r="D254" s="194" t="s">
        <v>77</v>
      </c>
      <c r="E254" s="206" t="s">
        <v>221</v>
      </c>
      <c r="F254" s="206" t="s">
        <v>588</v>
      </c>
      <c r="G254" s="193"/>
      <c r="H254" s="193"/>
      <c r="I254" s="196"/>
      <c r="J254" s="207">
        <f>BK254</f>
        <v>0</v>
      </c>
      <c r="K254" s="193"/>
      <c r="L254" s="198"/>
      <c r="M254" s="199"/>
      <c r="N254" s="200"/>
      <c r="O254" s="200"/>
      <c r="P254" s="201">
        <f>SUM(P255:P269)</f>
        <v>0</v>
      </c>
      <c r="Q254" s="200"/>
      <c r="R254" s="201">
        <f>SUM(R255:R269)</f>
        <v>0.6253282200000001</v>
      </c>
      <c r="S254" s="200"/>
      <c r="T254" s="202">
        <f>SUM(T255:T269)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3" t="s">
        <v>86</v>
      </c>
      <c r="AT254" s="204" t="s">
        <v>77</v>
      </c>
      <c r="AU254" s="204" t="s">
        <v>86</v>
      </c>
      <c r="AY254" s="203" t="s">
        <v>148</v>
      </c>
      <c r="BK254" s="205">
        <f>SUM(BK255:BK269)</f>
        <v>0</v>
      </c>
    </row>
    <row r="255" s="2" customFormat="1" ht="16.5" customHeight="1">
      <c r="A255" s="41"/>
      <c r="B255" s="42"/>
      <c r="C255" s="208" t="s">
        <v>450</v>
      </c>
      <c r="D255" s="208" t="s">
        <v>150</v>
      </c>
      <c r="E255" s="209" t="s">
        <v>834</v>
      </c>
      <c r="F255" s="210" t="s">
        <v>835</v>
      </c>
      <c r="G255" s="211" t="s">
        <v>224</v>
      </c>
      <c r="H255" s="212">
        <v>4</v>
      </c>
      <c r="I255" s="213"/>
      <c r="J255" s="214">
        <f>ROUND(I255*H255,2)</f>
        <v>0</v>
      </c>
      <c r="K255" s="210" t="s">
        <v>154</v>
      </c>
      <c r="L255" s="47"/>
      <c r="M255" s="215" t="s">
        <v>19</v>
      </c>
      <c r="N255" s="216" t="s">
        <v>49</v>
      </c>
      <c r="O255" s="87"/>
      <c r="P255" s="217">
        <f>O255*H255</f>
        <v>0</v>
      </c>
      <c r="Q255" s="217">
        <v>0.11518752</v>
      </c>
      <c r="R255" s="217">
        <f>Q255*H255</f>
        <v>0.46075008000000001</v>
      </c>
      <c r="S255" s="217">
        <v>0</v>
      </c>
      <c r="T255" s="218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9" t="s">
        <v>155</v>
      </c>
      <c r="AT255" s="219" t="s">
        <v>150</v>
      </c>
      <c r="AU255" s="219" t="s">
        <v>88</v>
      </c>
      <c r="AY255" s="20" t="s">
        <v>148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20" t="s">
        <v>86</v>
      </c>
      <c r="BK255" s="220">
        <f>ROUND(I255*H255,2)</f>
        <v>0</v>
      </c>
      <c r="BL255" s="20" t="s">
        <v>155</v>
      </c>
      <c r="BM255" s="219" t="s">
        <v>836</v>
      </c>
    </row>
    <row r="256" s="2" customFormat="1">
      <c r="A256" s="41"/>
      <c r="B256" s="42"/>
      <c r="C256" s="43"/>
      <c r="D256" s="221" t="s">
        <v>157</v>
      </c>
      <c r="E256" s="43"/>
      <c r="F256" s="222" t="s">
        <v>837</v>
      </c>
      <c r="G256" s="43"/>
      <c r="H256" s="43"/>
      <c r="I256" s="223"/>
      <c r="J256" s="43"/>
      <c r="K256" s="43"/>
      <c r="L256" s="47"/>
      <c r="M256" s="224"/>
      <c r="N256" s="225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157</v>
      </c>
      <c r="AU256" s="20" t="s">
        <v>88</v>
      </c>
    </row>
    <row r="257" s="2" customFormat="1">
      <c r="A257" s="41"/>
      <c r="B257" s="42"/>
      <c r="C257" s="43"/>
      <c r="D257" s="226" t="s">
        <v>159</v>
      </c>
      <c r="E257" s="43"/>
      <c r="F257" s="227" t="s">
        <v>838</v>
      </c>
      <c r="G257" s="43"/>
      <c r="H257" s="43"/>
      <c r="I257" s="223"/>
      <c r="J257" s="43"/>
      <c r="K257" s="43"/>
      <c r="L257" s="47"/>
      <c r="M257" s="224"/>
      <c r="N257" s="225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159</v>
      </c>
      <c r="AU257" s="20" t="s">
        <v>88</v>
      </c>
    </row>
    <row r="258" s="13" customFormat="1">
      <c r="A258" s="13"/>
      <c r="B258" s="228"/>
      <c r="C258" s="229"/>
      <c r="D258" s="221" t="s">
        <v>161</v>
      </c>
      <c r="E258" s="230" t="s">
        <v>19</v>
      </c>
      <c r="F258" s="231" t="s">
        <v>704</v>
      </c>
      <c r="G258" s="229"/>
      <c r="H258" s="232">
        <v>4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8" t="s">
        <v>161</v>
      </c>
      <c r="AU258" s="238" t="s">
        <v>88</v>
      </c>
      <c r="AV258" s="13" t="s">
        <v>88</v>
      </c>
      <c r="AW258" s="13" t="s">
        <v>37</v>
      </c>
      <c r="AX258" s="13" t="s">
        <v>86</v>
      </c>
      <c r="AY258" s="238" t="s">
        <v>148</v>
      </c>
    </row>
    <row r="259" s="2" customFormat="1" ht="16.5" customHeight="1">
      <c r="A259" s="41"/>
      <c r="B259" s="42"/>
      <c r="C259" s="261" t="s">
        <v>454</v>
      </c>
      <c r="D259" s="261" t="s">
        <v>230</v>
      </c>
      <c r="E259" s="262" t="s">
        <v>839</v>
      </c>
      <c r="F259" s="263" t="s">
        <v>840</v>
      </c>
      <c r="G259" s="264" t="s">
        <v>224</v>
      </c>
      <c r="H259" s="265">
        <v>4.0800000000000001</v>
      </c>
      <c r="I259" s="266"/>
      <c r="J259" s="267">
        <f>ROUND(I259*H259,2)</f>
        <v>0</v>
      </c>
      <c r="K259" s="263" t="s">
        <v>154</v>
      </c>
      <c r="L259" s="268"/>
      <c r="M259" s="269" t="s">
        <v>19</v>
      </c>
      <c r="N259" s="270" t="s">
        <v>49</v>
      </c>
      <c r="O259" s="87"/>
      <c r="P259" s="217">
        <f>O259*H259</f>
        <v>0</v>
      </c>
      <c r="Q259" s="217">
        <v>0.040000000000000001</v>
      </c>
      <c r="R259" s="217">
        <f>Q259*H259</f>
        <v>0.16320000000000001</v>
      </c>
      <c r="S259" s="217">
        <v>0</v>
      </c>
      <c r="T259" s="218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9" t="s">
        <v>215</v>
      </c>
      <c r="AT259" s="219" t="s">
        <v>230</v>
      </c>
      <c r="AU259" s="219" t="s">
        <v>88</v>
      </c>
      <c r="AY259" s="20" t="s">
        <v>148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20" t="s">
        <v>86</v>
      </c>
      <c r="BK259" s="220">
        <f>ROUND(I259*H259,2)</f>
        <v>0</v>
      </c>
      <c r="BL259" s="20" t="s">
        <v>155</v>
      </c>
      <c r="BM259" s="219" t="s">
        <v>841</v>
      </c>
    </row>
    <row r="260" s="2" customFormat="1">
      <c r="A260" s="41"/>
      <c r="B260" s="42"/>
      <c r="C260" s="43"/>
      <c r="D260" s="221" t="s">
        <v>157</v>
      </c>
      <c r="E260" s="43"/>
      <c r="F260" s="222" t="s">
        <v>840</v>
      </c>
      <c r="G260" s="43"/>
      <c r="H260" s="43"/>
      <c r="I260" s="223"/>
      <c r="J260" s="43"/>
      <c r="K260" s="43"/>
      <c r="L260" s="47"/>
      <c r="M260" s="224"/>
      <c r="N260" s="225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157</v>
      </c>
      <c r="AU260" s="20" t="s">
        <v>88</v>
      </c>
    </row>
    <row r="261" s="13" customFormat="1">
      <c r="A261" s="13"/>
      <c r="B261" s="228"/>
      <c r="C261" s="229"/>
      <c r="D261" s="221" t="s">
        <v>161</v>
      </c>
      <c r="E261" s="229"/>
      <c r="F261" s="231" t="s">
        <v>842</v>
      </c>
      <c r="G261" s="229"/>
      <c r="H261" s="232">
        <v>4.0800000000000001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161</v>
      </c>
      <c r="AU261" s="238" t="s">
        <v>88</v>
      </c>
      <c r="AV261" s="13" t="s">
        <v>88</v>
      </c>
      <c r="AW261" s="13" t="s">
        <v>4</v>
      </c>
      <c r="AX261" s="13" t="s">
        <v>86</v>
      </c>
      <c r="AY261" s="238" t="s">
        <v>148</v>
      </c>
    </row>
    <row r="262" s="2" customFormat="1" ht="16.5" customHeight="1">
      <c r="A262" s="41"/>
      <c r="B262" s="42"/>
      <c r="C262" s="208" t="s">
        <v>460</v>
      </c>
      <c r="D262" s="208" t="s">
        <v>150</v>
      </c>
      <c r="E262" s="209" t="s">
        <v>843</v>
      </c>
      <c r="F262" s="210" t="s">
        <v>844</v>
      </c>
      <c r="G262" s="211" t="s">
        <v>224</v>
      </c>
      <c r="H262" s="212">
        <v>12</v>
      </c>
      <c r="I262" s="213"/>
      <c r="J262" s="214">
        <f>ROUND(I262*H262,2)</f>
        <v>0</v>
      </c>
      <c r="K262" s="210" t="s">
        <v>154</v>
      </c>
      <c r="L262" s="47"/>
      <c r="M262" s="215" t="s">
        <v>19</v>
      </c>
      <c r="N262" s="216" t="s">
        <v>49</v>
      </c>
      <c r="O262" s="87"/>
      <c r="P262" s="217">
        <f>O262*H262</f>
        <v>0</v>
      </c>
      <c r="Q262" s="217">
        <v>0.0001132</v>
      </c>
      <c r="R262" s="217">
        <f>Q262*H262</f>
        <v>0.0013584000000000001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155</v>
      </c>
      <c r="AT262" s="219" t="s">
        <v>150</v>
      </c>
      <c r="AU262" s="219" t="s">
        <v>88</v>
      </c>
      <c r="AY262" s="20" t="s">
        <v>148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86</v>
      </c>
      <c r="BK262" s="220">
        <f>ROUND(I262*H262,2)</f>
        <v>0</v>
      </c>
      <c r="BL262" s="20" t="s">
        <v>155</v>
      </c>
      <c r="BM262" s="219" t="s">
        <v>845</v>
      </c>
    </row>
    <row r="263" s="2" customFormat="1">
      <c r="A263" s="41"/>
      <c r="B263" s="42"/>
      <c r="C263" s="43"/>
      <c r="D263" s="221" t="s">
        <v>157</v>
      </c>
      <c r="E263" s="43"/>
      <c r="F263" s="222" t="s">
        <v>846</v>
      </c>
      <c r="G263" s="43"/>
      <c r="H263" s="43"/>
      <c r="I263" s="223"/>
      <c r="J263" s="43"/>
      <c r="K263" s="43"/>
      <c r="L263" s="47"/>
      <c r="M263" s="224"/>
      <c r="N263" s="225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157</v>
      </c>
      <c r="AU263" s="20" t="s">
        <v>88</v>
      </c>
    </row>
    <row r="264" s="2" customFormat="1">
      <c r="A264" s="41"/>
      <c r="B264" s="42"/>
      <c r="C264" s="43"/>
      <c r="D264" s="226" t="s">
        <v>159</v>
      </c>
      <c r="E264" s="43"/>
      <c r="F264" s="227" t="s">
        <v>847</v>
      </c>
      <c r="G264" s="43"/>
      <c r="H264" s="43"/>
      <c r="I264" s="223"/>
      <c r="J264" s="43"/>
      <c r="K264" s="43"/>
      <c r="L264" s="47"/>
      <c r="M264" s="224"/>
      <c r="N264" s="225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159</v>
      </c>
      <c r="AU264" s="20" t="s">
        <v>88</v>
      </c>
    </row>
    <row r="265" s="13" customFormat="1">
      <c r="A265" s="13"/>
      <c r="B265" s="228"/>
      <c r="C265" s="229"/>
      <c r="D265" s="221" t="s">
        <v>161</v>
      </c>
      <c r="E265" s="230" t="s">
        <v>19</v>
      </c>
      <c r="F265" s="231" t="s">
        <v>848</v>
      </c>
      <c r="G265" s="229"/>
      <c r="H265" s="232">
        <v>12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8" t="s">
        <v>161</v>
      </c>
      <c r="AU265" s="238" t="s">
        <v>88</v>
      </c>
      <c r="AV265" s="13" t="s">
        <v>88</v>
      </c>
      <c r="AW265" s="13" t="s">
        <v>37</v>
      </c>
      <c r="AX265" s="13" t="s">
        <v>86</v>
      </c>
      <c r="AY265" s="238" t="s">
        <v>148</v>
      </c>
    </row>
    <row r="266" s="2" customFormat="1" ht="16.5" customHeight="1">
      <c r="A266" s="41"/>
      <c r="B266" s="42"/>
      <c r="C266" s="208" t="s">
        <v>464</v>
      </c>
      <c r="D266" s="208" t="s">
        <v>150</v>
      </c>
      <c r="E266" s="209" t="s">
        <v>849</v>
      </c>
      <c r="F266" s="210" t="s">
        <v>850</v>
      </c>
      <c r="G266" s="211" t="s">
        <v>224</v>
      </c>
      <c r="H266" s="212">
        <v>12</v>
      </c>
      <c r="I266" s="213"/>
      <c r="J266" s="214">
        <f>ROUND(I266*H266,2)</f>
        <v>0</v>
      </c>
      <c r="K266" s="210" t="s">
        <v>154</v>
      </c>
      <c r="L266" s="47"/>
      <c r="M266" s="215" t="s">
        <v>19</v>
      </c>
      <c r="N266" s="216" t="s">
        <v>49</v>
      </c>
      <c r="O266" s="87"/>
      <c r="P266" s="217">
        <f>O266*H266</f>
        <v>0</v>
      </c>
      <c r="Q266" s="217">
        <v>1.6449999999999999E-06</v>
      </c>
      <c r="R266" s="217">
        <f>Q266*H266</f>
        <v>1.9739999999999997E-05</v>
      </c>
      <c r="S266" s="217">
        <v>0</v>
      </c>
      <c r="T266" s="218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9" t="s">
        <v>155</v>
      </c>
      <c r="AT266" s="219" t="s">
        <v>150</v>
      </c>
      <c r="AU266" s="219" t="s">
        <v>88</v>
      </c>
      <c r="AY266" s="20" t="s">
        <v>148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0" t="s">
        <v>86</v>
      </c>
      <c r="BK266" s="220">
        <f>ROUND(I266*H266,2)</f>
        <v>0</v>
      </c>
      <c r="BL266" s="20" t="s">
        <v>155</v>
      </c>
      <c r="BM266" s="219" t="s">
        <v>851</v>
      </c>
    </row>
    <row r="267" s="2" customFormat="1">
      <c r="A267" s="41"/>
      <c r="B267" s="42"/>
      <c r="C267" s="43"/>
      <c r="D267" s="221" t="s">
        <v>157</v>
      </c>
      <c r="E267" s="43"/>
      <c r="F267" s="222" t="s">
        <v>852</v>
      </c>
      <c r="G267" s="43"/>
      <c r="H267" s="43"/>
      <c r="I267" s="223"/>
      <c r="J267" s="43"/>
      <c r="K267" s="43"/>
      <c r="L267" s="47"/>
      <c r="M267" s="224"/>
      <c r="N267" s="225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157</v>
      </c>
      <c r="AU267" s="20" t="s">
        <v>88</v>
      </c>
    </row>
    <row r="268" s="2" customFormat="1">
      <c r="A268" s="41"/>
      <c r="B268" s="42"/>
      <c r="C268" s="43"/>
      <c r="D268" s="226" t="s">
        <v>159</v>
      </c>
      <c r="E268" s="43"/>
      <c r="F268" s="227" t="s">
        <v>853</v>
      </c>
      <c r="G268" s="43"/>
      <c r="H268" s="43"/>
      <c r="I268" s="223"/>
      <c r="J268" s="43"/>
      <c r="K268" s="43"/>
      <c r="L268" s="47"/>
      <c r="M268" s="224"/>
      <c r="N268" s="225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159</v>
      </c>
      <c r="AU268" s="20" t="s">
        <v>88</v>
      </c>
    </row>
    <row r="269" s="13" customFormat="1">
      <c r="A269" s="13"/>
      <c r="B269" s="228"/>
      <c r="C269" s="229"/>
      <c r="D269" s="221" t="s">
        <v>161</v>
      </c>
      <c r="E269" s="230" t="s">
        <v>19</v>
      </c>
      <c r="F269" s="231" t="s">
        <v>848</v>
      </c>
      <c r="G269" s="229"/>
      <c r="H269" s="232">
        <v>12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8" t="s">
        <v>161</v>
      </c>
      <c r="AU269" s="238" t="s">
        <v>88</v>
      </c>
      <c r="AV269" s="13" t="s">
        <v>88</v>
      </c>
      <c r="AW269" s="13" t="s">
        <v>37</v>
      </c>
      <c r="AX269" s="13" t="s">
        <v>86</v>
      </c>
      <c r="AY269" s="238" t="s">
        <v>148</v>
      </c>
    </row>
    <row r="270" s="12" customFormat="1" ht="22.8" customHeight="1">
      <c r="A270" s="12"/>
      <c r="B270" s="192"/>
      <c r="C270" s="193"/>
      <c r="D270" s="194" t="s">
        <v>77</v>
      </c>
      <c r="E270" s="206" t="s">
        <v>596</v>
      </c>
      <c r="F270" s="206" t="s">
        <v>597</v>
      </c>
      <c r="G270" s="193"/>
      <c r="H270" s="193"/>
      <c r="I270" s="196"/>
      <c r="J270" s="207">
        <f>BK270</f>
        <v>0</v>
      </c>
      <c r="K270" s="193"/>
      <c r="L270" s="198"/>
      <c r="M270" s="199"/>
      <c r="N270" s="200"/>
      <c r="O270" s="200"/>
      <c r="P270" s="201">
        <f>SUM(P271:P289)</f>
        <v>0</v>
      </c>
      <c r="Q270" s="200"/>
      <c r="R270" s="201">
        <f>SUM(R271:R289)</f>
        <v>0</v>
      </c>
      <c r="S270" s="200"/>
      <c r="T270" s="202">
        <f>SUM(T271:T289)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3" t="s">
        <v>86</v>
      </c>
      <c r="AT270" s="204" t="s">
        <v>77</v>
      </c>
      <c r="AU270" s="204" t="s">
        <v>86</v>
      </c>
      <c r="AY270" s="203" t="s">
        <v>148</v>
      </c>
      <c r="BK270" s="205">
        <f>SUM(BK271:BK289)</f>
        <v>0</v>
      </c>
    </row>
    <row r="271" s="2" customFormat="1" ht="16.5" customHeight="1">
      <c r="A271" s="41"/>
      <c r="B271" s="42"/>
      <c r="C271" s="208" t="s">
        <v>470</v>
      </c>
      <c r="D271" s="208" t="s">
        <v>150</v>
      </c>
      <c r="E271" s="209" t="s">
        <v>605</v>
      </c>
      <c r="F271" s="210" t="s">
        <v>606</v>
      </c>
      <c r="G271" s="211" t="s">
        <v>233</v>
      </c>
      <c r="H271" s="212">
        <v>6.0499999999999998</v>
      </c>
      <c r="I271" s="213"/>
      <c r="J271" s="214">
        <f>ROUND(I271*H271,2)</f>
        <v>0</v>
      </c>
      <c r="K271" s="210" t="s">
        <v>154</v>
      </c>
      <c r="L271" s="47"/>
      <c r="M271" s="215" t="s">
        <v>19</v>
      </c>
      <c r="N271" s="216" t="s">
        <v>49</v>
      </c>
      <c r="O271" s="87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9" t="s">
        <v>155</v>
      </c>
      <c r="AT271" s="219" t="s">
        <v>150</v>
      </c>
      <c r="AU271" s="219" t="s">
        <v>88</v>
      </c>
      <c r="AY271" s="20" t="s">
        <v>148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20" t="s">
        <v>86</v>
      </c>
      <c r="BK271" s="220">
        <f>ROUND(I271*H271,2)</f>
        <v>0</v>
      </c>
      <c r="BL271" s="20" t="s">
        <v>155</v>
      </c>
      <c r="BM271" s="219" t="s">
        <v>854</v>
      </c>
    </row>
    <row r="272" s="2" customFormat="1">
      <c r="A272" s="41"/>
      <c r="B272" s="42"/>
      <c r="C272" s="43"/>
      <c r="D272" s="221" t="s">
        <v>157</v>
      </c>
      <c r="E272" s="43"/>
      <c r="F272" s="222" t="s">
        <v>608</v>
      </c>
      <c r="G272" s="43"/>
      <c r="H272" s="43"/>
      <c r="I272" s="223"/>
      <c r="J272" s="43"/>
      <c r="K272" s="43"/>
      <c r="L272" s="47"/>
      <c r="M272" s="224"/>
      <c r="N272" s="225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157</v>
      </c>
      <c r="AU272" s="20" t="s">
        <v>88</v>
      </c>
    </row>
    <row r="273" s="2" customFormat="1">
      <c r="A273" s="41"/>
      <c r="B273" s="42"/>
      <c r="C273" s="43"/>
      <c r="D273" s="226" t="s">
        <v>159</v>
      </c>
      <c r="E273" s="43"/>
      <c r="F273" s="227" t="s">
        <v>609</v>
      </c>
      <c r="G273" s="43"/>
      <c r="H273" s="43"/>
      <c r="I273" s="223"/>
      <c r="J273" s="43"/>
      <c r="K273" s="43"/>
      <c r="L273" s="47"/>
      <c r="M273" s="224"/>
      <c r="N273" s="225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159</v>
      </c>
      <c r="AU273" s="20" t="s">
        <v>88</v>
      </c>
    </row>
    <row r="274" s="2" customFormat="1" ht="16.5" customHeight="1">
      <c r="A274" s="41"/>
      <c r="B274" s="42"/>
      <c r="C274" s="208" t="s">
        <v>476</v>
      </c>
      <c r="D274" s="208" t="s">
        <v>150</v>
      </c>
      <c r="E274" s="209" t="s">
        <v>611</v>
      </c>
      <c r="F274" s="210" t="s">
        <v>612</v>
      </c>
      <c r="G274" s="211" t="s">
        <v>233</v>
      </c>
      <c r="H274" s="212">
        <v>12.1</v>
      </c>
      <c r="I274" s="213"/>
      <c r="J274" s="214">
        <f>ROUND(I274*H274,2)</f>
        <v>0</v>
      </c>
      <c r="K274" s="210" t="s">
        <v>154</v>
      </c>
      <c r="L274" s="47"/>
      <c r="M274" s="215" t="s">
        <v>19</v>
      </c>
      <c r="N274" s="216" t="s">
        <v>49</v>
      </c>
      <c r="O274" s="87"/>
      <c r="P274" s="217">
        <f>O274*H274</f>
        <v>0</v>
      </c>
      <c r="Q274" s="217">
        <v>0</v>
      </c>
      <c r="R274" s="217">
        <f>Q274*H274</f>
        <v>0</v>
      </c>
      <c r="S274" s="217">
        <v>0</v>
      </c>
      <c r="T274" s="218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9" t="s">
        <v>155</v>
      </c>
      <c r="AT274" s="219" t="s">
        <v>150</v>
      </c>
      <c r="AU274" s="219" t="s">
        <v>88</v>
      </c>
      <c r="AY274" s="20" t="s">
        <v>148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20" t="s">
        <v>86</v>
      </c>
      <c r="BK274" s="220">
        <f>ROUND(I274*H274,2)</f>
        <v>0</v>
      </c>
      <c r="BL274" s="20" t="s">
        <v>155</v>
      </c>
      <c r="BM274" s="219" t="s">
        <v>855</v>
      </c>
    </row>
    <row r="275" s="2" customFormat="1">
      <c r="A275" s="41"/>
      <c r="B275" s="42"/>
      <c r="C275" s="43"/>
      <c r="D275" s="221" t="s">
        <v>157</v>
      </c>
      <c r="E275" s="43"/>
      <c r="F275" s="222" t="s">
        <v>614</v>
      </c>
      <c r="G275" s="43"/>
      <c r="H275" s="43"/>
      <c r="I275" s="223"/>
      <c r="J275" s="43"/>
      <c r="K275" s="43"/>
      <c r="L275" s="47"/>
      <c r="M275" s="224"/>
      <c r="N275" s="225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157</v>
      </c>
      <c r="AU275" s="20" t="s">
        <v>88</v>
      </c>
    </row>
    <row r="276" s="2" customFormat="1">
      <c r="A276" s="41"/>
      <c r="B276" s="42"/>
      <c r="C276" s="43"/>
      <c r="D276" s="226" t="s">
        <v>159</v>
      </c>
      <c r="E276" s="43"/>
      <c r="F276" s="227" t="s">
        <v>615</v>
      </c>
      <c r="G276" s="43"/>
      <c r="H276" s="43"/>
      <c r="I276" s="223"/>
      <c r="J276" s="43"/>
      <c r="K276" s="43"/>
      <c r="L276" s="47"/>
      <c r="M276" s="224"/>
      <c r="N276" s="225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159</v>
      </c>
      <c r="AU276" s="20" t="s">
        <v>88</v>
      </c>
    </row>
    <row r="277" s="13" customFormat="1">
      <c r="A277" s="13"/>
      <c r="B277" s="228"/>
      <c r="C277" s="229"/>
      <c r="D277" s="221" t="s">
        <v>161</v>
      </c>
      <c r="E277" s="229"/>
      <c r="F277" s="231" t="s">
        <v>856</v>
      </c>
      <c r="G277" s="229"/>
      <c r="H277" s="232">
        <v>12.1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8" t="s">
        <v>161</v>
      </c>
      <c r="AU277" s="238" t="s">
        <v>88</v>
      </c>
      <c r="AV277" s="13" t="s">
        <v>88</v>
      </c>
      <c r="AW277" s="13" t="s">
        <v>4</v>
      </c>
      <c r="AX277" s="13" t="s">
        <v>86</v>
      </c>
      <c r="AY277" s="238" t="s">
        <v>148</v>
      </c>
    </row>
    <row r="278" s="2" customFormat="1" ht="24.15" customHeight="1">
      <c r="A278" s="41"/>
      <c r="B278" s="42"/>
      <c r="C278" s="208" t="s">
        <v>482</v>
      </c>
      <c r="D278" s="208" t="s">
        <v>150</v>
      </c>
      <c r="E278" s="209" t="s">
        <v>857</v>
      </c>
      <c r="F278" s="210" t="s">
        <v>858</v>
      </c>
      <c r="G278" s="211" t="s">
        <v>233</v>
      </c>
      <c r="H278" s="212">
        <v>1.5049999999999999</v>
      </c>
      <c r="I278" s="213"/>
      <c r="J278" s="214">
        <f>ROUND(I278*H278,2)</f>
        <v>0</v>
      </c>
      <c r="K278" s="210" t="s">
        <v>154</v>
      </c>
      <c r="L278" s="47"/>
      <c r="M278" s="215" t="s">
        <v>19</v>
      </c>
      <c r="N278" s="216" t="s">
        <v>49</v>
      </c>
      <c r="O278" s="87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9" t="s">
        <v>155</v>
      </c>
      <c r="AT278" s="219" t="s">
        <v>150</v>
      </c>
      <c r="AU278" s="219" t="s">
        <v>88</v>
      </c>
      <c r="AY278" s="20" t="s">
        <v>148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86</v>
      </c>
      <c r="BK278" s="220">
        <f>ROUND(I278*H278,2)</f>
        <v>0</v>
      </c>
      <c r="BL278" s="20" t="s">
        <v>155</v>
      </c>
      <c r="BM278" s="219" t="s">
        <v>859</v>
      </c>
    </row>
    <row r="279" s="2" customFormat="1">
      <c r="A279" s="41"/>
      <c r="B279" s="42"/>
      <c r="C279" s="43"/>
      <c r="D279" s="221" t="s">
        <v>157</v>
      </c>
      <c r="E279" s="43"/>
      <c r="F279" s="222" t="s">
        <v>288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157</v>
      </c>
      <c r="AU279" s="20" t="s">
        <v>88</v>
      </c>
    </row>
    <row r="280" s="2" customFormat="1">
      <c r="A280" s="41"/>
      <c r="B280" s="42"/>
      <c r="C280" s="43"/>
      <c r="D280" s="226" t="s">
        <v>159</v>
      </c>
      <c r="E280" s="43"/>
      <c r="F280" s="227" t="s">
        <v>860</v>
      </c>
      <c r="G280" s="43"/>
      <c r="H280" s="43"/>
      <c r="I280" s="223"/>
      <c r="J280" s="43"/>
      <c r="K280" s="43"/>
      <c r="L280" s="47"/>
      <c r="M280" s="224"/>
      <c r="N280" s="225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159</v>
      </c>
      <c r="AU280" s="20" t="s">
        <v>88</v>
      </c>
    </row>
    <row r="281" s="13" customFormat="1">
      <c r="A281" s="13"/>
      <c r="B281" s="228"/>
      <c r="C281" s="229"/>
      <c r="D281" s="221" t="s">
        <v>161</v>
      </c>
      <c r="E281" s="230" t="s">
        <v>19</v>
      </c>
      <c r="F281" s="231" t="s">
        <v>861</v>
      </c>
      <c r="G281" s="229"/>
      <c r="H281" s="232">
        <v>1.5049999999999999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8" t="s">
        <v>161</v>
      </c>
      <c r="AU281" s="238" t="s">
        <v>88</v>
      </c>
      <c r="AV281" s="13" t="s">
        <v>88</v>
      </c>
      <c r="AW281" s="13" t="s">
        <v>37</v>
      </c>
      <c r="AX281" s="13" t="s">
        <v>86</v>
      </c>
      <c r="AY281" s="238" t="s">
        <v>148</v>
      </c>
    </row>
    <row r="282" s="2" customFormat="1" ht="24.15" customHeight="1">
      <c r="A282" s="41"/>
      <c r="B282" s="42"/>
      <c r="C282" s="208" t="s">
        <v>488</v>
      </c>
      <c r="D282" s="208" t="s">
        <v>150</v>
      </c>
      <c r="E282" s="209" t="s">
        <v>862</v>
      </c>
      <c r="F282" s="210" t="s">
        <v>863</v>
      </c>
      <c r="G282" s="211" t="s">
        <v>233</v>
      </c>
      <c r="H282" s="212">
        <v>2.7400000000000002</v>
      </c>
      <c r="I282" s="213"/>
      <c r="J282" s="214">
        <f>ROUND(I282*H282,2)</f>
        <v>0</v>
      </c>
      <c r="K282" s="210" t="s">
        <v>154</v>
      </c>
      <c r="L282" s="47"/>
      <c r="M282" s="215" t="s">
        <v>19</v>
      </c>
      <c r="N282" s="216" t="s">
        <v>49</v>
      </c>
      <c r="O282" s="87"/>
      <c r="P282" s="217">
        <f>O282*H282</f>
        <v>0</v>
      </c>
      <c r="Q282" s="217">
        <v>0</v>
      </c>
      <c r="R282" s="217">
        <f>Q282*H282</f>
        <v>0</v>
      </c>
      <c r="S282" s="217">
        <v>0</v>
      </c>
      <c r="T282" s="218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9" t="s">
        <v>155</v>
      </c>
      <c r="AT282" s="219" t="s">
        <v>150</v>
      </c>
      <c r="AU282" s="219" t="s">
        <v>88</v>
      </c>
      <c r="AY282" s="20" t="s">
        <v>148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20" t="s">
        <v>86</v>
      </c>
      <c r="BK282" s="220">
        <f>ROUND(I282*H282,2)</f>
        <v>0</v>
      </c>
      <c r="BL282" s="20" t="s">
        <v>155</v>
      </c>
      <c r="BM282" s="219" t="s">
        <v>864</v>
      </c>
    </row>
    <row r="283" s="2" customFormat="1">
      <c r="A283" s="41"/>
      <c r="B283" s="42"/>
      <c r="C283" s="43"/>
      <c r="D283" s="221" t="s">
        <v>157</v>
      </c>
      <c r="E283" s="43"/>
      <c r="F283" s="222" t="s">
        <v>865</v>
      </c>
      <c r="G283" s="43"/>
      <c r="H283" s="43"/>
      <c r="I283" s="223"/>
      <c r="J283" s="43"/>
      <c r="K283" s="43"/>
      <c r="L283" s="47"/>
      <c r="M283" s="224"/>
      <c r="N283" s="225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157</v>
      </c>
      <c r="AU283" s="20" t="s">
        <v>88</v>
      </c>
    </row>
    <row r="284" s="2" customFormat="1">
      <c r="A284" s="41"/>
      <c r="B284" s="42"/>
      <c r="C284" s="43"/>
      <c r="D284" s="226" t="s">
        <v>159</v>
      </c>
      <c r="E284" s="43"/>
      <c r="F284" s="227" t="s">
        <v>866</v>
      </c>
      <c r="G284" s="43"/>
      <c r="H284" s="43"/>
      <c r="I284" s="223"/>
      <c r="J284" s="43"/>
      <c r="K284" s="43"/>
      <c r="L284" s="47"/>
      <c r="M284" s="224"/>
      <c r="N284" s="225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159</v>
      </c>
      <c r="AU284" s="20" t="s">
        <v>88</v>
      </c>
    </row>
    <row r="285" s="13" customFormat="1">
      <c r="A285" s="13"/>
      <c r="B285" s="228"/>
      <c r="C285" s="229"/>
      <c r="D285" s="221" t="s">
        <v>161</v>
      </c>
      <c r="E285" s="230" t="s">
        <v>19</v>
      </c>
      <c r="F285" s="231" t="s">
        <v>867</v>
      </c>
      <c r="G285" s="229"/>
      <c r="H285" s="232">
        <v>2.7400000000000002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8" t="s">
        <v>161</v>
      </c>
      <c r="AU285" s="238" t="s">
        <v>88</v>
      </c>
      <c r="AV285" s="13" t="s">
        <v>88</v>
      </c>
      <c r="AW285" s="13" t="s">
        <v>37</v>
      </c>
      <c r="AX285" s="13" t="s">
        <v>86</v>
      </c>
      <c r="AY285" s="238" t="s">
        <v>148</v>
      </c>
    </row>
    <row r="286" s="2" customFormat="1" ht="24.15" customHeight="1">
      <c r="A286" s="41"/>
      <c r="B286" s="42"/>
      <c r="C286" s="208" t="s">
        <v>493</v>
      </c>
      <c r="D286" s="208" t="s">
        <v>150</v>
      </c>
      <c r="E286" s="209" t="s">
        <v>868</v>
      </c>
      <c r="F286" s="210" t="s">
        <v>869</v>
      </c>
      <c r="G286" s="211" t="s">
        <v>233</v>
      </c>
      <c r="H286" s="212">
        <v>1.706</v>
      </c>
      <c r="I286" s="213"/>
      <c r="J286" s="214">
        <f>ROUND(I286*H286,2)</f>
        <v>0</v>
      </c>
      <c r="K286" s="210" t="s">
        <v>154</v>
      </c>
      <c r="L286" s="47"/>
      <c r="M286" s="215" t="s">
        <v>19</v>
      </c>
      <c r="N286" s="216" t="s">
        <v>49</v>
      </c>
      <c r="O286" s="87"/>
      <c r="P286" s="217">
        <f>O286*H286</f>
        <v>0</v>
      </c>
      <c r="Q286" s="217">
        <v>0</v>
      </c>
      <c r="R286" s="217">
        <f>Q286*H286</f>
        <v>0</v>
      </c>
      <c r="S286" s="217">
        <v>0</v>
      </c>
      <c r="T286" s="218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9" t="s">
        <v>155</v>
      </c>
      <c r="AT286" s="219" t="s">
        <v>150</v>
      </c>
      <c r="AU286" s="219" t="s">
        <v>88</v>
      </c>
      <c r="AY286" s="20" t="s">
        <v>148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20" t="s">
        <v>86</v>
      </c>
      <c r="BK286" s="220">
        <f>ROUND(I286*H286,2)</f>
        <v>0</v>
      </c>
      <c r="BL286" s="20" t="s">
        <v>155</v>
      </c>
      <c r="BM286" s="219" t="s">
        <v>870</v>
      </c>
    </row>
    <row r="287" s="2" customFormat="1">
      <c r="A287" s="41"/>
      <c r="B287" s="42"/>
      <c r="C287" s="43"/>
      <c r="D287" s="221" t="s">
        <v>157</v>
      </c>
      <c r="E287" s="43"/>
      <c r="F287" s="222" t="s">
        <v>871</v>
      </c>
      <c r="G287" s="43"/>
      <c r="H287" s="43"/>
      <c r="I287" s="223"/>
      <c r="J287" s="43"/>
      <c r="K287" s="43"/>
      <c r="L287" s="47"/>
      <c r="M287" s="224"/>
      <c r="N287" s="225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157</v>
      </c>
      <c r="AU287" s="20" t="s">
        <v>88</v>
      </c>
    </row>
    <row r="288" s="2" customFormat="1">
      <c r="A288" s="41"/>
      <c r="B288" s="42"/>
      <c r="C288" s="43"/>
      <c r="D288" s="226" t="s">
        <v>159</v>
      </c>
      <c r="E288" s="43"/>
      <c r="F288" s="227" t="s">
        <v>872</v>
      </c>
      <c r="G288" s="43"/>
      <c r="H288" s="43"/>
      <c r="I288" s="223"/>
      <c r="J288" s="43"/>
      <c r="K288" s="43"/>
      <c r="L288" s="47"/>
      <c r="M288" s="224"/>
      <c r="N288" s="225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159</v>
      </c>
      <c r="AU288" s="20" t="s">
        <v>88</v>
      </c>
    </row>
    <row r="289" s="13" customFormat="1">
      <c r="A289" s="13"/>
      <c r="B289" s="228"/>
      <c r="C289" s="229"/>
      <c r="D289" s="221" t="s">
        <v>161</v>
      </c>
      <c r="E289" s="230" t="s">
        <v>19</v>
      </c>
      <c r="F289" s="231" t="s">
        <v>873</v>
      </c>
      <c r="G289" s="229"/>
      <c r="H289" s="232">
        <v>1.706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8" t="s">
        <v>161</v>
      </c>
      <c r="AU289" s="238" t="s">
        <v>88</v>
      </c>
      <c r="AV289" s="13" t="s">
        <v>88</v>
      </c>
      <c r="AW289" s="13" t="s">
        <v>37</v>
      </c>
      <c r="AX289" s="13" t="s">
        <v>86</v>
      </c>
      <c r="AY289" s="238" t="s">
        <v>148</v>
      </c>
    </row>
    <row r="290" s="12" customFormat="1" ht="22.8" customHeight="1">
      <c r="A290" s="12"/>
      <c r="B290" s="192"/>
      <c r="C290" s="193"/>
      <c r="D290" s="194" t="s">
        <v>77</v>
      </c>
      <c r="E290" s="206" t="s">
        <v>629</v>
      </c>
      <c r="F290" s="206" t="s">
        <v>630</v>
      </c>
      <c r="G290" s="193"/>
      <c r="H290" s="193"/>
      <c r="I290" s="196"/>
      <c r="J290" s="207">
        <f>BK290</f>
        <v>0</v>
      </c>
      <c r="K290" s="193"/>
      <c r="L290" s="198"/>
      <c r="M290" s="199"/>
      <c r="N290" s="200"/>
      <c r="O290" s="200"/>
      <c r="P290" s="201">
        <f>SUM(P291:P293)</f>
        <v>0</v>
      </c>
      <c r="Q290" s="200"/>
      <c r="R290" s="201">
        <f>SUM(R291:R293)</f>
        <v>0</v>
      </c>
      <c r="S290" s="200"/>
      <c r="T290" s="202">
        <f>SUM(T291:T293)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3" t="s">
        <v>86</v>
      </c>
      <c r="AT290" s="204" t="s">
        <v>77</v>
      </c>
      <c r="AU290" s="204" t="s">
        <v>86</v>
      </c>
      <c r="AY290" s="203" t="s">
        <v>148</v>
      </c>
      <c r="BK290" s="205">
        <f>SUM(BK291:BK293)</f>
        <v>0</v>
      </c>
    </row>
    <row r="291" s="2" customFormat="1" ht="16.5" customHeight="1">
      <c r="A291" s="41"/>
      <c r="B291" s="42"/>
      <c r="C291" s="208" t="s">
        <v>497</v>
      </c>
      <c r="D291" s="208" t="s">
        <v>150</v>
      </c>
      <c r="E291" s="209" t="s">
        <v>632</v>
      </c>
      <c r="F291" s="210" t="s">
        <v>633</v>
      </c>
      <c r="G291" s="211" t="s">
        <v>233</v>
      </c>
      <c r="H291" s="212">
        <v>3.907</v>
      </c>
      <c r="I291" s="213"/>
      <c r="J291" s="214">
        <f>ROUND(I291*H291,2)</f>
        <v>0</v>
      </c>
      <c r="K291" s="210" t="s">
        <v>154</v>
      </c>
      <c r="L291" s="47"/>
      <c r="M291" s="215" t="s">
        <v>19</v>
      </c>
      <c r="N291" s="216" t="s">
        <v>49</v>
      </c>
      <c r="O291" s="87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9" t="s">
        <v>155</v>
      </c>
      <c r="AT291" s="219" t="s">
        <v>150</v>
      </c>
      <c r="AU291" s="219" t="s">
        <v>88</v>
      </c>
      <c r="AY291" s="20" t="s">
        <v>148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86</v>
      </c>
      <c r="BK291" s="220">
        <f>ROUND(I291*H291,2)</f>
        <v>0</v>
      </c>
      <c r="BL291" s="20" t="s">
        <v>155</v>
      </c>
      <c r="BM291" s="219" t="s">
        <v>874</v>
      </c>
    </row>
    <row r="292" s="2" customFormat="1">
      <c r="A292" s="41"/>
      <c r="B292" s="42"/>
      <c r="C292" s="43"/>
      <c r="D292" s="221" t="s">
        <v>157</v>
      </c>
      <c r="E292" s="43"/>
      <c r="F292" s="222" t="s">
        <v>635</v>
      </c>
      <c r="G292" s="43"/>
      <c r="H292" s="43"/>
      <c r="I292" s="223"/>
      <c r="J292" s="43"/>
      <c r="K292" s="43"/>
      <c r="L292" s="47"/>
      <c r="M292" s="224"/>
      <c r="N292" s="225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157</v>
      </c>
      <c r="AU292" s="20" t="s">
        <v>88</v>
      </c>
    </row>
    <row r="293" s="2" customFormat="1">
      <c r="A293" s="41"/>
      <c r="B293" s="42"/>
      <c r="C293" s="43"/>
      <c r="D293" s="226" t="s">
        <v>159</v>
      </c>
      <c r="E293" s="43"/>
      <c r="F293" s="227" t="s">
        <v>636</v>
      </c>
      <c r="G293" s="43"/>
      <c r="H293" s="43"/>
      <c r="I293" s="223"/>
      <c r="J293" s="43"/>
      <c r="K293" s="43"/>
      <c r="L293" s="47"/>
      <c r="M293" s="284"/>
      <c r="N293" s="285"/>
      <c r="O293" s="286"/>
      <c r="P293" s="286"/>
      <c r="Q293" s="286"/>
      <c r="R293" s="286"/>
      <c r="S293" s="286"/>
      <c r="T293" s="287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159</v>
      </c>
      <c r="AU293" s="20" t="s">
        <v>88</v>
      </c>
    </row>
    <row r="294" s="2" customFormat="1" ht="6.96" customHeight="1">
      <c r="A294" s="41"/>
      <c r="B294" s="62"/>
      <c r="C294" s="63"/>
      <c r="D294" s="63"/>
      <c r="E294" s="63"/>
      <c r="F294" s="63"/>
      <c r="G294" s="63"/>
      <c r="H294" s="63"/>
      <c r="I294" s="63"/>
      <c r="J294" s="63"/>
      <c r="K294" s="63"/>
      <c r="L294" s="47"/>
      <c r="M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</row>
  </sheetData>
  <sheetProtection sheet="1" autoFilter="0" formatColumns="0" formatRows="0" objects="1" scenarios="1" spinCount="100000" saltValue="uhLOKwJFtgaOVlsYBj3dWdmyHO+rXe437WUDpLcCD317dRGpqKMNPCZSV5i5txp7DN0R/mOnrPObJtqLeoLozg==" hashValue="UOK6cfHweZS1ADzyIEqQ2znATZaWOQIsmy/2G27i496sSiUkltQnq7pCDJVkdKmO9NrjrXipFcYFycCOcr8Q4w==" algorithmName="SHA-512" password="C730"/>
  <autoFilter ref="C88:K29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1/113107112"/>
    <hyperlink ref="F98" r:id="rId2" display="https://podminky.urs.cz/item/CS_URS_2024_01/113107142"/>
    <hyperlink ref="F102" r:id="rId3" display="https://podminky.urs.cz/item/CS_URS_2024_01/113202111"/>
    <hyperlink ref="F106" r:id="rId4" display="https://podminky.urs.cz/item/CS_URS_2024_01/131251206"/>
    <hyperlink ref="F111" r:id="rId5" display="https://podminky.urs.cz/item/CS_URS_2024_01/132254206"/>
    <hyperlink ref="F118" r:id="rId6" display="https://podminky.urs.cz/item/CS_URS_2024_01/151101101"/>
    <hyperlink ref="F123" r:id="rId7" display="https://podminky.urs.cz/item/CS_URS_2024_01/151101111"/>
    <hyperlink ref="F126" r:id="rId8" display="https://podminky.urs.cz/item/CS_URS_2024_01/162351104"/>
    <hyperlink ref="F131" r:id="rId9" display="https://podminky.urs.cz/item/CS_URS_2024_01/162551108"/>
    <hyperlink ref="F138" r:id="rId10" display="https://podminky.urs.cz/item/CS_URS_2024_01/167151111"/>
    <hyperlink ref="F146" r:id="rId11" display="https://podminky.urs.cz/item/CS_URS_2024_01/171201231"/>
    <hyperlink ref="F151" r:id="rId12" display="https://podminky.urs.cz/item/CS_URS_2024_01/171251201"/>
    <hyperlink ref="F155" r:id="rId13" display="https://podminky.urs.cz/item/CS_URS_2024_01/174151101"/>
    <hyperlink ref="F159" r:id="rId14" display="https://podminky.urs.cz/item/CS_URS_2024_01/175151101"/>
    <hyperlink ref="F170" r:id="rId15" display="https://podminky.urs.cz/item/CS_URS_2024_01/273313611"/>
    <hyperlink ref="F175" r:id="rId16" display="https://podminky.urs.cz/item/CS_URS_2024_01/273362021"/>
    <hyperlink ref="F185" r:id="rId17" display="https://podminky.urs.cz/item/CS_URS_2024_01/451572111"/>
    <hyperlink ref="F193" r:id="rId18" display="https://podminky.urs.cz/item/CS_URS_2024_01/564861111"/>
    <hyperlink ref="F197" r:id="rId19" display="https://podminky.urs.cz/item/CS_URS_2024_01/565135101"/>
    <hyperlink ref="F201" r:id="rId20" display="https://podminky.urs.cz/item/CS_URS_2024_01/573211109"/>
    <hyperlink ref="F205" r:id="rId21" display="https://podminky.urs.cz/item/CS_URS_2024_01/573231106"/>
    <hyperlink ref="F220" r:id="rId22" display="https://podminky.urs.cz/item/CS_URS_2024_01/894811243"/>
    <hyperlink ref="F223" r:id="rId23" display="https://podminky.urs.cz/item/CS_URS_2024_01/895941343"/>
    <hyperlink ref="F228" r:id="rId24" display="https://podminky.urs.cz/item/CS_URS_2024_01/895941351"/>
    <hyperlink ref="F233" r:id="rId25" display="https://podminky.urs.cz/item/CS_URS_2024_01/895941362"/>
    <hyperlink ref="F238" r:id="rId26" display="https://podminky.urs.cz/item/CS_URS_2024_01/895941366"/>
    <hyperlink ref="F243" r:id="rId27" display="https://podminky.urs.cz/item/CS_URS_2024_01/899204112"/>
    <hyperlink ref="F250" r:id="rId28" display="https://podminky.urs.cz/item/CS_URS_2024_01/899202211"/>
    <hyperlink ref="F253" r:id="rId29" display="https://podminky.urs.cz/item/CS_URS_2024_01/890411811"/>
    <hyperlink ref="F257" r:id="rId30" display="https://podminky.urs.cz/item/CS_URS_2024_01/916131212"/>
    <hyperlink ref="F264" r:id="rId31" display="https://podminky.urs.cz/item/CS_URS_2024_01/919122112"/>
    <hyperlink ref="F268" r:id="rId32" display="https://podminky.urs.cz/item/CS_URS_2024_01/919735112"/>
    <hyperlink ref="F273" r:id="rId33" display="https://podminky.urs.cz/item/CS_URS_2024_01/997221551"/>
    <hyperlink ref="F276" r:id="rId34" display="https://podminky.urs.cz/item/CS_URS_2024_01/997221559"/>
    <hyperlink ref="F280" r:id="rId35" display="https://podminky.urs.cz/item/CS_URS_2024_01/997221873"/>
    <hyperlink ref="F284" r:id="rId36" display="https://podminky.urs.cz/item/CS_URS_2024_01/997221861"/>
    <hyperlink ref="F288" r:id="rId37" display="https://podminky.urs.cz/item/CS_URS_2024_01/997221875"/>
    <hyperlink ref="F293" r:id="rId38" display="https://podminky.urs.cz/item/CS_URS_2024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114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875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876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ROUND((SUM(BE85:BE122)),  2)</f>
        <v>0</v>
      </c>
      <c r="G33" s="41"/>
      <c r="H33" s="41"/>
      <c r="I33" s="152">
        <v>0.20999999999999999</v>
      </c>
      <c r="J33" s="151">
        <f>ROUND(((SUM(BE85:BE122))*I33),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ROUND((SUM(BF85:BF122)),  2)</f>
        <v>0</v>
      </c>
      <c r="G34" s="41"/>
      <c r="H34" s="41"/>
      <c r="I34" s="152">
        <v>0.12</v>
      </c>
      <c r="J34" s="151">
        <f>ROUND(((SUM(BF85:BF122))*I34),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ROUND((SUM(BG85:BG122)),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ROUND((SUM(BH85:BH122)),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ROUND((SUM(BI85:BI122)),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114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VRN, OST - Vedlejší rozpočtové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69"/>
      <c r="C60" s="170"/>
      <c r="D60" s="171" t="s">
        <v>877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878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879</v>
      </c>
      <c r="E62" s="172"/>
      <c r="F62" s="172"/>
      <c r="G62" s="172"/>
      <c r="H62" s="172"/>
      <c r="I62" s="172"/>
      <c r="J62" s="173">
        <f>J104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880</v>
      </c>
      <c r="E63" s="178"/>
      <c r="F63" s="178"/>
      <c r="G63" s="178"/>
      <c r="H63" s="178"/>
      <c r="I63" s="178"/>
      <c r="J63" s="179">
        <f>J105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881</v>
      </c>
      <c r="E64" s="178"/>
      <c r="F64" s="178"/>
      <c r="G64" s="178"/>
      <c r="H64" s="178"/>
      <c r="I64" s="178"/>
      <c r="J64" s="179">
        <f>J112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882</v>
      </c>
      <c r="E65" s="178"/>
      <c r="F65" s="178"/>
      <c r="G65" s="178"/>
      <c r="H65" s="178"/>
      <c r="I65" s="178"/>
      <c r="J65" s="179">
        <f>J116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133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4" t="str">
        <f>E7</f>
        <v>Akumulační nádrže dešťové vody pro fotbalový a tenisový areál Žďár nad Sázavou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114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VRN, OST - Vedlejší rozpočtové a ostatní náklady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Žďár nad Sázavou</v>
      </c>
      <c r="G79" s="43"/>
      <c r="H79" s="43"/>
      <c r="I79" s="35" t="s">
        <v>23</v>
      </c>
      <c r="J79" s="75" t="str">
        <f>IF(J12="","",J12)</f>
        <v>29. 9. 2022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Město Žďár nad Sázavou</v>
      </c>
      <c r="G81" s="43"/>
      <c r="H81" s="43"/>
      <c r="I81" s="35" t="s">
        <v>33</v>
      </c>
      <c r="J81" s="39" t="str">
        <f>E21</f>
        <v>TZBplan, s.r.o.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>HADRABA s.r.o.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134</v>
      </c>
      <c r="D84" s="184" t="s">
        <v>63</v>
      </c>
      <c r="E84" s="184" t="s">
        <v>59</v>
      </c>
      <c r="F84" s="184" t="s">
        <v>60</v>
      </c>
      <c r="G84" s="184" t="s">
        <v>135</v>
      </c>
      <c r="H84" s="184" t="s">
        <v>136</v>
      </c>
      <c r="I84" s="184" t="s">
        <v>137</v>
      </c>
      <c r="J84" s="184" t="s">
        <v>118</v>
      </c>
      <c r="K84" s="185" t="s">
        <v>138</v>
      </c>
      <c r="L84" s="186"/>
      <c r="M84" s="95" t="s">
        <v>19</v>
      </c>
      <c r="N84" s="96" t="s">
        <v>48</v>
      </c>
      <c r="O84" s="96" t="s">
        <v>139</v>
      </c>
      <c r="P84" s="96" t="s">
        <v>140</v>
      </c>
      <c r="Q84" s="96" t="s">
        <v>141</v>
      </c>
      <c r="R84" s="96" t="s">
        <v>142</v>
      </c>
      <c r="S84" s="96" t="s">
        <v>143</v>
      </c>
      <c r="T84" s="97" t="s">
        <v>144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145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P86+P104</f>
        <v>0</v>
      </c>
      <c r="Q85" s="99"/>
      <c r="R85" s="189">
        <f>R86+R104</f>
        <v>0</v>
      </c>
      <c r="S85" s="99"/>
      <c r="T85" s="190">
        <f>T86+T104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77</v>
      </c>
      <c r="AU85" s="20" t="s">
        <v>119</v>
      </c>
      <c r="BK85" s="191">
        <f>BK86+BK104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146</v>
      </c>
      <c r="F86" s="195" t="s">
        <v>883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</f>
        <v>0</v>
      </c>
      <c r="Q86" s="200"/>
      <c r="R86" s="201">
        <f>R87</f>
        <v>0</v>
      </c>
      <c r="S86" s="200"/>
      <c r="T86" s="202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86</v>
      </c>
      <c r="AT86" s="204" t="s">
        <v>77</v>
      </c>
      <c r="AU86" s="204" t="s">
        <v>78</v>
      </c>
      <c r="AY86" s="203" t="s">
        <v>148</v>
      </c>
      <c r="BK86" s="205">
        <f>BK87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884</v>
      </c>
      <c r="F87" s="206" t="s">
        <v>883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SUM(P88:P103)</f>
        <v>0</v>
      </c>
      <c r="Q87" s="200"/>
      <c r="R87" s="201">
        <f>SUM(R88:R103)</f>
        <v>0</v>
      </c>
      <c r="S87" s="200"/>
      <c r="T87" s="202">
        <f>SUM(T88:T103)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86</v>
      </c>
      <c r="AT87" s="204" t="s">
        <v>77</v>
      </c>
      <c r="AU87" s="204" t="s">
        <v>86</v>
      </c>
      <c r="AY87" s="203" t="s">
        <v>148</v>
      </c>
      <c r="BK87" s="205">
        <f>SUM(BK88:BK103)</f>
        <v>0</v>
      </c>
    </row>
    <row r="88" s="2" customFormat="1" ht="21.75" customHeight="1">
      <c r="A88" s="41"/>
      <c r="B88" s="42"/>
      <c r="C88" s="208" t="s">
        <v>86</v>
      </c>
      <c r="D88" s="208" t="s">
        <v>150</v>
      </c>
      <c r="E88" s="209" t="s">
        <v>885</v>
      </c>
      <c r="F88" s="210" t="s">
        <v>886</v>
      </c>
      <c r="G88" s="211" t="s">
        <v>887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155</v>
      </c>
      <c r="AT88" s="219" t="s">
        <v>150</v>
      </c>
      <c r="AU88" s="219" t="s">
        <v>88</v>
      </c>
      <c r="AY88" s="20" t="s">
        <v>148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155</v>
      </c>
      <c r="BM88" s="219" t="s">
        <v>888</v>
      </c>
    </row>
    <row r="89" s="2" customFormat="1">
      <c r="A89" s="41"/>
      <c r="B89" s="42"/>
      <c r="C89" s="43"/>
      <c r="D89" s="221" t="s">
        <v>157</v>
      </c>
      <c r="E89" s="43"/>
      <c r="F89" s="222" t="s">
        <v>886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157</v>
      </c>
      <c r="AU89" s="20" t="s">
        <v>88</v>
      </c>
    </row>
    <row r="90" s="13" customFormat="1">
      <c r="A90" s="13"/>
      <c r="B90" s="228"/>
      <c r="C90" s="229"/>
      <c r="D90" s="221" t="s">
        <v>161</v>
      </c>
      <c r="E90" s="230" t="s">
        <v>19</v>
      </c>
      <c r="F90" s="231" t="s">
        <v>86</v>
      </c>
      <c r="G90" s="229"/>
      <c r="H90" s="232">
        <v>1</v>
      </c>
      <c r="I90" s="233"/>
      <c r="J90" s="229"/>
      <c r="K90" s="229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161</v>
      </c>
      <c r="AU90" s="238" t="s">
        <v>88</v>
      </c>
      <c r="AV90" s="13" t="s">
        <v>88</v>
      </c>
      <c r="AW90" s="13" t="s">
        <v>37</v>
      </c>
      <c r="AX90" s="13" t="s">
        <v>78</v>
      </c>
      <c r="AY90" s="238" t="s">
        <v>148</v>
      </c>
    </row>
    <row r="91" s="14" customFormat="1">
      <c r="A91" s="14"/>
      <c r="B91" s="239"/>
      <c r="C91" s="240"/>
      <c r="D91" s="221" t="s">
        <v>161</v>
      </c>
      <c r="E91" s="241" t="s">
        <v>19</v>
      </c>
      <c r="F91" s="242" t="s">
        <v>164</v>
      </c>
      <c r="G91" s="240"/>
      <c r="H91" s="243">
        <v>1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9" t="s">
        <v>161</v>
      </c>
      <c r="AU91" s="249" t="s">
        <v>88</v>
      </c>
      <c r="AV91" s="14" t="s">
        <v>155</v>
      </c>
      <c r="AW91" s="14" t="s">
        <v>37</v>
      </c>
      <c r="AX91" s="14" t="s">
        <v>86</v>
      </c>
      <c r="AY91" s="249" t="s">
        <v>148</v>
      </c>
    </row>
    <row r="92" s="2" customFormat="1" ht="16.5" customHeight="1">
      <c r="A92" s="41"/>
      <c r="B92" s="42"/>
      <c r="C92" s="208" t="s">
        <v>88</v>
      </c>
      <c r="D92" s="208" t="s">
        <v>150</v>
      </c>
      <c r="E92" s="209" t="s">
        <v>889</v>
      </c>
      <c r="F92" s="210" t="s">
        <v>890</v>
      </c>
      <c r="G92" s="211" t="s">
        <v>887</v>
      </c>
      <c r="H92" s="212">
        <v>1</v>
      </c>
      <c r="I92" s="213"/>
      <c r="J92" s="214">
        <f>ROUND(I92*H92,2)</f>
        <v>0</v>
      </c>
      <c r="K92" s="210" t="s">
        <v>19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155</v>
      </c>
      <c r="AT92" s="219" t="s">
        <v>150</v>
      </c>
      <c r="AU92" s="219" t="s">
        <v>88</v>
      </c>
      <c r="AY92" s="20" t="s">
        <v>148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155</v>
      </c>
      <c r="BM92" s="219" t="s">
        <v>891</v>
      </c>
    </row>
    <row r="93" s="2" customFormat="1">
      <c r="A93" s="41"/>
      <c r="B93" s="42"/>
      <c r="C93" s="43"/>
      <c r="D93" s="221" t="s">
        <v>157</v>
      </c>
      <c r="E93" s="43"/>
      <c r="F93" s="222" t="s">
        <v>890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157</v>
      </c>
      <c r="AU93" s="20" t="s">
        <v>88</v>
      </c>
    </row>
    <row r="94" s="13" customFormat="1">
      <c r="A94" s="13"/>
      <c r="B94" s="228"/>
      <c r="C94" s="229"/>
      <c r="D94" s="221" t="s">
        <v>161</v>
      </c>
      <c r="E94" s="230" t="s">
        <v>19</v>
      </c>
      <c r="F94" s="231" t="s">
        <v>86</v>
      </c>
      <c r="G94" s="229"/>
      <c r="H94" s="232">
        <v>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161</v>
      </c>
      <c r="AU94" s="238" t="s">
        <v>88</v>
      </c>
      <c r="AV94" s="13" t="s">
        <v>88</v>
      </c>
      <c r="AW94" s="13" t="s">
        <v>37</v>
      </c>
      <c r="AX94" s="13" t="s">
        <v>78</v>
      </c>
      <c r="AY94" s="238" t="s">
        <v>148</v>
      </c>
    </row>
    <row r="95" s="14" customFormat="1">
      <c r="A95" s="14"/>
      <c r="B95" s="239"/>
      <c r="C95" s="240"/>
      <c r="D95" s="221" t="s">
        <v>161</v>
      </c>
      <c r="E95" s="241" t="s">
        <v>19</v>
      </c>
      <c r="F95" s="242" t="s">
        <v>164</v>
      </c>
      <c r="G95" s="240"/>
      <c r="H95" s="243">
        <v>1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161</v>
      </c>
      <c r="AU95" s="249" t="s">
        <v>88</v>
      </c>
      <c r="AV95" s="14" t="s">
        <v>155</v>
      </c>
      <c r="AW95" s="14" t="s">
        <v>37</v>
      </c>
      <c r="AX95" s="14" t="s">
        <v>86</v>
      </c>
      <c r="AY95" s="249" t="s">
        <v>148</v>
      </c>
    </row>
    <row r="96" s="2" customFormat="1" ht="16.5" customHeight="1">
      <c r="A96" s="41"/>
      <c r="B96" s="42"/>
      <c r="C96" s="208" t="s">
        <v>176</v>
      </c>
      <c r="D96" s="208" t="s">
        <v>150</v>
      </c>
      <c r="E96" s="209" t="s">
        <v>892</v>
      </c>
      <c r="F96" s="210" t="s">
        <v>893</v>
      </c>
      <c r="G96" s="211" t="s">
        <v>887</v>
      </c>
      <c r="H96" s="212">
        <v>1</v>
      </c>
      <c r="I96" s="213"/>
      <c r="J96" s="214">
        <f>ROUND(I96*H96,2)</f>
        <v>0</v>
      </c>
      <c r="K96" s="210" t="s">
        <v>19</v>
      </c>
      <c r="L96" s="47"/>
      <c r="M96" s="215" t="s">
        <v>19</v>
      </c>
      <c r="N96" s="216" t="s">
        <v>49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155</v>
      </c>
      <c r="AT96" s="219" t="s">
        <v>150</v>
      </c>
      <c r="AU96" s="219" t="s">
        <v>88</v>
      </c>
      <c r="AY96" s="20" t="s">
        <v>148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155</v>
      </c>
      <c r="BM96" s="219" t="s">
        <v>894</v>
      </c>
    </row>
    <row r="97" s="2" customFormat="1">
      <c r="A97" s="41"/>
      <c r="B97" s="42"/>
      <c r="C97" s="43"/>
      <c r="D97" s="221" t="s">
        <v>157</v>
      </c>
      <c r="E97" s="43"/>
      <c r="F97" s="222" t="s">
        <v>893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157</v>
      </c>
      <c r="AU97" s="20" t="s">
        <v>88</v>
      </c>
    </row>
    <row r="98" s="13" customFormat="1">
      <c r="A98" s="13"/>
      <c r="B98" s="228"/>
      <c r="C98" s="229"/>
      <c r="D98" s="221" t="s">
        <v>161</v>
      </c>
      <c r="E98" s="230" t="s">
        <v>19</v>
      </c>
      <c r="F98" s="231" t="s">
        <v>86</v>
      </c>
      <c r="G98" s="229"/>
      <c r="H98" s="232">
        <v>1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161</v>
      </c>
      <c r="AU98" s="238" t="s">
        <v>88</v>
      </c>
      <c r="AV98" s="13" t="s">
        <v>88</v>
      </c>
      <c r="AW98" s="13" t="s">
        <v>37</v>
      </c>
      <c r="AX98" s="13" t="s">
        <v>78</v>
      </c>
      <c r="AY98" s="238" t="s">
        <v>148</v>
      </c>
    </row>
    <row r="99" s="14" customFormat="1">
      <c r="A99" s="14"/>
      <c r="B99" s="239"/>
      <c r="C99" s="240"/>
      <c r="D99" s="221" t="s">
        <v>161</v>
      </c>
      <c r="E99" s="241" t="s">
        <v>19</v>
      </c>
      <c r="F99" s="242" t="s">
        <v>164</v>
      </c>
      <c r="G99" s="240"/>
      <c r="H99" s="243">
        <v>1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161</v>
      </c>
      <c r="AU99" s="249" t="s">
        <v>88</v>
      </c>
      <c r="AV99" s="14" t="s">
        <v>155</v>
      </c>
      <c r="AW99" s="14" t="s">
        <v>37</v>
      </c>
      <c r="AX99" s="14" t="s">
        <v>86</v>
      </c>
      <c r="AY99" s="249" t="s">
        <v>148</v>
      </c>
    </row>
    <row r="100" s="2" customFormat="1" ht="16.5" customHeight="1">
      <c r="A100" s="41"/>
      <c r="B100" s="42"/>
      <c r="C100" s="208" t="s">
        <v>155</v>
      </c>
      <c r="D100" s="208" t="s">
        <v>150</v>
      </c>
      <c r="E100" s="209" t="s">
        <v>895</v>
      </c>
      <c r="F100" s="210" t="s">
        <v>896</v>
      </c>
      <c r="G100" s="211" t="s">
        <v>887</v>
      </c>
      <c r="H100" s="212">
        <v>1</v>
      </c>
      <c r="I100" s="213"/>
      <c r="J100" s="214">
        <f>ROUND(I100*H100,2)</f>
        <v>0</v>
      </c>
      <c r="K100" s="210" t="s">
        <v>19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155</v>
      </c>
      <c r="AT100" s="219" t="s">
        <v>150</v>
      </c>
      <c r="AU100" s="219" t="s">
        <v>88</v>
      </c>
      <c r="AY100" s="20" t="s">
        <v>148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155</v>
      </c>
      <c r="BM100" s="219" t="s">
        <v>897</v>
      </c>
    </row>
    <row r="101" s="2" customFormat="1">
      <c r="A101" s="41"/>
      <c r="B101" s="42"/>
      <c r="C101" s="43"/>
      <c r="D101" s="221" t="s">
        <v>157</v>
      </c>
      <c r="E101" s="43"/>
      <c r="F101" s="222" t="s">
        <v>896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157</v>
      </c>
      <c r="AU101" s="20" t="s">
        <v>88</v>
      </c>
    </row>
    <row r="102" s="13" customFormat="1">
      <c r="A102" s="13"/>
      <c r="B102" s="228"/>
      <c r="C102" s="229"/>
      <c r="D102" s="221" t="s">
        <v>161</v>
      </c>
      <c r="E102" s="230" t="s">
        <v>19</v>
      </c>
      <c r="F102" s="231" t="s">
        <v>86</v>
      </c>
      <c r="G102" s="229"/>
      <c r="H102" s="232">
        <v>1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161</v>
      </c>
      <c r="AU102" s="238" t="s">
        <v>88</v>
      </c>
      <c r="AV102" s="13" t="s">
        <v>88</v>
      </c>
      <c r="AW102" s="13" t="s">
        <v>37</v>
      </c>
      <c r="AX102" s="13" t="s">
        <v>78</v>
      </c>
      <c r="AY102" s="238" t="s">
        <v>148</v>
      </c>
    </row>
    <row r="103" s="14" customFormat="1">
      <c r="A103" s="14"/>
      <c r="B103" s="239"/>
      <c r="C103" s="240"/>
      <c r="D103" s="221" t="s">
        <v>161</v>
      </c>
      <c r="E103" s="241" t="s">
        <v>19</v>
      </c>
      <c r="F103" s="242" t="s">
        <v>164</v>
      </c>
      <c r="G103" s="240"/>
      <c r="H103" s="243">
        <v>1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161</v>
      </c>
      <c r="AU103" s="249" t="s">
        <v>88</v>
      </c>
      <c r="AV103" s="14" t="s">
        <v>155</v>
      </c>
      <c r="AW103" s="14" t="s">
        <v>37</v>
      </c>
      <c r="AX103" s="14" t="s">
        <v>86</v>
      </c>
      <c r="AY103" s="249" t="s">
        <v>148</v>
      </c>
    </row>
    <row r="104" s="12" customFormat="1" ht="25.92" customHeight="1">
      <c r="A104" s="12"/>
      <c r="B104" s="192"/>
      <c r="C104" s="193"/>
      <c r="D104" s="194" t="s">
        <v>77</v>
      </c>
      <c r="E104" s="195" t="s">
        <v>898</v>
      </c>
      <c r="F104" s="195" t="s">
        <v>899</v>
      </c>
      <c r="G104" s="193"/>
      <c r="H104" s="193"/>
      <c r="I104" s="196"/>
      <c r="J104" s="197">
        <f>BK104</f>
        <v>0</v>
      </c>
      <c r="K104" s="193"/>
      <c r="L104" s="198"/>
      <c r="M104" s="199"/>
      <c r="N104" s="200"/>
      <c r="O104" s="200"/>
      <c r="P104" s="201">
        <f>P105+P112+P116</f>
        <v>0</v>
      </c>
      <c r="Q104" s="200"/>
      <c r="R104" s="201">
        <f>R105+R112+R116</f>
        <v>0</v>
      </c>
      <c r="S104" s="200"/>
      <c r="T104" s="202">
        <f>T105+T112+T116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196</v>
      </c>
      <c r="AT104" s="204" t="s">
        <v>77</v>
      </c>
      <c r="AU104" s="204" t="s">
        <v>78</v>
      </c>
      <c r="AY104" s="203" t="s">
        <v>148</v>
      </c>
      <c r="BK104" s="205">
        <f>BK105+BK112+BK116</f>
        <v>0</v>
      </c>
    </row>
    <row r="105" s="12" customFormat="1" ht="22.8" customHeight="1">
      <c r="A105" s="12"/>
      <c r="B105" s="192"/>
      <c r="C105" s="193"/>
      <c r="D105" s="194" t="s">
        <v>77</v>
      </c>
      <c r="E105" s="206" t="s">
        <v>900</v>
      </c>
      <c r="F105" s="206" t="s">
        <v>901</v>
      </c>
      <c r="G105" s="193"/>
      <c r="H105" s="193"/>
      <c r="I105" s="196"/>
      <c r="J105" s="207">
        <f>BK105</f>
        <v>0</v>
      </c>
      <c r="K105" s="193"/>
      <c r="L105" s="198"/>
      <c r="M105" s="199"/>
      <c r="N105" s="200"/>
      <c r="O105" s="200"/>
      <c r="P105" s="201">
        <f>SUM(P106:P111)</f>
        <v>0</v>
      </c>
      <c r="Q105" s="200"/>
      <c r="R105" s="201">
        <f>SUM(R106:R111)</f>
        <v>0</v>
      </c>
      <c r="S105" s="200"/>
      <c r="T105" s="202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3" t="s">
        <v>196</v>
      </c>
      <c r="AT105" s="204" t="s">
        <v>77</v>
      </c>
      <c r="AU105" s="204" t="s">
        <v>86</v>
      </c>
      <c r="AY105" s="203" t="s">
        <v>148</v>
      </c>
      <c r="BK105" s="205">
        <f>SUM(BK106:BK111)</f>
        <v>0</v>
      </c>
    </row>
    <row r="106" s="2" customFormat="1" ht="16.5" customHeight="1">
      <c r="A106" s="41"/>
      <c r="B106" s="42"/>
      <c r="C106" s="208" t="s">
        <v>196</v>
      </c>
      <c r="D106" s="208" t="s">
        <v>150</v>
      </c>
      <c r="E106" s="209" t="s">
        <v>902</v>
      </c>
      <c r="F106" s="210" t="s">
        <v>903</v>
      </c>
      <c r="G106" s="211" t="s">
        <v>887</v>
      </c>
      <c r="H106" s="212">
        <v>1</v>
      </c>
      <c r="I106" s="213"/>
      <c r="J106" s="214">
        <f>ROUND(I106*H106,2)</f>
        <v>0</v>
      </c>
      <c r="K106" s="210" t="s">
        <v>154</v>
      </c>
      <c r="L106" s="47"/>
      <c r="M106" s="215" t="s">
        <v>19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904</v>
      </c>
      <c r="AT106" s="219" t="s">
        <v>150</v>
      </c>
      <c r="AU106" s="219" t="s">
        <v>88</v>
      </c>
      <c r="AY106" s="20" t="s">
        <v>148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904</v>
      </c>
      <c r="BM106" s="219" t="s">
        <v>905</v>
      </c>
    </row>
    <row r="107" s="2" customFormat="1">
      <c r="A107" s="41"/>
      <c r="B107" s="42"/>
      <c r="C107" s="43"/>
      <c r="D107" s="221" t="s">
        <v>157</v>
      </c>
      <c r="E107" s="43"/>
      <c r="F107" s="222" t="s">
        <v>903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157</v>
      </c>
      <c r="AU107" s="20" t="s">
        <v>88</v>
      </c>
    </row>
    <row r="108" s="2" customFormat="1">
      <c r="A108" s="41"/>
      <c r="B108" s="42"/>
      <c r="C108" s="43"/>
      <c r="D108" s="226" t="s">
        <v>159</v>
      </c>
      <c r="E108" s="43"/>
      <c r="F108" s="227" t="s">
        <v>906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159</v>
      </c>
      <c r="AU108" s="20" t="s">
        <v>88</v>
      </c>
    </row>
    <row r="109" s="2" customFormat="1" ht="16.5" customHeight="1">
      <c r="A109" s="41"/>
      <c r="B109" s="42"/>
      <c r="C109" s="208" t="s">
        <v>203</v>
      </c>
      <c r="D109" s="208" t="s">
        <v>150</v>
      </c>
      <c r="E109" s="209" t="s">
        <v>907</v>
      </c>
      <c r="F109" s="210" t="s">
        <v>908</v>
      </c>
      <c r="G109" s="211" t="s">
        <v>736</v>
      </c>
      <c r="H109" s="212">
        <v>1</v>
      </c>
      <c r="I109" s="213"/>
      <c r="J109" s="214">
        <f>ROUND(I109*H109,2)</f>
        <v>0</v>
      </c>
      <c r="K109" s="210" t="s">
        <v>154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904</v>
      </c>
      <c r="AT109" s="219" t="s">
        <v>150</v>
      </c>
      <c r="AU109" s="219" t="s">
        <v>88</v>
      </c>
      <c r="AY109" s="20" t="s">
        <v>148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904</v>
      </c>
      <c r="BM109" s="219" t="s">
        <v>909</v>
      </c>
    </row>
    <row r="110" s="2" customFormat="1">
      <c r="A110" s="41"/>
      <c r="B110" s="42"/>
      <c r="C110" s="43"/>
      <c r="D110" s="221" t="s">
        <v>157</v>
      </c>
      <c r="E110" s="43"/>
      <c r="F110" s="222" t="s">
        <v>910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157</v>
      </c>
      <c r="AU110" s="20" t="s">
        <v>88</v>
      </c>
    </row>
    <row r="111" s="2" customFormat="1">
      <c r="A111" s="41"/>
      <c r="B111" s="42"/>
      <c r="C111" s="43"/>
      <c r="D111" s="226" t="s">
        <v>159</v>
      </c>
      <c r="E111" s="43"/>
      <c r="F111" s="227" t="s">
        <v>911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159</v>
      </c>
      <c r="AU111" s="20" t="s">
        <v>88</v>
      </c>
    </row>
    <row r="112" s="12" customFormat="1" ht="22.8" customHeight="1">
      <c r="A112" s="12"/>
      <c r="B112" s="192"/>
      <c r="C112" s="193"/>
      <c r="D112" s="194" t="s">
        <v>77</v>
      </c>
      <c r="E112" s="206" t="s">
        <v>912</v>
      </c>
      <c r="F112" s="206" t="s">
        <v>913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SUM(P113:P115)</f>
        <v>0</v>
      </c>
      <c r="Q112" s="200"/>
      <c r="R112" s="201">
        <f>SUM(R113:R115)</f>
        <v>0</v>
      </c>
      <c r="S112" s="200"/>
      <c r="T112" s="202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196</v>
      </c>
      <c r="AT112" s="204" t="s">
        <v>77</v>
      </c>
      <c r="AU112" s="204" t="s">
        <v>86</v>
      </c>
      <c r="AY112" s="203" t="s">
        <v>148</v>
      </c>
      <c r="BK112" s="205">
        <f>SUM(BK113:BK115)</f>
        <v>0</v>
      </c>
    </row>
    <row r="113" s="2" customFormat="1" ht="16.5" customHeight="1">
      <c r="A113" s="41"/>
      <c r="B113" s="42"/>
      <c r="C113" s="208" t="s">
        <v>209</v>
      </c>
      <c r="D113" s="208" t="s">
        <v>150</v>
      </c>
      <c r="E113" s="209" t="s">
        <v>914</v>
      </c>
      <c r="F113" s="210" t="s">
        <v>915</v>
      </c>
      <c r="G113" s="211" t="s">
        <v>916</v>
      </c>
      <c r="H113" s="288"/>
      <c r="I113" s="213"/>
      <c r="J113" s="214">
        <f>ROUND(I113*H113,2)</f>
        <v>0</v>
      </c>
      <c r="K113" s="210" t="s">
        <v>154</v>
      </c>
      <c r="L113" s="47"/>
      <c r="M113" s="215" t="s">
        <v>19</v>
      </c>
      <c r="N113" s="216" t="s">
        <v>49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904</v>
      </c>
      <c r="AT113" s="219" t="s">
        <v>150</v>
      </c>
      <c r="AU113" s="219" t="s">
        <v>88</v>
      </c>
      <c r="AY113" s="20" t="s">
        <v>148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904</v>
      </c>
      <c r="BM113" s="219" t="s">
        <v>917</v>
      </c>
    </row>
    <row r="114" s="2" customFormat="1">
      <c r="A114" s="41"/>
      <c r="B114" s="42"/>
      <c r="C114" s="43"/>
      <c r="D114" s="221" t="s">
        <v>157</v>
      </c>
      <c r="E114" s="43"/>
      <c r="F114" s="222" t="s">
        <v>915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157</v>
      </c>
      <c r="AU114" s="20" t="s">
        <v>88</v>
      </c>
    </row>
    <row r="115" s="2" customFormat="1">
      <c r="A115" s="41"/>
      <c r="B115" s="42"/>
      <c r="C115" s="43"/>
      <c r="D115" s="226" t="s">
        <v>159</v>
      </c>
      <c r="E115" s="43"/>
      <c r="F115" s="227" t="s">
        <v>918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159</v>
      </c>
      <c r="AU115" s="20" t="s">
        <v>88</v>
      </c>
    </row>
    <row r="116" s="12" customFormat="1" ht="22.8" customHeight="1">
      <c r="A116" s="12"/>
      <c r="B116" s="192"/>
      <c r="C116" s="193"/>
      <c r="D116" s="194" t="s">
        <v>77</v>
      </c>
      <c r="E116" s="206" t="s">
        <v>919</v>
      </c>
      <c r="F116" s="206" t="s">
        <v>920</v>
      </c>
      <c r="G116" s="193"/>
      <c r="H116" s="193"/>
      <c r="I116" s="196"/>
      <c r="J116" s="207">
        <f>BK116</f>
        <v>0</v>
      </c>
      <c r="K116" s="193"/>
      <c r="L116" s="198"/>
      <c r="M116" s="199"/>
      <c r="N116" s="200"/>
      <c r="O116" s="200"/>
      <c r="P116" s="201">
        <f>SUM(P117:P122)</f>
        <v>0</v>
      </c>
      <c r="Q116" s="200"/>
      <c r="R116" s="201">
        <f>SUM(R117:R122)</f>
        <v>0</v>
      </c>
      <c r="S116" s="200"/>
      <c r="T116" s="202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3" t="s">
        <v>196</v>
      </c>
      <c r="AT116" s="204" t="s">
        <v>77</v>
      </c>
      <c r="AU116" s="204" t="s">
        <v>86</v>
      </c>
      <c r="AY116" s="203" t="s">
        <v>148</v>
      </c>
      <c r="BK116" s="205">
        <f>SUM(BK117:BK122)</f>
        <v>0</v>
      </c>
    </row>
    <row r="117" s="2" customFormat="1" ht="16.5" customHeight="1">
      <c r="A117" s="41"/>
      <c r="B117" s="42"/>
      <c r="C117" s="208" t="s">
        <v>215</v>
      </c>
      <c r="D117" s="208" t="s">
        <v>150</v>
      </c>
      <c r="E117" s="209" t="s">
        <v>921</v>
      </c>
      <c r="F117" s="210" t="s">
        <v>922</v>
      </c>
      <c r="G117" s="211" t="s">
        <v>887</v>
      </c>
      <c r="H117" s="212">
        <v>2</v>
      </c>
      <c r="I117" s="213"/>
      <c r="J117" s="214">
        <f>ROUND(I117*H117,2)</f>
        <v>0</v>
      </c>
      <c r="K117" s="210" t="s">
        <v>154</v>
      </c>
      <c r="L117" s="47"/>
      <c r="M117" s="215" t="s">
        <v>19</v>
      </c>
      <c r="N117" s="216" t="s">
        <v>49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904</v>
      </c>
      <c r="AT117" s="219" t="s">
        <v>150</v>
      </c>
      <c r="AU117" s="219" t="s">
        <v>88</v>
      </c>
      <c r="AY117" s="20" t="s">
        <v>148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904</v>
      </c>
      <c r="BM117" s="219" t="s">
        <v>923</v>
      </c>
    </row>
    <row r="118" s="2" customFormat="1">
      <c r="A118" s="41"/>
      <c r="B118" s="42"/>
      <c r="C118" s="43"/>
      <c r="D118" s="221" t="s">
        <v>157</v>
      </c>
      <c r="E118" s="43"/>
      <c r="F118" s="222" t="s">
        <v>922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157</v>
      </c>
      <c r="AU118" s="20" t="s">
        <v>88</v>
      </c>
    </row>
    <row r="119" s="2" customFormat="1">
      <c r="A119" s="41"/>
      <c r="B119" s="42"/>
      <c r="C119" s="43"/>
      <c r="D119" s="226" t="s">
        <v>159</v>
      </c>
      <c r="E119" s="43"/>
      <c r="F119" s="227" t="s">
        <v>924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159</v>
      </c>
      <c r="AU119" s="20" t="s">
        <v>88</v>
      </c>
    </row>
    <row r="120" s="2" customFormat="1" ht="16.5" customHeight="1">
      <c r="A120" s="41"/>
      <c r="B120" s="42"/>
      <c r="C120" s="208" t="s">
        <v>221</v>
      </c>
      <c r="D120" s="208" t="s">
        <v>150</v>
      </c>
      <c r="E120" s="209" t="s">
        <v>925</v>
      </c>
      <c r="F120" s="210" t="s">
        <v>926</v>
      </c>
      <c r="G120" s="211" t="s">
        <v>927</v>
      </c>
      <c r="H120" s="212">
        <v>10</v>
      </c>
      <c r="I120" s="213"/>
      <c r="J120" s="214">
        <f>ROUND(I120*H120,2)</f>
        <v>0</v>
      </c>
      <c r="K120" s="210" t="s">
        <v>154</v>
      </c>
      <c r="L120" s="47"/>
      <c r="M120" s="215" t="s">
        <v>19</v>
      </c>
      <c r="N120" s="216" t="s">
        <v>49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904</v>
      </c>
      <c r="AT120" s="219" t="s">
        <v>150</v>
      </c>
      <c r="AU120" s="219" t="s">
        <v>88</v>
      </c>
      <c r="AY120" s="20" t="s">
        <v>148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904</v>
      </c>
      <c r="BM120" s="219" t="s">
        <v>928</v>
      </c>
    </row>
    <row r="121" s="2" customFormat="1">
      <c r="A121" s="41"/>
      <c r="B121" s="42"/>
      <c r="C121" s="43"/>
      <c r="D121" s="221" t="s">
        <v>157</v>
      </c>
      <c r="E121" s="43"/>
      <c r="F121" s="222" t="s">
        <v>926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157</v>
      </c>
      <c r="AU121" s="20" t="s">
        <v>88</v>
      </c>
    </row>
    <row r="122" s="2" customFormat="1">
      <c r="A122" s="41"/>
      <c r="B122" s="42"/>
      <c r="C122" s="43"/>
      <c r="D122" s="226" t="s">
        <v>159</v>
      </c>
      <c r="E122" s="43"/>
      <c r="F122" s="227" t="s">
        <v>929</v>
      </c>
      <c r="G122" s="43"/>
      <c r="H122" s="43"/>
      <c r="I122" s="223"/>
      <c r="J122" s="43"/>
      <c r="K122" s="43"/>
      <c r="L122" s="47"/>
      <c r="M122" s="284"/>
      <c r="N122" s="285"/>
      <c r="O122" s="286"/>
      <c r="P122" s="286"/>
      <c r="Q122" s="286"/>
      <c r="R122" s="286"/>
      <c r="S122" s="286"/>
      <c r="T122" s="287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159</v>
      </c>
      <c r="AU122" s="20" t="s">
        <v>88</v>
      </c>
    </row>
    <row r="123" s="2" customFormat="1" ht="6.96" customHeight="1">
      <c r="A123" s="41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7"/>
      <c r="M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</sheetData>
  <sheetProtection sheet="1" autoFilter="0" formatColumns="0" formatRows="0" objects="1" scenarios="1" spinCount="100000" saltValue="Xf0WQk+orIAhJUz13fSdqrhf7J45vJrAR4nB2BrluOOZ6UGmDi8Zi9dx2//k2vKYfMGYUaher+GkJPrnN1b/WQ==" hashValue="3cRiHumZ6U3IaZGcmsNPaH8FB2/9/ce8IJhEEUP/2XEcxfMPs+dfY5/+ZAirVhiZP3nwyHCEBEsag0fVb6RR5g==" algorithmName="SHA-512" password="C730"/>
  <autoFilter ref="C84:K12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8" r:id="rId1" display="https://podminky.urs.cz/item/CS_URS_2024_01/012103000"/>
    <hyperlink ref="F111" r:id="rId2" display="https://podminky.urs.cz/item/CS_URS_2024_01/012303000"/>
    <hyperlink ref="F115" r:id="rId3" display="https://podminky.urs.cz/item/CS_URS_2024_01/030001000"/>
    <hyperlink ref="F119" r:id="rId4" display="https://podminky.urs.cz/item/CS_URS_2024_01/043154000"/>
    <hyperlink ref="F122" r:id="rId5" display="https://podminky.urs.cz/item/CS_URS_2024_01/04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930</v>
      </c>
      <c r="H4" s="23"/>
    </row>
    <row r="5" s="1" customFormat="1" ht="12" customHeight="1">
      <c r="B5" s="23"/>
      <c r="C5" s="289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0" t="s">
        <v>16</v>
      </c>
      <c r="D6" s="291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29. 9. 2022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2"/>
      <c r="C9" s="293" t="s">
        <v>59</v>
      </c>
      <c r="D9" s="294" t="s">
        <v>60</v>
      </c>
      <c r="E9" s="294" t="s">
        <v>135</v>
      </c>
      <c r="F9" s="295" t="s">
        <v>931</v>
      </c>
      <c r="G9" s="181"/>
      <c r="H9" s="292"/>
    </row>
    <row r="10" s="2" customFormat="1" ht="26.4" customHeight="1">
      <c r="A10" s="41"/>
      <c r="B10" s="47"/>
      <c r="C10" s="296" t="s">
        <v>83</v>
      </c>
      <c r="D10" s="296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297" t="s">
        <v>95</v>
      </c>
      <c r="D11" s="298" t="s">
        <v>96</v>
      </c>
      <c r="E11" s="299" t="s">
        <v>19</v>
      </c>
      <c r="F11" s="300">
        <v>791.35400000000004</v>
      </c>
      <c r="G11" s="41"/>
      <c r="H11" s="47"/>
    </row>
    <row r="12" s="2" customFormat="1" ht="16.8" customHeight="1">
      <c r="A12" s="41"/>
      <c r="B12" s="47"/>
      <c r="C12" s="301" t="s">
        <v>19</v>
      </c>
      <c r="D12" s="301" t="s">
        <v>264</v>
      </c>
      <c r="E12" s="20" t="s">
        <v>19</v>
      </c>
      <c r="F12" s="302">
        <v>0</v>
      </c>
      <c r="G12" s="41"/>
      <c r="H12" s="47"/>
    </row>
    <row r="13" s="2" customFormat="1" ht="16.8" customHeight="1">
      <c r="A13" s="41"/>
      <c r="B13" s="47"/>
      <c r="C13" s="301" t="s">
        <v>95</v>
      </c>
      <c r="D13" s="301" t="s">
        <v>265</v>
      </c>
      <c r="E13" s="20" t="s">
        <v>19</v>
      </c>
      <c r="F13" s="302">
        <v>791.35400000000004</v>
      </c>
      <c r="G13" s="41"/>
      <c r="H13" s="47"/>
    </row>
    <row r="14" s="2" customFormat="1" ht="16.8" customHeight="1">
      <c r="A14" s="41"/>
      <c r="B14" s="47"/>
      <c r="C14" s="303" t="s">
        <v>932</v>
      </c>
      <c r="D14" s="41"/>
      <c r="E14" s="41"/>
      <c r="F14" s="41"/>
      <c r="G14" s="41"/>
      <c r="H14" s="47"/>
    </row>
    <row r="15" s="2" customFormat="1" ht="16.8" customHeight="1">
      <c r="A15" s="41"/>
      <c r="B15" s="47"/>
      <c r="C15" s="301" t="s">
        <v>259</v>
      </c>
      <c r="D15" s="301" t="s">
        <v>260</v>
      </c>
      <c r="E15" s="20" t="s">
        <v>153</v>
      </c>
      <c r="F15" s="302">
        <v>791.35400000000004</v>
      </c>
      <c r="G15" s="41"/>
      <c r="H15" s="47"/>
    </row>
    <row r="16" s="2" customFormat="1" ht="16.8" customHeight="1">
      <c r="A16" s="41"/>
      <c r="B16" s="47"/>
      <c r="C16" s="301" t="s">
        <v>277</v>
      </c>
      <c r="D16" s="301" t="s">
        <v>278</v>
      </c>
      <c r="E16" s="20" t="s">
        <v>153</v>
      </c>
      <c r="F16" s="302">
        <v>1083.3510000000001</v>
      </c>
      <c r="G16" s="41"/>
      <c r="H16" s="47"/>
    </row>
    <row r="17" s="2" customFormat="1" ht="16.8" customHeight="1">
      <c r="A17" s="41"/>
      <c r="B17" s="47"/>
      <c r="C17" s="297" t="s">
        <v>98</v>
      </c>
      <c r="D17" s="298" t="s">
        <v>99</v>
      </c>
      <c r="E17" s="299" t="s">
        <v>19</v>
      </c>
      <c r="F17" s="300">
        <v>111.08799999999999</v>
      </c>
      <c r="G17" s="41"/>
      <c r="H17" s="47"/>
    </row>
    <row r="18" s="2" customFormat="1" ht="16.8" customHeight="1">
      <c r="A18" s="41"/>
      <c r="B18" s="47"/>
      <c r="C18" s="301" t="s">
        <v>19</v>
      </c>
      <c r="D18" s="301" t="s">
        <v>309</v>
      </c>
      <c r="E18" s="20" t="s">
        <v>19</v>
      </c>
      <c r="F18" s="302">
        <v>33.494999999999997</v>
      </c>
      <c r="G18" s="41"/>
      <c r="H18" s="47"/>
    </row>
    <row r="19" s="2" customFormat="1" ht="16.8" customHeight="1">
      <c r="A19" s="41"/>
      <c r="B19" s="47"/>
      <c r="C19" s="301" t="s">
        <v>19</v>
      </c>
      <c r="D19" s="301" t="s">
        <v>310</v>
      </c>
      <c r="E19" s="20" t="s">
        <v>19</v>
      </c>
      <c r="F19" s="302">
        <v>10.505000000000001</v>
      </c>
      <c r="G19" s="41"/>
      <c r="H19" s="47"/>
    </row>
    <row r="20" s="2" customFormat="1" ht="16.8" customHeight="1">
      <c r="A20" s="41"/>
      <c r="B20" s="47"/>
      <c r="C20" s="301" t="s">
        <v>19</v>
      </c>
      <c r="D20" s="301" t="s">
        <v>311</v>
      </c>
      <c r="E20" s="20" t="s">
        <v>19</v>
      </c>
      <c r="F20" s="302">
        <v>28.512</v>
      </c>
      <c r="G20" s="41"/>
      <c r="H20" s="47"/>
    </row>
    <row r="21" s="2" customFormat="1" ht="16.8" customHeight="1">
      <c r="A21" s="41"/>
      <c r="B21" s="47"/>
      <c r="C21" s="301" t="s">
        <v>19</v>
      </c>
      <c r="D21" s="301" t="s">
        <v>312</v>
      </c>
      <c r="E21" s="20" t="s">
        <v>19</v>
      </c>
      <c r="F21" s="302">
        <v>25.199999999999999</v>
      </c>
      <c r="G21" s="41"/>
      <c r="H21" s="47"/>
    </row>
    <row r="22" s="2" customFormat="1" ht="16.8" customHeight="1">
      <c r="A22" s="41"/>
      <c r="B22" s="47"/>
      <c r="C22" s="301" t="s">
        <v>19</v>
      </c>
      <c r="D22" s="301" t="s">
        <v>313</v>
      </c>
      <c r="E22" s="20" t="s">
        <v>19</v>
      </c>
      <c r="F22" s="302">
        <v>13.375999999999999</v>
      </c>
      <c r="G22" s="41"/>
      <c r="H22" s="47"/>
    </row>
    <row r="23" s="2" customFormat="1" ht="16.8" customHeight="1">
      <c r="A23" s="41"/>
      <c r="B23" s="47"/>
      <c r="C23" s="301" t="s">
        <v>98</v>
      </c>
      <c r="D23" s="301" t="s">
        <v>164</v>
      </c>
      <c r="E23" s="20" t="s">
        <v>19</v>
      </c>
      <c r="F23" s="302">
        <v>111.08799999999999</v>
      </c>
      <c r="G23" s="41"/>
      <c r="H23" s="47"/>
    </row>
    <row r="24" s="2" customFormat="1" ht="16.8" customHeight="1">
      <c r="A24" s="41"/>
      <c r="B24" s="47"/>
      <c r="C24" s="303" t="s">
        <v>932</v>
      </c>
      <c r="D24" s="41"/>
      <c r="E24" s="41"/>
      <c r="F24" s="41"/>
      <c r="G24" s="41"/>
      <c r="H24" s="47"/>
    </row>
    <row r="25" s="2" customFormat="1" ht="16.8" customHeight="1">
      <c r="A25" s="41"/>
      <c r="B25" s="47"/>
      <c r="C25" s="301" t="s">
        <v>304</v>
      </c>
      <c r="D25" s="301" t="s">
        <v>305</v>
      </c>
      <c r="E25" s="20" t="s">
        <v>153</v>
      </c>
      <c r="F25" s="302">
        <v>111.08799999999999</v>
      </c>
      <c r="G25" s="41"/>
      <c r="H25" s="47"/>
    </row>
    <row r="26" s="2" customFormat="1" ht="16.8" customHeight="1">
      <c r="A26" s="41"/>
      <c r="B26" s="47"/>
      <c r="C26" s="301" t="s">
        <v>267</v>
      </c>
      <c r="D26" s="301" t="s">
        <v>268</v>
      </c>
      <c r="E26" s="20" t="s">
        <v>153</v>
      </c>
      <c r="F26" s="302">
        <v>291.99700000000001</v>
      </c>
      <c r="G26" s="41"/>
      <c r="H26" s="47"/>
    </row>
    <row r="27" s="2" customFormat="1" ht="16.8" customHeight="1">
      <c r="A27" s="41"/>
      <c r="B27" s="47"/>
      <c r="C27" s="297" t="s">
        <v>102</v>
      </c>
      <c r="D27" s="298" t="s">
        <v>103</v>
      </c>
      <c r="E27" s="299" t="s">
        <v>19</v>
      </c>
      <c r="F27" s="300">
        <v>291.99700000000001</v>
      </c>
      <c r="G27" s="41"/>
      <c r="H27" s="47"/>
    </row>
    <row r="28" s="2" customFormat="1" ht="16.8" customHeight="1">
      <c r="A28" s="41"/>
      <c r="B28" s="47"/>
      <c r="C28" s="301" t="s">
        <v>19</v>
      </c>
      <c r="D28" s="301" t="s">
        <v>272</v>
      </c>
      <c r="E28" s="20" t="s">
        <v>19</v>
      </c>
      <c r="F28" s="302">
        <v>134.12799999999999</v>
      </c>
      <c r="G28" s="41"/>
      <c r="H28" s="47"/>
    </row>
    <row r="29" s="2" customFormat="1" ht="16.8" customHeight="1">
      <c r="A29" s="41"/>
      <c r="B29" s="47"/>
      <c r="C29" s="301" t="s">
        <v>19</v>
      </c>
      <c r="D29" s="301" t="s">
        <v>273</v>
      </c>
      <c r="E29" s="20" t="s">
        <v>19</v>
      </c>
      <c r="F29" s="302">
        <v>137.124</v>
      </c>
      <c r="G29" s="41"/>
      <c r="H29" s="47"/>
    </row>
    <row r="30" s="2" customFormat="1" ht="16.8" customHeight="1">
      <c r="A30" s="41"/>
      <c r="B30" s="47"/>
      <c r="C30" s="301" t="s">
        <v>19</v>
      </c>
      <c r="D30" s="301" t="s">
        <v>274</v>
      </c>
      <c r="E30" s="20" t="s">
        <v>19</v>
      </c>
      <c r="F30" s="302">
        <v>9.3000000000000007</v>
      </c>
      <c r="G30" s="41"/>
      <c r="H30" s="47"/>
    </row>
    <row r="31" s="2" customFormat="1" ht="16.8" customHeight="1">
      <c r="A31" s="41"/>
      <c r="B31" s="47"/>
      <c r="C31" s="301" t="s">
        <v>19</v>
      </c>
      <c r="D31" s="301" t="s">
        <v>275</v>
      </c>
      <c r="E31" s="20" t="s">
        <v>19</v>
      </c>
      <c r="F31" s="302">
        <v>11.445</v>
      </c>
      <c r="G31" s="41"/>
      <c r="H31" s="47"/>
    </row>
    <row r="32" s="2" customFormat="1" ht="16.8" customHeight="1">
      <c r="A32" s="41"/>
      <c r="B32" s="47"/>
      <c r="C32" s="301" t="s">
        <v>102</v>
      </c>
      <c r="D32" s="301" t="s">
        <v>164</v>
      </c>
      <c r="E32" s="20" t="s">
        <v>19</v>
      </c>
      <c r="F32" s="302">
        <v>291.99700000000001</v>
      </c>
      <c r="G32" s="41"/>
      <c r="H32" s="47"/>
    </row>
    <row r="33" s="2" customFormat="1" ht="16.8" customHeight="1">
      <c r="A33" s="41"/>
      <c r="B33" s="47"/>
      <c r="C33" s="303" t="s">
        <v>932</v>
      </c>
      <c r="D33" s="41"/>
      <c r="E33" s="41"/>
      <c r="F33" s="41"/>
      <c r="G33" s="41"/>
      <c r="H33" s="47"/>
    </row>
    <row r="34" s="2" customFormat="1" ht="16.8" customHeight="1">
      <c r="A34" s="41"/>
      <c r="B34" s="47"/>
      <c r="C34" s="301" t="s">
        <v>267</v>
      </c>
      <c r="D34" s="301" t="s">
        <v>268</v>
      </c>
      <c r="E34" s="20" t="s">
        <v>153</v>
      </c>
      <c r="F34" s="302">
        <v>291.99700000000001</v>
      </c>
      <c r="G34" s="41"/>
      <c r="H34" s="47"/>
    </row>
    <row r="35" s="2" customFormat="1" ht="16.8" customHeight="1">
      <c r="A35" s="41"/>
      <c r="B35" s="47"/>
      <c r="C35" s="301" t="s">
        <v>259</v>
      </c>
      <c r="D35" s="301" t="s">
        <v>260</v>
      </c>
      <c r="E35" s="20" t="s">
        <v>153</v>
      </c>
      <c r="F35" s="302">
        <v>791.35400000000004</v>
      </c>
      <c r="G35" s="41"/>
      <c r="H35" s="47"/>
    </row>
    <row r="36" s="2" customFormat="1" ht="16.8" customHeight="1">
      <c r="A36" s="41"/>
      <c r="B36" s="47"/>
      <c r="C36" s="301" t="s">
        <v>277</v>
      </c>
      <c r="D36" s="301" t="s">
        <v>278</v>
      </c>
      <c r="E36" s="20" t="s">
        <v>153</v>
      </c>
      <c r="F36" s="302">
        <v>1083.3510000000001</v>
      </c>
      <c r="G36" s="41"/>
      <c r="H36" s="47"/>
    </row>
    <row r="37" s="2" customFormat="1" ht="16.8" customHeight="1">
      <c r="A37" s="41"/>
      <c r="B37" s="47"/>
      <c r="C37" s="301" t="s">
        <v>285</v>
      </c>
      <c r="D37" s="301" t="s">
        <v>286</v>
      </c>
      <c r="E37" s="20" t="s">
        <v>233</v>
      </c>
      <c r="F37" s="302">
        <v>525.59500000000003</v>
      </c>
      <c r="G37" s="41"/>
      <c r="H37" s="47"/>
    </row>
    <row r="38" s="2" customFormat="1" ht="16.8" customHeight="1">
      <c r="A38" s="41"/>
      <c r="B38" s="47"/>
      <c r="C38" s="301" t="s">
        <v>292</v>
      </c>
      <c r="D38" s="301" t="s">
        <v>293</v>
      </c>
      <c r="E38" s="20" t="s">
        <v>153</v>
      </c>
      <c r="F38" s="302">
        <v>291.99700000000001</v>
      </c>
      <c r="G38" s="41"/>
      <c r="H38" s="47"/>
    </row>
    <row r="39" s="2" customFormat="1" ht="16.8" customHeight="1">
      <c r="A39" s="41"/>
      <c r="B39" s="47"/>
      <c r="C39" s="301" t="s">
        <v>298</v>
      </c>
      <c r="D39" s="301" t="s">
        <v>299</v>
      </c>
      <c r="E39" s="20" t="s">
        <v>153</v>
      </c>
      <c r="F39" s="302">
        <v>395.67700000000002</v>
      </c>
      <c r="G39" s="41"/>
      <c r="H39" s="47"/>
    </row>
    <row r="40" s="2" customFormat="1" ht="16.8" customHeight="1">
      <c r="A40" s="41"/>
      <c r="B40" s="47"/>
      <c r="C40" s="297" t="s">
        <v>189</v>
      </c>
      <c r="D40" s="298" t="s">
        <v>933</v>
      </c>
      <c r="E40" s="299" t="s">
        <v>19</v>
      </c>
      <c r="F40" s="300">
        <v>644.84000000000003</v>
      </c>
      <c r="G40" s="41"/>
      <c r="H40" s="47"/>
    </row>
    <row r="41" s="2" customFormat="1" ht="16.8" customHeight="1">
      <c r="A41" s="41"/>
      <c r="B41" s="47"/>
      <c r="C41" s="301" t="s">
        <v>19</v>
      </c>
      <c r="D41" s="301" t="s">
        <v>183</v>
      </c>
      <c r="E41" s="20" t="s">
        <v>19</v>
      </c>
      <c r="F41" s="302">
        <v>173.59999999999999</v>
      </c>
      <c r="G41" s="41"/>
      <c r="H41" s="47"/>
    </row>
    <row r="42" s="2" customFormat="1" ht="16.8" customHeight="1">
      <c r="A42" s="41"/>
      <c r="B42" s="47"/>
      <c r="C42" s="301" t="s">
        <v>19</v>
      </c>
      <c r="D42" s="301" t="s">
        <v>184</v>
      </c>
      <c r="E42" s="20" t="s">
        <v>19</v>
      </c>
      <c r="F42" s="302">
        <v>54.700000000000003</v>
      </c>
      <c r="G42" s="41"/>
      <c r="H42" s="47"/>
    </row>
    <row r="43" s="2" customFormat="1" ht="16.8" customHeight="1">
      <c r="A43" s="41"/>
      <c r="B43" s="47"/>
      <c r="C43" s="301" t="s">
        <v>19</v>
      </c>
      <c r="D43" s="301" t="s">
        <v>185</v>
      </c>
      <c r="E43" s="20" t="s">
        <v>19</v>
      </c>
      <c r="F43" s="302">
        <v>187.40000000000001</v>
      </c>
      <c r="G43" s="41"/>
      <c r="H43" s="47"/>
    </row>
    <row r="44" s="2" customFormat="1" ht="16.8" customHeight="1">
      <c r="A44" s="41"/>
      <c r="B44" s="47"/>
      <c r="C44" s="301" t="s">
        <v>19</v>
      </c>
      <c r="D44" s="301" t="s">
        <v>186</v>
      </c>
      <c r="E44" s="20" t="s">
        <v>19</v>
      </c>
      <c r="F44" s="302">
        <v>104.8</v>
      </c>
      <c r="G44" s="41"/>
      <c r="H44" s="47"/>
    </row>
    <row r="45" s="2" customFormat="1" ht="16.8" customHeight="1">
      <c r="A45" s="41"/>
      <c r="B45" s="47"/>
      <c r="C45" s="301" t="s">
        <v>19</v>
      </c>
      <c r="D45" s="301" t="s">
        <v>187</v>
      </c>
      <c r="E45" s="20" t="s">
        <v>19</v>
      </c>
      <c r="F45" s="302">
        <v>30.640000000000001</v>
      </c>
      <c r="G45" s="41"/>
      <c r="H45" s="47"/>
    </row>
    <row r="46" s="2" customFormat="1" ht="16.8" customHeight="1">
      <c r="A46" s="41"/>
      <c r="B46" s="47"/>
      <c r="C46" s="301" t="s">
        <v>19</v>
      </c>
      <c r="D46" s="301" t="s">
        <v>188</v>
      </c>
      <c r="E46" s="20" t="s">
        <v>19</v>
      </c>
      <c r="F46" s="302">
        <v>93.700000000000003</v>
      </c>
      <c r="G46" s="41"/>
      <c r="H46" s="47"/>
    </row>
    <row r="47" s="2" customFormat="1" ht="16.8" customHeight="1">
      <c r="A47" s="41"/>
      <c r="B47" s="47"/>
      <c r="C47" s="301" t="s">
        <v>189</v>
      </c>
      <c r="D47" s="301" t="s">
        <v>190</v>
      </c>
      <c r="E47" s="20" t="s">
        <v>19</v>
      </c>
      <c r="F47" s="302">
        <v>644.84000000000003</v>
      </c>
      <c r="G47" s="41"/>
      <c r="H47" s="47"/>
    </row>
    <row r="48" s="2" customFormat="1" ht="16.8" customHeight="1">
      <c r="A48" s="41"/>
      <c r="B48" s="47"/>
      <c r="C48" s="297" t="s">
        <v>105</v>
      </c>
      <c r="D48" s="298" t="s">
        <v>106</v>
      </c>
      <c r="E48" s="299" t="s">
        <v>19</v>
      </c>
      <c r="F48" s="300">
        <v>23.039999999999999</v>
      </c>
      <c r="G48" s="41"/>
      <c r="H48" s="47"/>
    </row>
    <row r="49" s="2" customFormat="1" ht="16.8" customHeight="1">
      <c r="A49" s="41"/>
      <c r="B49" s="47"/>
      <c r="C49" s="301" t="s">
        <v>19</v>
      </c>
      <c r="D49" s="301" t="s">
        <v>388</v>
      </c>
      <c r="E49" s="20" t="s">
        <v>19</v>
      </c>
      <c r="F49" s="302">
        <v>6.6989999999999998</v>
      </c>
      <c r="G49" s="41"/>
      <c r="H49" s="47"/>
    </row>
    <row r="50" s="2" customFormat="1" ht="16.8" customHeight="1">
      <c r="A50" s="41"/>
      <c r="B50" s="47"/>
      <c r="C50" s="301" t="s">
        <v>19</v>
      </c>
      <c r="D50" s="301" t="s">
        <v>389</v>
      </c>
      <c r="E50" s="20" t="s">
        <v>19</v>
      </c>
      <c r="F50" s="302">
        <v>2.101</v>
      </c>
      <c r="G50" s="41"/>
      <c r="H50" s="47"/>
    </row>
    <row r="51" s="2" customFormat="1" ht="16.8" customHeight="1">
      <c r="A51" s="41"/>
      <c r="B51" s="47"/>
      <c r="C51" s="301" t="s">
        <v>19</v>
      </c>
      <c r="D51" s="301" t="s">
        <v>390</v>
      </c>
      <c r="E51" s="20" t="s">
        <v>19</v>
      </c>
      <c r="F51" s="302">
        <v>4.7519999999999998</v>
      </c>
      <c r="G51" s="41"/>
      <c r="H51" s="47"/>
    </row>
    <row r="52" s="2" customFormat="1" ht="16.8" customHeight="1">
      <c r="A52" s="41"/>
      <c r="B52" s="47"/>
      <c r="C52" s="301" t="s">
        <v>19</v>
      </c>
      <c r="D52" s="301" t="s">
        <v>391</v>
      </c>
      <c r="E52" s="20" t="s">
        <v>19</v>
      </c>
      <c r="F52" s="302">
        <v>5.5439999999999996</v>
      </c>
      <c r="G52" s="41"/>
      <c r="H52" s="47"/>
    </row>
    <row r="53" s="2" customFormat="1" ht="16.8" customHeight="1">
      <c r="A53" s="41"/>
      <c r="B53" s="47"/>
      <c r="C53" s="301" t="s">
        <v>19</v>
      </c>
      <c r="D53" s="301" t="s">
        <v>392</v>
      </c>
      <c r="E53" s="20" t="s">
        <v>19</v>
      </c>
      <c r="F53" s="302">
        <v>3.3439999999999999</v>
      </c>
      <c r="G53" s="41"/>
      <c r="H53" s="47"/>
    </row>
    <row r="54" s="2" customFormat="1" ht="16.8" customHeight="1">
      <c r="A54" s="41"/>
      <c r="B54" s="47"/>
      <c r="C54" s="301" t="s">
        <v>19</v>
      </c>
      <c r="D54" s="301" t="s">
        <v>393</v>
      </c>
      <c r="E54" s="20" t="s">
        <v>19</v>
      </c>
      <c r="F54" s="302">
        <v>0.59999999999999998</v>
      </c>
      <c r="G54" s="41"/>
      <c r="H54" s="47"/>
    </row>
    <row r="55" s="2" customFormat="1" ht="16.8" customHeight="1">
      <c r="A55" s="41"/>
      <c r="B55" s="47"/>
      <c r="C55" s="301" t="s">
        <v>105</v>
      </c>
      <c r="D55" s="301" t="s">
        <v>164</v>
      </c>
      <c r="E55" s="20" t="s">
        <v>19</v>
      </c>
      <c r="F55" s="302">
        <v>23.039999999999999</v>
      </c>
      <c r="G55" s="41"/>
      <c r="H55" s="47"/>
    </row>
    <row r="56" s="2" customFormat="1" ht="16.8" customHeight="1">
      <c r="A56" s="41"/>
      <c r="B56" s="47"/>
      <c r="C56" s="303" t="s">
        <v>932</v>
      </c>
      <c r="D56" s="41"/>
      <c r="E56" s="41"/>
      <c r="F56" s="41"/>
      <c r="G56" s="41"/>
      <c r="H56" s="47"/>
    </row>
    <row r="57" s="2" customFormat="1" ht="16.8" customHeight="1">
      <c r="A57" s="41"/>
      <c r="B57" s="47"/>
      <c r="C57" s="301" t="s">
        <v>383</v>
      </c>
      <c r="D57" s="301" t="s">
        <v>384</v>
      </c>
      <c r="E57" s="20" t="s">
        <v>153</v>
      </c>
      <c r="F57" s="302">
        <v>23.039999999999999</v>
      </c>
      <c r="G57" s="41"/>
      <c r="H57" s="47"/>
    </row>
    <row r="58" s="2" customFormat="1" ht="16.8" customHeight="1">
      <c r="A58" s="41"/>
      <c r="B58" s="47"/>
      <c r="C58" s="301" t="s">
        <v>267</v>
      </c>
      <c r="D58" s="301" t="s">
        <v>268</v>
      </c>
      <c r="E58" s="20" t="s">
        <v>153</v>
      </c>
      <c r="F58" s="302">
        <v>291.99700000000001</v>
      </c>
      <c r="G58" s="41"/>
      <c r="H58" s="47"/>
    </row>
    <row r="59" s="2" customFormat="1" ht="16.8" customHeight="1">
      <c r="A59" s="41"/>
      <c r="B59" s="47"/>
      <c r="C59" s="297" t="s">
        <v>108</v>
      </c>
      <c r="D59" s="298" t="s">
        <v>109</v>
      </c>
      <c r="E59" s="299" t="s">
        <v>19</v>
      </c>
      <c r="F59" s="300">
        <v>354.66199999999998</v>
      </c>
      <c r="G59" s="41"/>
      <c r="H59" s="47"/>
    </row>
    <row r="60" s="2" customFormat="1" ht="16.8" customHeight="1">
      <c r="A60" s="41"/>
      <c r="B60" s="47"/>
      <c r="C60" s="301" t="s">
        <v>19</v>
      </c>
      <c r="D60" s="301" t="s">
        <v>170</v>
      </c>
      <c r="E60" s="20" t="s">
        <v>19</v>
      </c>
      <c r="F60" s="302">
        <v>95.480000000000004</v>
      </c>
      <c r="G60" s="41"/>
      <c r="H60" s="47"/>
    </row>
    <row r="61" s="2" customFormat="1" ht="16.8" customHeight="1">
      <c r="A61" s="41"/>
      <c r="B61" s="47"/>
      <c r="C61" s="301" t="s">
        <v>19</v>
      </c>
      <c r="D61" s="301" t="s">
        <v>171</v>
      </c>
      <c r="E61" s="20" t="s">
        <v>19</v>
      </c>
      <c r="F61" s="302">
        <v>30.085000000000001</v>
      </c>
      <c r="G61" s="41"/>
      <c r="H61" s="47"/>
    </row>
    <row r="62" s="2" customFormat="1" ht="16.8" customHeight="1">
      <c r="A62" s="41"/>
      <c r="B62" s="47"/>
      <c r="C62" s="301" t="s">
        <v>19</v>
      </c>
      <c r="D62" s="301" t="s">
        <v>172</v>
      </c>
      <c r="E62" s="20" t="s">
        <v>19</v>
      </c>
      <c r="F62" s="302">
        <v>103.06999999999999</v>
      </c>
      <c r="G62" s="41"/>
      <c r="H62" s="47"/>
    </row>
    <row r="63" s="2" customFormat="1" ht="16.8" customHeight="1">
      <c r="A63" s="41"/>
      <c r="B63" s="47"/>
      <c r="C63" s="301" t="s">
        <v>19</v>
      </c>
      <c r="D63" s="301" t="s">
        <v>173</v>
      </c>
      <c r="E63" s="20" t="s">
        <v>19</v>
      </c>
      <c r="F63" s="302">
        <v>57.640000000000001</v>
      </c>
      <c r="G63" s="41"/>
      <c r="H63" s="47"/>
    </row>
    <row r="64" s="2" customFormat="1" ht="16.8" customHeight="1">
      <c r="A64" s="41"/>
      <c r="B64" s="47"/>
      <c r="C64" s="301" t="s">
        <v>19</v>
      </c>
      <c r="D64" s="301" t="s">
        <v>174</v>
      </c>
      <c r="E64" s="20" t="s">
        <v>19</v>
      </c>
      <c r="F64" s="302">
        <v>16.852</v>
      </c>
      <c r="G64" s="41"/>
      <c r="H64" s="47"/>
    </row>
    <row r="65" s="2" customFormat="1" ht="16.8" customHeight="1">
      <c r="A65" s="41"/>
      <c r="B65" s="47"/>
      <c r="C65" s="301" t="s">
        <v>19</v>
      </c>
      <c r="D65" s="301" t="s">
        <v>175</v>
      </c>
      <c r="E65" s="20" t="s">
        <v>19</v>
      </c>
      <c r="F65" s="302">
        <v>51.534999999999997</v>
      </c>
      <c r="G65" s="41"/>
      <c r="H65" s="47"/>
    </row>
    <row r="66" s="2" customFormat="1" ht="16.8" customHeight="1">
      <c r="A66" s="41"/>
      <c r="B66" s="47"/>
      <c r="C66" s="301" t="s">
        <v>108</v>
      </c>
      <c r="D66" s="301" t="s">
        <v>164</v>
      </c>
      <c r="E66" s="20" t="s">
        <v>19</v>
      </c>
      <c r="F66" s="302">
        <v>354.66199999999998</v>
      </c>
      <c r="G66" s="41"/>
      <c r="H66" s="47"/>
    </row>
    <row r="67" s="2" customFormat="1" ht="16.8" customHeight="1">
      <c r="A67" s="41"/>
      <c r="B67" s="47"/>
      <c r="C67" s="303" t="s">
        <v>932</v>
      </c>
      <c r="D67" s="41"/>
      <c r="E67" s="41"/>
      <c r="F67" s="41"/>
      <c r="G67" s="41"/>
      <c r="H67" s="47"/>
    </row>
    <row r="68" s="2" customFormat="1" ht="16.8" customHeight="1">
      <c r="A68" s="41"/>
      <c r="B68" s="47"/>
      <c r="C68" s="301" t="s">
        <v>165</v>
      </c>
      <c r="D68" s="301" t="s">
        <v>166</v>
      </c>
      <c r="E68" s="20" t="s">
        <v>153</v>
      </c>
      <c r="F68" s="302">
        <v>354.66199999999998</v>
      </c>
      <c r="G68" s="41"/>
      <c r="H68" s="47"/>
    </row>
    <row r="69" s="2" customFormat="1" ht="16.8" customHeight="1">
      <c r="A69" s="41"/>
      <c r="B69" s="47"/>
      <c r="C69" s="301" t="s">
        <v>259</v>
      </c>
      <c r="D69" s="301" t="s">
        <v>260</v>
      </c>
      <c r="E69" s="20" t="s">
        <v>153</v>
      </c>
      <c r="F69" s="302">
        <v>791.35400000000004</v>
      </c>
      <c r="G69" s="41"/>
      <c r="H69" s="47"/>
    </row>
    <row r="70" s="2" customFormat="1" ht="16.8" customHeight="1">
      <c r="A70" s="41"/>
      <c r="B70" s="47"/>
      <c r="C70" s="301" t="s">
        <v>298</v>
      </c>
      <c r="D70" s="301" t="s">
        <v>299</v>
      </c>
      <c r="E70" s="20" t="s">
        <v>153</v>
      </c>
      <c r="F70" s="302">
        <v>395.67700000000002</v>
      </c>
      <c r="G70" s="41"/>
      <c r="H70" s="47"/>
    </row>
    <row r="71" s="2" customFormat="1" ht="16.8" customHeight="1">
      <c r="A71" s="41"/>
      <c r="B71" s="47"/>
      <c r="C71" s="297" t="s">
        <v>111</v>
      </c>
      <c r="D71" s="298" t="s">
        <v>112</v>
      </c>
      <c r="E71" s="299" t="s">
        <v>19</v>
      </c>
      <c r="F71" s="300">
        <v>333.012</v>
      </c>
      <c r="G71" s="41"/>
      <c r="H71" s="47"/>
    </row>
    <row r="72" s="2" customFormat="1" ht="16.8" customHeight="1">
      <c r="A72" s="41"/>
      <c r="B72" s="47"/>
      <c r="C72" s="301" t="s">
        <v>19</v>
      </c>
      <c r="D72" s="301" t="s">
        <v>162</v>
      </c>
      <c r="E72" s="20" t="s">
        <v>19</v>
      </c>
      <c r="F72" s="302">
        <v>313.61200000000002</v>
      </c>
      <c r="G72" s="41"/>
      <c r="H72" s="47"/>
    </row>
    <row r="73" s="2" customFormat="1" ht="16.8" customHeight="1">
      <c r="A73" s="41"/>
      <c r="B73" s="47"/>
      <c r="C73" s="301" t="s">
        <v>19</v>
      </c>
      <c r="D73" s="301" t="s">
        <v>163</v>
      </c>
      <c r="E73" s="20" t="s">
        <v>19</v>
      </c>
      <c r="F73" s="302">
        <v>19.399999999999999</v>
      </c>
      <c r="G73" s="41"/>
      <c r="H73" s="47"/>
    </row>
    <row r="74" s="2" customFormat="1" ht="16.8" customHeight="1">
      <c r="A74" s="41"/>
      <c r="B74" s="47"/>
      <c r="C74" s="301" t="s">
        <v>111</v>
      </c>
      <c r="D74" s="301" t="s">
        <v>164</v>
      </c>
      <c r="E74" s="20" t="s">
        <v>19</v>
      </c>
      <c r="F74" s="302">
        <v>333.012</v>
      </c>
      <c r="G74" s="41"/>
      <c r="H74" s="47"/>
    </row>
    <row r="75" s="2" customFormat="1" ht="16.8" customHeight="1">
      <c r="A75" s="41"/>
      <c r="B75" s="47"/>
      <c r="C75" s="303" t="s">
        <v>932</v>
      </c>
      <c r="D75" s="41"/>
      <c r="E75" s="41"/>
      <c r="F75" s="41"/>
      <c r="G75" s="41"/>
      <c r="H75" s="47"/>
    </row>
    <row r="76" s="2" customFormat="1" ht="16.8" customHeight="1">
      <c r="A76" s="41"/>
      <c r="B76" s="47"/>
      <c r="C76" s="301" t="s">
        <v>151</v>
      </c>
      <c r="D76" s="301" t="s">
        <v>152</v>
      </c>
      <c r="E76" s="20" t="s">
        <v>153</v>
      </c>
      <c r="F76" s="302">
        <v>333.012</v>
      </c>
      <c r="G76" s="41"/>
      <c r="H76" s="47"/>
    </row>
    <row r="77" s="2" customFormat="1" ht="16.8" customHeight="1">
      <c r="A77" s="41"/>
      <c r="B77" s="47"/>
      <c r="C77" s="301" t="s">
        <v>210</v>
      </c>
      <c r="D77" s="301" t="s">
        <v>211</v>
      </c>
      <c r="E77" s="20" t="s">
        <v>153</v>
      </c>
      <c r="F77" s="302">
        <v>333.012</v>
      </c>
      <c r="G77" s="41"/>
      <c r="H77" s="47"/>
    </row>
    <row r="78" s="2" customFormat="1" ht="16.8" customHeight="1">
      <c r="A78" s="41"/>
      <c r="B78" s="47"/>
      <c r="C78" s="301" t="s">
        <v>259</v>
      </c>
      <c r="D78" s="301" t="s">
        <v>260</v>
      </c>
      <c r="E78" s="20" t="s">
        <v>153</v>
      </c>
      <c r="F78" s="302">
        <v>791.35400000000004</v>
      </c>
      <c r="G78" s="41"/>
      <c r="H78" s="47"/>
    </row>
    <row r="79" s="2" customFormat="1" ht="16.8" customHeight="1">
      <c r="A79" s="41"/>
      <c r="B79" s="47"/>
      <c r="C79" s="301" t="s">
        <v>298</v>
      </c>
      <c r="D79" s="301" t="s">
        <v>299</v>
      </c>
      <c r="E79" s="20" t="s">
        <v>153</v>
      </c>
      <c r="F79" s="302">
        <v>395.67700000000002</v>
      </c>
      <c r="G79" s="41"/>
      <c r="H79" s="47"/>
    </row>
    <row r="80" s="2" customFormat="1" ht="26.4" customHeight="1">
      <c r="A80" s="41"/>
      <c r="B80" s="47"/>
      <c r="C80" s="296" t="s">
        <v>89</v>
      </c>
      <c r="D80" s="296" t="s">
        <v>90</v>
      </c>
      <c r="E80" s="41"/>
      <c r="F80" s="41"/>
      <c r="G80" s="41"/>
      <c r="H80" s="47"/>
    </row>
    <row r="81" s="2" customFormat="1" ht="16.8" customHeight="1">
      <c r="A81" s="41"/>
      <c r="B81" s="47"/>
      <c r="C81" s="297" t="s">
        <v>95</v>
      </c>
      <c r="D81" s="298" t="s">
        <v>96</v>
      </c>
      <c r="E81" s="299" t="s">
        <v>19</v>
      </c>
      <c r="F81" s="300">
        <v>275.01999999999998</v>
      </c>
      <c r="G81" s="41"/>
      <c r="H81" s="47"/>
    </row>
    <row r="82" s="2" customFormat="1" ht="16.8" customHeight="1">
      <c r="A82" s="41"/>
      <c r="B82" s="47"/>
      <c r="C82" s="301" t="s">
        <v>19</v>
      </c>
      <c r="D82" s="301" t="s">
        <v>264</v>
      </c>
      <c r="E82" s="20" t="s">
        <v>19</v>
      </c>
      <c r="F82" s="302">
        <v>0</v>
      </c>
      <c r="G82" s="41"/>
      <c r="H82" s="47"/>
    </row>
    <row r="83" s="2" customFormat="1" ht="16.8" customHeight="1">
      <c r="A83" s="41"/>
      <c r="B83" s="47"/>
      <c r="C83" s="301" t="s">
        <v>95</v>
      </c>
      <c r="D83" s="301" t="s">
        <v>715</v>
      </c>
      <c r="E83" s="20" t="s">
        <v>19</v>
      </c>
      <c r="F83" s="302">
        <v>275.01999999999998</v>
      </c>
      <c r="G83" s="41"/>
      <c r="H83" s="47"/>
    </row>
    <row r="84" s="2" customFormat="1" ht="16.8" customHeight="1">
      <c r="A84" s="41"/>
      <c r="B84" s="47"/>
      <c r="C84" s="303" t="s">
        <v>932</v>
      </c>
      <c r="D84" s="41"/>
      <c r="E84" s="41"/>
      <c r="F84" s="41"/>
      <c r="G84" s="41"/>
      <c r="H84" s="47"/>
    </row>
    <row r="85" s="2" customFormat="1" ht="16.8" customHeight="1">
      <c r="A85" s="41"/>
      <c r="B85" s="47"/>
      <c r="C85" s="301" t="s">
        <v>259</v>
      </c>
      <c r="D85" s="301" t="s">
        <v>260</v>
      </c>
      <c r="E85" s="20" t="s">
        <v>153</v>
      </c>
      <c r="F85" s="302">
        <v>275.01999999999998</v>
      </c>
      <c r="G85" s="41"/>
      <c r="H85" s="47"/>
    </row>
    <row r="86" s="2" customFormat="1" ht="16.8" customHeight="1">
      <c r="A86" s="41"/>
      <c r="B86" s="47"/>
      <c r="C86" s="301" t="s">
        <v>277</v>
      </c>
      <c r="D86" s="301" t="s">
        <v>278</v>
      </c>
      <c r="E86" s="20" t="s">
        <v>153</v>
      </c>
      <c r="F86" s="302">
        <v>355.52199999999999</v>
      </c>
      <c r="G86" s="41"/>
      <c r="H86" s="47"/>
    </row>
    <row r="87" s="2" customFormat="1" ht="16.8" customHeight="1">
      <c r="A87" s="41"/>
      <c r="B87" s="47"/>
      <c r="C87" s="297" t="s">
        <v>677</v>
      </c>
      <c r="D87" s="298" t="s">
        <v>678</v>
      </c>
      <c r="E87" s="299" t="s">
        <v>19</v>
      </c>
      <c r="F87" s="300">
        <v>8</v>
      </c>
      <c r="G87" s="41"/>
      <c r="H87" s="47"/>
    </row>
    <row r="88" s="2" customFormat="1" ht="16.8" customHeight="1">
      <c r="A88" s="41"/>
      <c r="B88" s="47"/>
      <c r="C88" s="301" t="s">
        <v>19</v>
      </c>
      <c r="D88" s="301" t="s">
        <v>934</v>
      </c>
      <c r="E88" s="20" t="s">
        <v>19</v>
      </c>
      <c r="F88" s="302">
        <v>8</v>
      </c>
      <c r="G88" s="41"/>
      <c r="H88" s="47"/>
    </row>
    <row r="89" s="2" customFormat="1" ht="16.8" customHeight="1">
      <c r="A89" s="41"/>
      <c r="B89" s="47"/>
      <c r="C89" s="303" t="s">
        <v>932</v>
      </c>
      <c r="D89" s="41"/>
      <c r="E89" s="41"/>
      <c r="F89" s="41"/>
      <c r="G89" s="41"/>
      <c r="H89" s="47"/>
    </row>
    <row r="90" s="2" customFormat="1" ht="16.8" customHeight="1">
      <c r="A90" s="41"/>
      <c r="B90" s="47"/>
      <c r="C90" s="301" t="s">
        <v>694</v>
      </c>
      <c r="D90" s="301" t="s">
        <v>695</v>
      </c>
      <c r="E90" s="20" t="s">
        <v>179</v>
      </c>
      <c r="F90" s="302">
        <v>8</v>
      </c>
      <c r="G90" s="41"/>
      <c r="H90" s="47"/>
    </row>
    <row r="91" s="2" customFormat="1" ht="16.8" customHeight="1">
      <c r="A91" s="41"/>
      <c r="B91" s="47"/>
      <c r="C91" s="301" t="s">
        <v>753</v>
      </c>
      <c r="D91" s="301" t="s">
        <v>754</v>
      </c>
      <c r="E91" s="20" t="s">
        <v>179</v>
      </c>
      <c r="F91" s="302">
        <v>8</v>
      </c>
      <c r="G91" s="41"/>
      <c r="H91" s="47"/>
    </row>
    <row r="92" s="2" customFormat="1" ht="16.8" customHeight="1">
      <c r="A92" s="41"/>
      <c r="B92" s="47"/>
      <c r="C92" s="301" t="s">
        <v>758</v>
      </c>
      <c r="D92" s="301" t="s">
        <v>759</v>
      </c>
      <c r="E92" s="20" t="s">
        <v>179</v>
      </c>
      <c r="F92" s="302">
        <v>8</v>
      </c>
      <c r="G92" s="41"/>
      <c r="H92" s="47"/>
    </row>
    <row r="93" s="2" customFormat="1" ht="16.8" customHeight="1">
      <c r="A93" s="41"/>
      <c r="B93" s="47"/>
      <c r="C93" s="301" t="s">
        <v>763</v>
      </c>
      <c r="D93" s="301" t="s">
        <v>764</v>
      </c>
      <c r="E93" s="20" t="s">
        <v>179</v>
      </c>
      <c r="F93" s="302">
        <v>8</v>
      </c>
      <c r="G93" s="41"/>
      <c r="H93" s="47"/>
    </row>
    <row r="94" s="2" customFormat="1" ht="16.8" customHeight="1">
      <c r="A94" s="41"/>
      <c r="B94" s="47"/>
      <c r="C94" s="297" t="s">
        <v>679</v>
      </c>
      <c r="D94" s="298" t="s">
        <v>680</v>
      </c>
      <c r="E94" s="299" t="s">
        <v>19</v>
      </c>
      <c r="F94" s="300">
        <v>4.5</v>
      </c>
      <c r="G94" s="41"/>
      <c r="H94" s="47"/>
    </row>
    <row r="95" s="2" customFormat="1" ht="16.8" customHeight="1">
      <c r="A95" s="41"/>
      <c r="B95" s="47"/>
      <c r="C95" s="301" t="s">
        <v>19</v>
      </c>
      <c r="D95" s="301" t="s">
        <v>935</v>
      </c>
      <c r="E95" s="20" t="s">
        <v>19</v>
      </c>
      <c r="F95" s="302">
        <v>4.5</v>
      </c>
      <c r="G95" s="41"/>
      <c r="H95" s="47"/>
    </row>
    <row r="96" s="2" customFormat="1" ht="16.8" customHeight="1">
      <c r="A96" s="41"/>
      <c r="B96" s="47"/>
      <c r="C96" s="303" t="s">
        <v>932</v>
      </c>
      <c r="D96" s="41"/>
      <c r="E96" s="41"/>
      <c r="F96" s="41"/>
      <c r="G96" s="41"/>
      <c r="H96" s="47"/>
    </row>
    <row r="97" s="2" customFormat="1" ht="16.8" customHeight="1">
      <c r="A97" s="41"/>
      <c r="B97" s="47"/>
      <c r="C97" s="301" t="s">
        <v>689</v>
      </c>
      <c r="D97" s="301" t="s">
        <v>690</v>
      </c>
      <c r="E97" s="20" t="s">
        <v>179</v>
      </c>
      <c r="F97" s="302">
        <v>4.5</v>
      </c>
      <c r="G97" s="41"/>
      <c r="H97" s="47"/>
    </row>
    <row r="98" s="2" customFormat="1" ht="16.8" customHeight="1">
      <c r="A98" s="41"/>
      <c r="B98" s="47"/>
      <c r="C98" s="301" t="s">
        <v>748</v>
      </c>
      <c r="D98" s="301" t="s">
        <v>749</v>
      </c>
      <c r="E98" s="20" t="s">
        <v>179</v>
      </c>
      <c r="F98" s="302">
        <v>4.5</v>
      </c>
      <c r="G98" s="41"/>
      <c r="H98" s="47"/>
    </row>
    <row r="99" s="2" customFormat="1" ht="16.8" customHeight="1">
      <c r="A99" s="41"/>
      <c r="B99" s="47"/>
      <c r="C99" s="297" t="s">
        <v>98</v>
      </c>
      <c r="D99" s="298" t="s">
        <v>99</v>
      </c>
      <c r="E99" s="299" t="s">
        <v>19</v>
      </c>
      <c r="F99" s="300">
        <v>48.521000000000001</v>
      </c>
      <c r="G99" s="41"/>
      <c r="H99" s="47"/>
    </row>
    <row r="100" s="2" customFormat="1" ht="16.8" customHeight="1">
      <c r="A100" s="41"/>
      <c r="B100" s="47"/>
      <c r="C100" s="301" t="s">
        <v>19</v>
      </c>
      <c r="D100" s="301" t="s">
        <v>726</v>
      </c>
      <c r="E100" s="20" t="s">
        <v>19</v>
      </c>
      <c r="F100" s="302">
        <v>42.305999999999997</v>
      </c>
      <c r="G100" s="41"/>
      <c r="H100" s="47"/>
    </row>
    <row r="101" s="2" customFormat="1" ht="16.8" customHeight="1">
      <c r="A101" s="41"/>
      <c r="B101" s="47"/>
      <c r="C101" s="301" t="s">
        <v>19</v>
      </c>
      <c r="D101" s="301" t="s">
        <v>727</v>
      </c>
      <c r="E101" s="20" t="s">
        <v>19</v>
      </c>
      <c r="F101" s="302">
        <v>4.7300000000000004</v>
      </c>
      <c r="G101" s="41"/>
      <c r="H101" s="47"/>
    </row>
    <row r="102" s="2" customFormat="1" ht="16.8" customHeight="1">
      <c r="A102" s="41"/>
      <c r="B102" s="47"/>
      <c r="C102" s="301" t="s">
        <v>19</v>
      </c>
      <c r="D102" s="301" t="s">
        <v>728</v>
      </c>
      <c r="E102" s="20" t="s">
        <v>19</v>
      </c>
      <c r="F102" s="302">
        <v>1.4850000000000001</v>
      </c>
      <c r="G102" s="41"/>
      <c r="H102" s="47"/>
    </row>
    <row r="103" s="2" customFormat="1" ht="16.8" customHeight="1">
      <c r="A103" s="41"/>
      <c r="B103" s="47"/>
      <c r="C103" s="301" t="s">
        <v>98</v>
      </c>
      <c r="D103" s="301" t="s">
        <v>164</v>
      </c>
      <c r="E103" s="20" t="s">
        <v>19</v>
      </c>
      <c r="F103" s="302">
        <v>48.521000000000001</v>
      </c>
      <c r="G103" s="41"/>
      <c r="H103" s="47"/>
    </row>
    <row r="104" s="2" customFormat="1" ht="16.8" customHeight="1">
      <c r="A104" s="41"/>
      <c r="B104" s="47"/>
      <c r="C104" s="303" t="s">
        <v>932</v>
      </c>
      <c r="D104" s="41"/>
      <c r="E104" s="41"/>
      <c r="F104" s="41"/>
      <c r="G104" s="41"/>
      <c r="H104" s="47"/>
    </row>
    <row r="105" s="2" customFormat="1" ht="16.8" customHeight="1">
      <c r="A105" s="41"/>
      <c r="B105" s="47"/>
      <c r="C105" s="301" t="s">
        <v>304</v>
      </c>
      <c r="D105" s="301" t="s">
        <v>305</v>
      </c>
      <c r="E105" s="20" t="s">
        <v>153</v>
      </c>
      <c r="F105" s="302">
        <v>48.521000000000001</v>
      </c>
      <c r="G105" s="41"/>
      <c r="H105" s="47"/>
    </row>
    <row r="106" s="2" customFormat="1" ht="16.8" customHeight="1">
      <c r="A106" s="41"/>
      <c r="B106" s="47"/>
      <c r="C106" s="301" t="s">
        <v>267</v>
      </c>
      <c r="D106" s="301" t="s">
        <v>268</v>
      </c>
      <c r="E106" s="20" t="s">
        <v>153</v>
      </c>
      <c r="F106" s="302">
        <v>80.501999999999995</v>
      </c>
      <c r="G106" s="41"/>
      <c r="H106" s="47"/>
    </row>
    <row r="107" s="2" customFormat="1" ht="16.8" customHeight="1">
      <c r="A107" s="41"/>
      <c r="B107" s="47"/>
      <c r="C107" s="297" t="s">
        <v>102</v>
      </c>
      <c r="D107" s="298" t="s">
        <v>103</v>
      </c>
      <c r="E107" s="299" t="s">
        <v>19</v>
      </c>
      <c r="F107" s="300">
        <v>80.501999999999995</v>
      </c>
      <c r="G107" s="41"/>
      <c r="H107" s="47"/>
    </row>
    <row r="108" s="2" customFormat="1" ht="16.8" customHeight="1">
      <c r="A108" s="41"/>
      <c r="B108" s="47"/>
      <c r="C108" s="301" t="s">
        <v>19</v>
      </c>
      <c r="D108" s="301" t="s">
        <v>272</v>
      </c>
      <c r="E108" s="20" t="s">
        <v>19</v>
      </c>
      <c r="F108" s="302">
        <v>56.814999999999998</v>
      </c>
      <c r="G108" s="41"/>
      <c r="H108" s="47"/>
    </row>
    <row r="109" s="2" customFormat="1" ht="16.8" customHeight="1">
      <c r="A109" s="41"/>
      <c r="B109" s="47"/>
      <c r="C109" s="301" t="s">
        <v>19</v>
      </c>
      <c r="D109" s="301" t="s">
        <v>717</v>
      </c>
      <c r="E109" s="20" t="s">
        <v>19</v>
      </c>
      <c r="F109" s="302">
        <v>22.518000000000001</v>
      </c>
      <c r="G109" s="41"/>
      <c r="H109" s="47"/>
    </row>
    <row r="110" s="2" customFormat="1" ht="16.8" customHeight="1">
      <c r="A110" s="41"/>
      <c r="B110" s="47"/>
      <c r="C110" s="301" t="s">
        <v>19</v>
      </c>
      <c r="D110" s="301" t="s">
        <v>718</v>
      </c>
      <c r="E110" s="20" t="s">
        <v>19</v>
      </c>
      <c r="F110" s="302">
        <v>1.169</v>
      </c>
      <c r="G110" s="41"/>
      <c r="H110" s="47"/>
    </row>
    <row r="111" s="2" customFormat="1" ht="16.8" customHeight="1">
      <c r="A111" s="41"/>
      <c r="B111" s="47"/>
      <c r="C111" s="301" t="s">
        <v>102</v>
      </c>
      <c r="D111" s="301" t="s">
        <v>164</v>
      </c>
      <c r="E111" s="20" t="s">
        <v>19</v>
      </c>
      <c r="F111" s="302">
        <v>80.501999999999995</v>
      </c>
      <c r="G111" s="41"/>
      <c r="H111" s="47"/>
    </row>
    <row r="112" s="2" customFormat="1" ht="16.8" customHeight="1">
      <c r="A112" s="41"/>
      <c r="B112" s="47"/>
      <c r="C112" s="303" t="s">
        <v>932</v>
      </c>
      <c r="D112" s="41"/>
      <c r="E112" s="41"/>
      <c r="F112" s="41"/>
      <c r="G112" s="41"/>
      <c r="H112" s="47"/>
    </row>
    <row r="113" s="2" customFormat="1" ht="16.8" customHeight="1">
      <c r="A113" s="41"/>
      <c r="B113" s="47"/>
      <c r="C113" s="301" t="s">
        <v>267</v>
      </c>
      <c r="D113" s="301" t="s">
        <v>268</v>
      </c>
      <c r="E113" s="20" t="s">
        <v>153</v>
      </c>
      <c r="F113" s="302">
        <v>80.501999999999995</v>
      </c>
      <c r="G113" s="41"/>
      <c r="H113" s="47"/>
    </row>
    <row r="114" s="2" customFormat="1" ht="16.8" customHeight="1">
      <c r="A114" s="41"/>
      <c r="B114" s="47"/>
      <c r="C114" s="301" t="s">
        <v>259</v>
      </c>
      <c r="D114" s="301" t="s">
        <v>260</v>
      </c>
      <c r="E114" s="20" t="s">
        <v>153</v>
      </c>
      <c r="F114" s="302">
        <v>275.01999999999998</v>
      </c>
      <c r="G114" s="41"/>
      <c r="H114" s="47"/>
    </row>
    <row r="115" s="2" customFormat="1" ht="16.8" customHeight="1">
      <c r="A115" s="41"/>
      <c r="B115" s="47"/>
      <c r="C115" s="301" t="s">
        <v>277</v>
      </c>
      <c r="D115" s="301" t="s">
        <v>278</v>
      </c>
      <c r="E115" s="20" t="s">
        <v>153</v>
      </c>
      <c r="F115" s="302">
        <v>355.52199999999999</v>
      </c>
      <c r="G115" s="41"/>
      <c r="H115" s="47"/>
    </row>
    <row r="116" s="2" customFormat="1" ht="16.8" customHeight="1">
      <c r="A116" s="41"/>
      <c r="B116" s="47"/>
      <c r="C116" s="301" t="s">
        <v>285</v>
      </c>
      <c r="D116" s="301" t="s">
        <v>286</v>
      </c>
      <c r="E116" s="20" t="s">
        <v>233</v>
      </c>
      <c r="F116" s="302">
        <v>144.904</v>
      </c>
      <c r="G116" s="41"/>
      <c r="H116" s="47"/>
    </row>
    <row r="117" s="2" customFormat="1" ht="16.8" customHeight="1">
      <c r="A117" s="41"/>
      <c r="B117" s="47"/>
      <c r="C117" s="301" t="s">
        <v>292</v>
      </c>
      <c r="D117" s="301" t="s">
        <v>293</v>
      </c>
      <c r="E117" s="20" t="s">
        <v>153</v>
      </c>
      <c r="F117" s="302">
        <v>80.501999999999995</v>
      </c>
      <c r="G117" s="41"/>
      <c r="H117" s="47"/>
    </row>
    <row r="118" s="2" customFormat="1" ht="16.8" customHeight="1">
      <c r="A118" s="41"/>
      <c r="B118" s="47"/>
      <c r="C118" s="301" t="s">
        <v>298</v>
      </c>
      <c r="D118" s="301" t="s">
        <v>299</v>
      </c>
      <c r="E118" s="20" t="s">
        <v>153</v>
      </c>
      <c r="F118" s="302">
        <v>137.50999999999999</v>
      </c>
      <c r="G118" s="41"/>
      <c r="H118" s="47"/>
    </row>
    <row r="119" s="2" customFormat="1" ht="16.8" customHeight="1">
      <c r="A119" s="41"/>
      <c r="B119" s="47"/>
      <c r="C119" s="297" t="s">
        <v>189</v>
      </c>
      <c r="D119" s="298" t="s">
        <v>933</v>
      </c>
      <c r="E119" s="299" t="s">
        <v>19</v>
      </c>
      <c r="F119" s="300">
        <v>181</v>
      </c>
      <c r="G119" s="41"/>
      <c r="H119" s="47"/>
    </row>
    <row r="120" s="2" customFormat="1" ht="16.8" customHeight="1">
      <c r="A120" s="41"/>
      <c r="B120" s="47"/>
      <c r="C120" s="301" t="s">
        <v>19</v>
      </c>
      <c r="D120" s="301" t="s">
        <v>712</v>
      </c>
      <c r="E120" s="20" t="s">
        <v>19</v>
      </c>
      <c r="F120" s="302">
        <v>181</v>
      </c>
      <c r="G120" s="41"/>
      <c r="H120" s="47"/>
    </row>
    <row r="121" s="2" customFormat="1" ht="16.8" customHeight="1">
      <c r="A121" s="41"/>
      <c r="B121" s="47"/>
      <c r="C121" s="301" t="s">
        <v>189</v>
      </c>
      <c r="D121" s="301" t="s">
        <v>190</v>
      </c>
      <c r="E121" s="20" t="s">
        <v>19</v>
      </c>
      <c r="F121" s="302">
        <v>181</v>
      </c>
      <c r="G121" s="41"/>
      <c r="H121" s="47"/>
    </row>
    <row r="122" s="2" customFormat="1" ht="16.8" customHeight="1">
      <c r="A122" s="41"/>
      <c r="B122" s="47"/>
      <c r="C122" s="297" t="s">
        <v>105</v>
      </c>
      <c r="D122" s="298" t="s">
        <v>106</v>
      </c>
      <c r="E122" s="299" t="s">
        <v>19</v>
      </c>
      <c r="F122" s="300">
        <v>8.2940000000000005</v>
      </c>
      <c r="G122" s="41"/>
      <c r="H122" s="47"/>
    </row>
    <row r="123" s="2" customFormat="1" ht="16.8" customHeight="1">
      <c r="A123" s="41"/>
      <c r="B123" s="47"/>
      <c r="C123" s="301" t="s">
        <v>19</v>
      </c>
      <c r="D123" s="301" t="s">
        <v>744</v>
      </c>
      <c r="E123" s="20" t="s">
        <v>19</v>
      </c>
      <c r="F123" s="302">
        <v>7.0510000000000002</v>
      </c>
      <c r="G123" s="41"/>
      <c r="H123" s="47"/>
    </row>
    <row r="124" s="2" customFormat="1" ht="16.8" customHeight="1">
      <c r="A124" s="41"/>
      <c r="B124" s="47"/>
      <c r="C124" s="301" t="s">
        <v>19</v>
      </c>
      <c r="D124" s="301" t="s">
        <v>745</v>
      </c>
      <c r="E124" s="20" t="s">
        <v>19</v>
      </c>
      <c r="F124" s="302">
        <v>0.94599999999999995</v>
      </c>
      <c r="G124" s="41"/>
      <c r="H124" s="47"/>
    </row>
    <row r="125" s="2" customFormat="1" ht="16.8" customHeight="1">
      <c r="A125" s="41"/>
      <c r="B125" s="47"/>
      <c r="C125" s="301" t="s">
        <v>19</v>
      </c>
      <c r="D125" s="301" t="s">
        <v>746</v>
      </c>
      <c r="E125" s="20" t="s">
        <v>19</v>
      </c>
      <c r="F125" s="302">
        <v>0.29699999999999999</v>
      </c>
      <c r="G125" s="41"/>
      <c r="H125" s="47"/>
    </row>
    <row r="126" s="2" customFormat="1" ht="16.8" customHeight="1">
      <c r="A126" s="41"/>
      <c r="B126" s="47"/>
      <c r="C126" s="301" t="s">
        <v>105</v>
      </c>
      <c r="D126" s="301" t="s">
        <v>164</v>
      </c>
      <c r="E126" s="20" t="s">
        <v>19</v>
      </c>
      <c r="F126" s="302">
        <v>8.2940000000000005</v>
      </c>
      <c r="G126" s="41"/>
      <c r="H126" s="47"/>
    </row>
    <row r="127" s="2" customFormat="1" ht="16.8" customHeight="1">
      <c r="A127" s="41"/>
      <c r="B127" s="47"/>
      <c r="C127" s="303" t="s">
        <v>932</v>
      </c>
      <c r="D127" s="41"/>
      <c r="E127" s="41"/>
      <c r="F127" s="41"/>
      <c r="G127" s="41"/>
      <c r="H127" s="47"/>
    </row>
    <row r="128" s="2" customFormat="1" ht="16.8" customHeight="1">
      <c r="A128" s="41"/>
      <c r="B128" s="47"/>
      <c r="C128" s="301" t="s">
        <v>383</v>
      </c>
      <c r="D128" s="301" t="s">
        <v>384</v>
      </c>
      <c r="E128" s="20" t="s">
        <v>153</v>
      </c>
      <c r="F128" s="302">
        <v>8.2940000000000005</v>
      </c>
      <c r="G128" s="41"/>
      <c r="H128" s="47"/>
    </row>
    <row r="129" s="2" customFormat="1" ht="16.8" customHeight="1">
      <c r="A129" s="41"/>
      <c r="B129" s="47"/>
      <c r="C129" s="301" t="s">
        <v>267</v>
      </c>
      <c r="D129" s="301" t="s">
        <v>268</v>
      </c>
      <c r="E129" s="20" t="s">
        <v>153</v>
      </c>
      <c r="F129" s="302">
        <v>80.501999999999995</v>
      </c>
      <c r="G129" s="41"/>
      <c r="H129" s="47"/>
    </row>
    <row r="130" s="2" customFormat="1" ht="16.8" customHeight="1">
      <c r="A130" s="41"/>
      <c r="B130" s="47"/>
      <c r="C130" s="297" t="s">
        <v>108</v>
      </c>
      <c r="D130" s="298" t="s">
        <v>109</v>
      </c>
      <c r="E130" s="299" t="s">
        <v>19</v>
      </c>
      <c r="F130" s="300">
        <v>112.398</v>
      </c>
      <c r="G130" s="41"/>
      <c r="H130" s="47"/>
    </row>
    <row r="131" s="2" customFormat="1" ht="16.8" customHeight="1">
      <c r="A131" s="41"/>
      <c r="B131" s="47"/>
      <c r="C131" s="301" t="s">
        <v>19</v>
      </c>
      <c r="D131" s="301" t="s">
        <v>708</v>
      </c>
      <c r="E131" s="20" t="s">
        <v>19</v>
      </c>
      <c r="F131" s="302">
        <v>99.549999999999997</v>
      </c>
      <c r="G131" s="41"/>
      <c r="H131" s="47"/>
    </row>
    <row r="132" s="2" customFormat="1" ht="16.8" customHeight="1">
      <c r="A132" s="41"/>
      <c r="B132" s="47"/>
      <c r="C132" s="301" t="s">
        <v>19</v>
      </c>
      <c r="D132" s="301" t="s">
        <v>709</v>
      </c>
      <c r="E132" s="20" t="s">
        <v>19</v>
      </c>
      <c r="F132" s="302">
        <v>8.4260000000000002</v>
      </c>
      <c r="G132" s="41"/>
      <c r="H132" s="47"/>
    </row>
    <row r="133" s="2" customFormat="1" ht="16.8" customHeight="1">
      <c r="A133" s="41"/>
      <c r="B133" s="47"/>
      <c r="C133" s="301" t="s">
        <v>19</v>
      </c>
      <c r="D133" s="301" t="s">
        <v>710</v>
      </c>
      <c r="E133" s="20" t="s">
        <v>19</v>
      </c>
      <c r="F133" s="302">
        <v>4.4219999999999997</v>
      </c>
      <c r="G133" s="41"/>
      <c r="H133" s="47"/>
    </row>
    <row r="134" s="2" customFormat="1" ht="16.8" customHeight="1">
      <c r="A134" s="41"/>
      <c r="B134" s="47"/>
      <c r="C134" s="301" t="s">
        <v>108</v>
      </c>
      <c r="D134" s="301" t="s">
        <v>164</v>
      </c>
      <c r="E134" s="20" t="s">
        <v>19</v>
      </c>
      <c r="F134" s="302">
        <v>112.398</v>
      </c>
      <c r="G134" s="41"/>
      <c r="H134" s="47"/>
    </row>
    <row r="135" s="2" customFormat="1" ht="16.8" customHeight="1">
      <c r="A135" s="41"/>
      <c r="B135" s="47"/>
      <c r="C135" s="303" t="s">
        <v>932</v>
      </c>
      <c r="D135" s="41"/>
      <c r="E135" s="41"/>
      <c r="F135" s="41"/>
      <c r="G135" s="41"/>
      <c r="H135" s="47"/>
    </row>
    <row r="136" s="2" customFormat="1" ht="16.8" customHeight="1">
      <c r="A136" s="41"/>
      <c r="B136" s="47"/>
      <c r="C136" s="301" t="s">
        <v>165</v>
      </c>
      <c r="D136" s="301" t="s">
        <v>166</v>
      </c>
      <c r="E136" s="20" t="s">
        <v>153</v>
      </c>
      <c r="F136" s="302">
        <v>112.398</v>
      </c>
      <c r="G136" s="41"/>
      <c r="H136" s="47"/>
    </row>
    <row r="137" s="2" customFormat="1" ht="16.8" customHeight="1">
      <c r="A137" s="41"/>
      <c r="B137" s="47"/>
      <c r="C137" s="301" t="s">
        <v>259</v>
      </c>
      <c r="D137" s="301" t="s">
        <v>260</v>
      </c>
      <c r="E137" s="20" t="s">
        <v>153</v>
      </c>
      <c r="F137" s="302">
        <v>275.01999999999998</v>
      </c>
      <c r="G137" s="41"/>
      <c r="H137" s="47"/>
    </row>
    <row r="138" s="2" customFormat="1" ht="16.8" customHeight="1">
      <c r="A138" s="41"/>
      <c r="B138" s="47"/>
      <c r="C138" s="301" t="s">
        <v>298</v>
      </c>
      <c r="D138" s="301" t="s">
        <v>299</v>
      </c>
      <c r="E138" s="20" t="s">
        <v>153</v>
      </c>
      <c r="F138" s="302">
        <v>137.50999999999999</v>
      </c>
      <c r="G138" s="41"/>
      <c r="H138" s="47"/>
    </row>
    <row r="139" s="2" customFormat="1" ht="16.8" customHeight="1">
      <c r="A139" s="41"/>
      <c r="B139" s="47"/>
      <c r="C139" s="297" t="s">
        <v>111</v>
      </c>
      <c r="D139" s="298" t="s">
        <v>112</v>
      </c>
      <c r="E139" s="299" t="s">
        <v>19</v>
      </c>
      <c r="F139" s="300">
        <v>105.614</v>
      </c>
      <c r="G139" s="41"/>
      <c r="H139" s="47"/>
    </row>
    <row r="140" s="2" customFormat="1" ht="16.8" customHeight="1">
      <c r="A140" s="41"/>
      <c r="B140" s="47"/>
      <c r="C140" s="301" t="s">
        <v>19</v>
      </c>
      <c r="D140" s="301" t="s">
        <v>706</v>
      </c>
      <c r="E140" s="20" t="s">
        <v>19</v>
      </c>
      <c r="F140" s="302">
        <v>105.614</v>
      </c>
      <c r="G140" s="41"/>
      <c r="H140" s="47"/>
    </row>
    <row r="141" s="2" customFormat="1" ht="16.8" customHeight="1">
      <c r="A141" s="41"/>
      <c r="B141" s="47"/>
      <c r="C141" s="301" t="s">
        <v>111</v>
      </c>
      <c r="D141" s="301" t="s">
        <v>164</v>
      </c>
      <c r="E141" s="20" t="s">
        <v>19</v>
      </c>
      <c r="F141" s="302">
        <v>105.614</v>
      </c>
      <c r="G141" s="41"/>
      <c r="H141" s="47"/>
    </row>
    <row r="142" s="2" customFormat="1" ht="16.8" customHeight="1">
      <c r="A142" s="41"/>
      <c r="B142" s="47"/>
      <c r="C142" s="303" t="s">
        <v>932</v>
      </c>
      <c r="D142" s="41"/>
      <c r="E142" s="41"/>
      <c r="F142" s="41"/>
      <c r="G142" s="41"/>
      <c r="H142" s="47"/>
    </row>
    <row r="143" s="2" customFormat="1" ht="16.8" customHeight="1">
      <c r="A143" s="41"/>
      <c r="B143" s="47"/>
      <c r="C143" s="301" t="s">
        <v>151</v>
      </c>
      <c r="D143" s="301" t="s">
        <v>152</v>
      </c>
      <c r="E143" s="20" t="s">
        <v>153</v>
      </c>
      <c r="F143" s="302">
        <v>105.614</v>
      </c>
      <c r="G143" s="41"/>
      <c r="H143" s="47"/>
    </row>
    <row r="144" s="2" customFormat="1" ht="16.8" customHeight="1">
      <c r="A144" s="41"/>
      <c r="B144" s="47"/>
      <c r="C144" s="301" t="s">
        <v>259</v>
      </c>
      <c r="D144" s="301" t="s">
        <v>260</v>
      </c>
      <c r="E144" s="20" t="s">
        <v>153</v>
      </c>
      <c r="F144" s="302">
        <v>275.01999999999998</v>
      </c>
      <c r="G144" s="41"/>
      <c r="H144" s="47"/>
    </row>
    <row r="145" s="2" customFormat="1" ht="16.8" customHeight="1">
      <c r="A145" s="41"/>
      <c r="B145" s="47"/>
      <c r="C145" s="301" t="s">
        <v>298</v>
      </c>
      <c r="D145" s="301" t="s">
        <v>299</v>
      </c>
      <c r="E145" s="20" t="s">
        <v>153</v>
      </c>
      <c r="F145" s="302">
        <v>137.50999999999999</v>
      </c>
      <c r="G145" s="41"/>
      <c r="H145" s="47"/>
    </row>
    <row r="146" s="2" customFormat="1" ht="7.44" customHeight="1">
      <c r="A146" s="41"/>
      <c r="B146" s="160"/>
      <c r="C146" s="161"/>
      <c r="D146" s="161"/>
      <c r="E146" s="161"/>
      <c r="F146" s="161"/>
      <c r="G146" s="161"/>
      <c r="H146" s="47"/>
    </row>
    <row r="147" s="2" customFormat="1">
      <c r="A147" s="41"/>
      <c r="B147" s="41"/>
      <c r="C147" s="41"/>
      <c r="D147" s="41"/>
      <c r="E147" s="41"/>
      <c r="F147" s="41"/>
      <c r="G147" s="41"/>
      <c r="H147" s="41"/>
    </row>
  </sheetData>
  <sheetProtection sheet="1" formatColumns="0" formatRows="0" objects="1" scenarios="1" spinCount="100000" saltValue="Es3yoprmCeA0VRtMUMo94IlmQbQ6ug66GoLMcdCSk0FxjzYpPW5h4m5W+xN39Mf1Lz+WH/qsEXwwwhqIOq2hWw==" hashValue="dLqdKxKWHgV0OQ7/0TT60ltw3TVjw1iP4kltkBiOMtvHv7IImP970P6rj4i0+r26Gfj316TVHIz7rhbQccWbLg==" algorithmName="SHA-512" password="C730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4" customWidth="1"/>
    <col min="2" max="2" width="1.667969" style="304" customWidth="1"/>
    <col min="3" max="4" width="5" style="304" customWidth="1"/>
    <col min="5" max="5" width="11.66016" style="304" customWidth="1"/>
    <col min="6" max="6" width="9.160156" style="304" customWidth="1"/>
    <col min="7" max="7" width="5" style="304" customWidth="1"/>
    <col min="8" max="8" width="77.83203" style="304" customWidth="1"/>
    <col min="9" max="10" width="20" style="304" customWidth="1"/>
    <col min="11" max="11" width="1.667969" style="304" customWidth="1"/>
  </cols>
  <sheetData>
    <row r="1" s="1" customFormat="1" ht="37.5" customHeight="1"/>
    <row r="2" s="1" customFormat="1" ht="7.5" customHeight="1">
      <c r="B2" s="305"/>
      <c r="C2" s="306"/>
      <c r="D2" s="306"/>
      <c r="E2" s="306"/>
      <c r="F2" s="306"/>
      <c r="G2" s="306"/>
      <c r="H2" s="306"/>
      <c r="I2" s="306"/>
      <c r="J2" s="306"/>
      <c r="K2" s="307"/>
    </row>
    <row r="3" s="17" customFormat="1" ht="45" customHeight="1">
      <c r="B3" s="308"/>
      <c r="C3" s="309" t="s">
        <v>936</v>
      </c>
      <c r="D3" s="309"/>
      <c r="E3" s="309"/>
      <c r="F3" s="309"/>
      <c r="G3" s="309"/>
      <c r="H3" s="309"/>
      <c r="I3" s="309"/>
      <c r="J3" s="309"/>
      <c r="K3" s="310"/>
    </row>
    <row r="4" s="1" customFormat="1" ht="25.5" customHeight="1">
      <c r="B4" s="311"/>
      <c r="C4" s="312" t="s">
        <v>937</v>
      </c>
      <c r="D4" s="312"/>
      <c r="E4" s="312"/>
      <c r="F4" s="312"/>
      <c r="G4" s="312"/>
      <c r="H4" s="312"/>
      <c r="I4" s="312"/>
      <c r="J4" s="312"/>
      <c r="K4" s="313"/>
    </row>
    <row r="5" s="1" customFormat="1" ht="5.25" customHeight="1">
      <c r="B5" s="311"/>
      <c r="C5" s="314"/>
      <c r="D5" s="314"/>
      <c r="E5" s="314"/>
      <c r="F5" s="314"/>
      <c r="G5" s="314"/>
      <c r="H5" s="314"/>
      <c r="I5" s="314"/>
      <c r="J5" s="314"/>
      <c r="K5" s="313"/>
    </row>
    <row r="6" s="1" customFormat="1" ht="15" customHeight="1">
      <c r="B6" s="311"/>
      <c r="C6" s="315" t="s">
        <v>938</v>
      </c>
      <c r="D6" s="315"/>
      <c r="E6" s="315"/>
      <c r="F6" s="315"/>
      <c r="G6" s="315"/>
      <c r="H6" s="315"/>
      <c r="I6" s="315"/>
      <c r="J6" s="315"/>
      <c r="K6" s="313"/>
    </row>
    <row r="7" s="1" customFormat="1" ht="15" customHeight="1">
      <c r="B7" s="316"/>
      <c r="C7" s="315" t="s">
        <v>939</v>
      </c>
      <c r="D7" s="315"/>
      <c r="E7" s="315"/>
      <c r="F7" s="315"/>
      <c r="G7" s="315"/>
      <c r="H7" s="315"/>
      <c r="I7" s="315"/>
      <c r="J7" s="315"/>
      <c r="K7" s="313"/>
    </row>
    <row r="8" s="1" customFormat="1" ht="12.75" customHeight="1">
      <c r="B8" s="316"/>
      <c r="C8" s="315"/>
      <c r="D8" s="315"/>
      <c r="E8" s="315"/>
      <c r="F8" s="315"/>
      <c r="G8" s="315"/>
      <c r="H8" s="315"/>
      <c r="I8" s="315"/>
      <c r="J8" s="315"/>
      <c r="K8" s="313"/>
    </row>
    <row r="9" s="1" customFormat="1" ht="15" customHeight="1">
      <c r="B9" s="316"/>
      <c r="C9" s="315" t="s">
        <v>940</v>
      </c>
      <c r="D9" s="315"/>
      <c r="E9" s="315"/>
      <c r="F9" s="315"/>
      <c r="G9" s="315"/>
      <c r="H9" s="315"/>
      <c r="I9" s="315"/>
      <c r="J9" s="315"/>
      <c r="K9" s="313"/>
    </row>
    <row r="10" s="1" customFormat="1" ht="15" customHeight="1">
      <c r="B10" s="316"/>
      <c r="C10" s="315"/>
      <c r="D10" s="315" t="s">
        <v>941</v>
      </c>
      <c r="E10" s="315"/>
      <c r="F10" s="315"/>
      <c r="G10" s="315"/>
      <c r="H10" s="315"/>
      <c r="I10" s="315"/>
      <c r="J10" s="315"/>
      <c r="K10" s="313"/>
    </row>
    <row r="11" s="1" customFormat="1" ht="15" customHeight="1">
      <c r="B11" s="316"/>
      <c r="C11" s="317"/>
      <c r="D11" s="315" t="s">
        <v>942</v>
      </c>
      <c r="E11" s="315"/>
      <c r="F11" s="315"/>
      <c r="G11" s="315"/>
      <c r="H11" s="315"/>
      <c r="I11" s="315"/>
      <c r="J11" s="315"/>
      <c r="K11" s="313"/>
    </row>
    <row r="12" s="1" customFormat="1" ht="15" customHeight="1">
      <c r="B12" s="316"/>
      <c r="C12" s="317"/>
      <c r="D12" s="315"/>
      <c r="E12" s="315"/>
      <c r="F12" s="315"/>
      <c r="G12" s="315"/>
      <c r="H12" s="315"/>
      <c r="I12" s="315"/>
      <c r="J12" s="315"/>
      <c r="K12" s="313"/>
    </row>
    <row r="13" s="1" customFormat="1" ht="15" customHeight="1">
      <c r="B13" s="316"/>
      <c r="C13" s="317"/>
      <c r="D13" s="318" t="s">
        <v>943</v>
      </c>
      <c r="E13" s="315"/>
      <c r="F13" s="315"/>
      <c r="G13" s="315"/>
      <c r="H13" s="315"/>
      <c r="I13" s="315"/>
      <c r="J13" s="315"/>
      <c r="K13" s="313"/>
    </row>
    <row r="14" s="1" customFormat="1" ht="12.75" customHeight="1">
      <c r="B14" s="316"/>
      <c r="C14" s="317"/>
      <c r="D14" s="317"/>
      <c r="E14" s="317"/>
      <c r="F14" s="317"/>
      <c r="G14" s="317"/>
      <c r="H14" s="317"/>
      <c r="I14" s="317"/>
      <c r="J14" s="317"/>
      <c r="K14" s="313"/>
    </row>
    <row r="15" s="1" customFormat="1" ht="15" customHeight="1">
      <c r="B15" s="316"/>
      <c r="C15" s="317"/>
      <c r="D15" s="315" t="s">
        <v>944</v>
      </c>
      <c r="E15" s="315"/>
      <c r="F15" s="315"/>
      <c r="G15" s="315"/>
      <c r="H15" s="315"/>
      <c r="I15" s="315"/>
      <c r="J15" s="315"/>
      <c r="K15" s="313"/>
    </row>
    <row r="16" s="1" customFormat="1" ht="15" customHeight="1">
      <c r="B16" s="316"/>
      <c r="C16" s="317"/>
      <c r="D16" s="315" t="s">
        <v>945</v>
      </c>
      <c r="E16" s="315"/>
      <c r="F16" s="315"/>
      <c r="G16" s="315"/>
      <c r="H16" s="315"/>
      <c r="I16" s="315"/>
      <c r="J16" s="315"/>
      <c r="K16" s="313"/>
    </row>
    <row r="17" s="1" customFormat="1" ht="15" customHeight="1">
      <c r="B17" s="316"/>
      <c r="C17" s="317"/>
      <c r="D17" s="315" t="s">
        <v>946</v>
      </c>
      <c r="E17" s="315"/>
      <c r="F17" s="315"/>
      <c r="G17" s="315"/>
      <c r="H17" s="315"/>
      <c r="I17" s="315"/>
      <c r="J17" s="315"/>
      <c r="K17" s="313"/>
    </row>
    <row r="18" s="1" customFormat="1" ht="15" customHeight="1">
      <c r="B18" s="316"/>
      <c r="C18" s="317"/>
      <c r="D18" s="317"/>
      <c r="E18" s="319" t="s">
        <v>85</v>
      </c>
      <c r="F18" s="315" t="s">
        <v>947</v>
      </c>
      <c r="G18" s="315"/>
      <c r="H18" s="315"/>
      <c r="I18" s="315"/>
      <c r="J18" s="315"/>
      <c r="K18" s="313"/>
    </row>
    <row r="19" s="1" customFormat="1" ht="15" customHeight="1">
      <c r="B19" s="316"/>
      <c r="C19" s="317"/>
      <c r="D19" s="317"/>
      <c r="E19" s="319" t="s">
        <v>948</v>
      </c>
      <c r="F19" s="315" t="s">
        <v>949</v>
      </c>
      <c r="G19" s="315"/>
      <c r="H19" s="315"/>
      <c r="I19" s="315"/>
      <c r="J19" s="315"/>
      <c r="K19" s="313"/>
    </row>
    <row r="20" s="1" customFormat="1" ht="15" customHeight="1">
      <c r="B20" s="316"/>
      <c r="C20" s="317"/>
      <c r="D20" s="317"/>
      <c r="E20" s="319" t="s">
        <v>950</v>
      </c>
      <c r="F20" s="315" t="s">
        <v>951</v>
      </c>
      <c r="G20" s="315"/>
      <c r="H20" s="315"/>
      <c r="I20" s="315"/>
      <c r="J20" s="315"/>
      <c r="K20" s="313"/>
    </row>
    <row r="21" s="1" customFormat="1" ht="15" customHeight="1">
      <c r="B21" s="316"/>
      <c r="C21" s="317"/>
      <c r="D21" s="317"/>
      <c r="E21" s="319" t="s">
        <v>952</v>
      </c>
      <c r="F21" s="315" t="s">
        <v>953</v>
      </c>
      <c r="G21" s="315"/>
      <c r="H21" s="315"/>
      <c r="I21" s="315"/>
      <c r="J21" s="315"/>
      <c r="K21" s="313"/>
    </row>
    <row r="22" s="1" customFormat="1" ht="15" customHeight="1">
      <c r="B22" s="316"/>
      <c r="C22" s="317"/>
      <c r="D22" s="317"/>
      <c r="E22" s="319" t="s">
        <v>954</v>
      </c>
      <c r="F22" s="315" t="s">
        <v>955</v>
      </c>
      <c r="G22" s="315"/>
      <c r="H22" s="315"/>
      <c r="I22" s="315"/>
      <c r="J22" s="315"/>
      <c r="K22" s="313"/>
    </row>
    <row r="23" s="1" customFormat="1" ht="15" customHeight="1">
      <c r="B23" s="316"/>
      <c r="C23" s="317"/>
      <c r="D23" s="317"/>
      <c r="E23" s="319" t="s">
        <v>956</v>
      </c>
      <c r="F23" s="315" t="s">
        <v>957</v>
      </c>
      <c r="G23" s="315"/>
      <c r="H23" s="315"/>
      <c r="I23" s="315"/>
      <c r="J23" s="315"/>
      <c r="K23" s="313"/>
    </row>
    <row r="24" s="1" customFormat="1" ht="12.75" customHeight="1">
      <c r="B24" s="316"/>
      <c r="C24" s="317"/>
      <c r="D24" s="317"/>
      <c r="E24" s="317"/>
      <c r="F24" s="317"/>
      <c r="G24" s="317"/>
      <c r="H24" s="317"/>
      <c r="I24" s="317"/>
      <c r="J24" s="317"/>
      <c r="K24" s="313"/>
    </row>
    <row r="25" s="1" customFormat="1" ht="15" customHeight="1">
      <c r="B25" s="316"/>
      <c r="C25" s="315" t="s">
        <v>958</v>
      </c>
      <c r="D25" s="315"/>
      <c r="E25" s="315"/>
      <c r="F25" s="315"/>
      <c r="G25" s="315"/>
      <c r="H25" s="315"/>
      <c r="I25" s="315"/>
      <c r="J25" s="315"/>
      <c r="K25" s="313"/>
    </row>
    <row r="26" s="1" customFormat="1" ht="15" customHeight="1">
      <c r="B26" s="316"/>
      <c r="C26" s="315" t="s">
        <v>959</v>
      </c>
      <c r="D26" s="315"/>
      <c r="E26" s="315"/>
      <c r="F26" s="315"/>
      <c r="G26" s="315"/>
      <c r="H26" s="315"/>
      <c r="I26" s="315"/>
      <c r="J26" s="315"/>
      <c r="K26" s="313"/>
    </row>
    <row r="27" s="1" customFormat="1" ht="15" customHeight="1">
      <c r="B27" s="316"/>
      <c r="C27" s="315"/>
      <c r="D27" s="315" t="s">
        <v>960</v>
      </c>
      <c r="E27" s="315"/>
      <c r="F27" s="315"/>
      <c r="G27" s="315"/>
      <c r="H27" s="315"/>
      <c r="I27" s="315"/>
      <c r="J27" s="315"/>
      <c r="K27" s="313"/>
    </row>
    <row r="28" s="1" customFormat="1" ht="15" customHeight="1">
      <c r="B28" s="316"/>
      <c r="C28" s="317"/>
      <c r="D28" s="315" t="s">
        <v>961</v>
      </c>
      <c r="E28" s="315"/>
      <c r="F28" s="315"/>
      <c r="G28" s="315"/>
      <c r="H28" s="315"/>
      <c r="I28" s="315"/>
      <c r="J28" s="315"/>
      <c r="K28" s="313"/>
    </row>
    <row r="29" s="1" customFormat="1" ht="12.75" customHeight="1">
      <c r="B29" s="316"/>
      <c r="C29" s="317"/>
      <c r="D29" s="317"/>
      <c r="E29" s="317"/>
      <c r="F29" s="317"/>
      <c r="G29" s="317"/>
      <c r="H29" s="317"/>
      <c r="I29" s="317"/>
      <c r="J29" s="317"/>
      <c r="K29" s="313"/>
    </row>
    <row r="30" s="1" customFormat="1" ht="15" customHeight="1">
      <c r="B30" s="316"/>
      <c r="C30" s="317"/>
      <c r="D30" s="315" t="s">
        <v>962</v>
      </c>
      <c r="E30" s="315"/>
      <c r="F30" s="315"/>
      <c r="G30" s="315"/>
      <c r="H30" s="315"/>
      <c r="I30" s="315"/>
      <c r="J30" s="315"/>
      <c r="K30" s="313"/>
    </row>
    <row r="31" s="1" customFormat="1" ht="15" customHeight="1">
      <c r="B31" s="316"/>
      <c r="C31" s="317"/>
      <c r="D31" s="315" t="s">
        <v>963</v>
      </c>
      <c r="E31" s="315"/>
      <c r="F31" s="315"/>
      <c r="G31" s="315"/>
      <c r="H31" s="315"/>
      <c r="I31" s="315"/>
      <c r="J31" s="315"/>
      <c r="K31" s="313"/>
    </row>
    <row r="32" s="1" customFormat="1" ht="12.75" customHeight="1">
      <c r="B32" s="316"/>
      <c r="C32" s="317"/>
      <c r="D32" s="317"/>
      <c r="E32" s="317"/>
      <c r="F32" s="317"/>
      <c r="G32" s="317"/>
      <c r="H32" s="317"/>
      <c r="I32" s="317"/>
      <c r="J32" s="317"/>
      <c r="K32" s="313"/>
    </row>
    <row r="33" s="1" customFormat="1" ht="15" customHeight="1">
      <c r="B33" s="316"/>
      <c r="C33" s="317"/>
      <c r="D33" s="315" t="s">
        <v>964</v>
      </c>
      <c r="E33" s="315"/>
      <c r="F33" s="315"/>
      <c r="G33" s="315"/>
      <c r="H33" s="315"/>
      <c r="I33" s="315"/>
      <c r="J33" s="315"/>
      <c r="K33" s="313"/>
    </row>
    <row r="34" s="1" customFormat="1" ht="15" customHeight="1">
      <c r="B34" s="316"/>
      <c r="C34" s="317"/>
      <c r="D34" s="315" t="s">
        <v>965</v>
      </c>
      <c r="E34" s="315"/>
      <c r="F34" s="315"/>
      <c r="G34" s="315"/>
      <c r="H34" s="315"/>
      <c r="I34" s="315"/>
      <c r="J34" s="315"/>
      <c r="K34" s="313"/>
    </row>
    <row r="35" s="1" customFormat="1" ht="15" customHeight="1">
      <c r="B35" s="316"/>
      <c r="C35" s="317"/>
      <c r="D35" s="315" t="s">
        <v>966</v>
      </c>
      <c r="E35" s="315"/>
      <c r="F35" s="315"/>
      <c r="G35" s="315"/>
      <c r="H35" s="315"/>
      <c r="I35" s="315"/>
      <c r="J35" s="315"/>
      <c r="K35" s="313"/>
    </row>
    <row r="36" s="1" customFormat="1" ht="15" customHeight="1">
      <c r="B36" s="316"/>
      <c r="C36" s="317"/>
      <c r="D36" s="315"/>
      <c r="E36" s="318" t="s">
        <v>134</v>
      </c>
      <c r="F36" s="315"/>
      <c r="G36" s="315" t="s">
        <v>967</v>
      </c>
      <c r="H36" s="315"/>
      <c r="I36" s="315"/>
      <c r="J36" s="315"/>
      <c r="K36" s="313"/>
    </row>
    <row r="37" s="1" customFormat="1" ht="30.75" customHeight="1">
      <c r="B37" s="316"/>
      <c r="C37" s="317"/>
      <c r="D37" s="315"/>
      <c r="E37" s="318" t="s">
        <v>968</v>
      </c>
      <c r="F37" s="315"/>
      <c r="G37" s="315" t="s">
        <v>969</v>
      </c>
      <c r="H37" s="315"/>
      <c r="I37" s="315"/>
      <c r="J37" s="315"/>
      <c r="K37" s="313"/>
    </row>
    <row r="38" s="1" customFormat="1" ht="15" customHeight="1">
      <c r="B38" s="316"/>
      <c r="C38" s="317"/>
      <c r="D38" s="315"/>
      <c r="E38" s="318" t="s">
        <v>59</v>
      </c>
      <c r="F38" s="315"/>
      <c r="G38" s="315" t="s">
        <v>970</v>
      </c>
      <c r="H38" s="315"/>
      <c r="I38" s="315"/>
      <c r="J38" s="315"/>
      <c r="K38" s="313"/>
    </row>
    <row r="39" s="1" customFormat="1" ht="15" customHeight="1">
      <c r="B39" s="316"/>
      <c r="C39" s="317"/>
      <c r="D39" s="315"/>
      <c r="E39" s="318" t="s">
        <v>60</v>
      </c>
      <c r="F39" s="315"/>
      <c r="G39" s="315" t="s">
        <v>971</v>
      </c>
      <c r="H39" s="315"/>
      <c r="I39" s="315"/>
      <c r="J39" s="315"/>
      <c r="K39" s="313"/>
    </row>
    <row r="40" s="1" customFormat="1" ht="15" customHeight="1">
      <c r="B40" s="316"/>
      <c r="C40" s="317"/>
      <c r="D40" s="315"/>
      <c r="E40" s="318" t="s">
        <v>135</v>
      </c>
      <c r="F40" s="315"/>
      <c r="G40" s="315" t="s">
        <v>972</v>
      </c>
      <c r="H40" s="315"/>
      <c r="I40" s="315"/>
      <c r="J40" s="315"/>
      <c r="K40" s="313"/>
    </row>
    <row r="41" s="1" customFormat="1" ht="15" customHeight="1">
      <c r="B41" s="316"/>
      <c r="C41" s="317"/>
      <c r="D41" s="315"/>
      <c r="E41" s="318" t="s">
        <v>136</v>
      </c>
      <c r="F41" s="315"/>
      <c r="G41" s="315" t="s">
        <v>973</v>
      </c>
      <c r="H41" s="315"/>
      <c r="I41" s="315"/>
      <c r="J41" s="315"/>
      <c r="K41" s="313"/>
    </row>
    <row r="42" s="1" customFormat="1" ht="15" customHeight="1">
      <c r="B42" s="316"/>
      <c r="C42" s="317"/>
      <c r="D42" s="315"/>
      <c r="E42" s="318" t="s">
        <v>974</v>
      </c>
      <c r="F42" s="315"/>
      <c r="G42" s="315" t="s">
        <v>975</v>
      </c>
      <c r="H42" s="315"/>
      <c r="I42" s="315"/>
      <c r="J42" s="315"/>
      <c r="K42" s="313"/>
    </row>
    <row r="43" s="1" customFormat="1" ht="15" customHeight="1">
      <c r="B43" s="316"/>
      <c r="C43" s="317"/>
      <c r="D43" s="315"/>
      <c r="E43" s="318"/>
      <c r="F43" s="315"/>
      <c r="G43" s="315" t="s">
        <v>976</v>
      </c>
      <c r="H43" s="315"/>
      <c r="I43" s="315"/>
      <c r="J43" s="315"/>
      <c r="K43" s="313"/>
    </row>
    <row r="44" s="1" customFormat="1" ht="15" customHeight="1">
      <c r="B44" s="316"/>
      <c r="C44" s="317"/>
      <c r="D44" s="315"/>
      <c r="E44" s="318" t="s">
        <v>977</v>
      </c>
      <c r="F44" s="315"/>
      <c r="G44" s="315" t="s">
        <v>978</v>
      </c>
      <c r="H44" s="315"/>
      <c r="I44" s="315"/>
      <c r="J44" s="315"/>
      <c r="K44" s="313"/>
    </row>
    <row r="45" s="1" customFormat="1" ht="15" customHeight="1">
      <c r="B45" s="316"/>
      <c r="C45" s="317"/>
      <c r="D45" s="315"/>
      <c r="E45" s="318" t="s">
        <v>138</v>
      </c>
      <c r="F45" s="315"/>
      <c r="G45" s="315" t="s">
        <v>979</v>
      </c>
      <c r="H45" s="315"/>
      <c r="I45" s="315"/>
      <c r="J45" s="315"/>
      <c r="K45" s="313"/>
    </row>
    <row r="46" s="1" customFormat="1" ht="12.75" customHeight="1">
      <c r="B46" s="316"/>
      <c r="C46" s="317"/>
      <c r="D46" s="315"/>
      <c r="E46" s="315"/>
      <c r="F46" s="315"/>
      <c r="G46" s="315"/>
      <c r="H46" s="315"/>
      <c r="I46" s="315"/>
      <c r="J46" s="315"/>
      <c r="K46" s="313"/>
    </row>
    <row r="47" s="1" customFormat="1" ht="15" customHeight="1">
      <c r="B47" s="316"/>
      <c r="C47" s="317"/>
      <c r="D47" s="315" t="s">
        <v>980</v>
      </c>
      <c r="E47" s="315"/>
      <c r="F47" s="315"/>
      <c r="G47" s="315"/>
      <c r="H47" s="315"/>
      <c r="I47" s="315"/>
      <c r="J47" s="315"/>
      <c r="K47" s="313"/>
    </row>
    <row r="48" s="1" customFormat="1" ht="15" customHeight="1">
      <c r="B48" s="316"/>
      <c r="C48" s="317"/>
      <c r="D48" s="317"/>
      <c r="E48" s="315" t="s">
        <v>981</v>
      </c>
      <c r="F48" s="315"/>
      <c r="G48" s="315"/>
      <c r="H48" s="315"/>
      <c r="I48" s="315"/>
      <c r="J48" s="315"/>
      <c r="K48" s="313"/>
    </row>
    <row r="49" s="1" customFormat="1" ht="15" customHeight="1">
      <c r="B49" s="316"/>
      <c r="C49" s="317"/>
      <c r="D49" s="317"/>
      <c r="E49" s="315" t="s">
        <v>982</v>
      </c>
      <c r="F49" s="315"/>
      <c r="G49" s="315"/>
      <c r="H49" s="315"/>
      <c r="I49" s="315"/>
      <c r="J49" s="315"/>
      <c r="K49" s="313"/>
    </row>
    <row r="50" s="1" customFormat="1" ht="15" customHeight="1">
      <c r="B50" s="316"/>
      <c r="C50" s="317"/>
      <c r="D50" s="317"/>
      <c r="E50" s="315" t="s">
        <v>983</v>
      </c>
      <c r="F50" s="315"/>
      <c r="G50" s="315"/>
      <c r="H50" s="315"/>
      <c r="I50" s="315"/>
      <c r="J50" s="315"/>
      <c r="K50" s="313"/>
    </row>
    <row r="51" s="1" customFormat="1" ht="15" customHeight="1">
      <c r="B51" s="316"/>
      <c r="C51" s="317"/>
      <c r="D51" s="315" t="s">
        <v>984</v>
      </c>
      <c r="E51" s="315"/>
      <c r="F51" s="315"/>
      <c r="G51" s="315"/>
      <c r="H51" s="315"/>
      <c r="I51" s="315"/>
      <c r="J51" s="315"/>
      <c r="K51" s="313"/>
    </row>
    <row r="52" s="1" customFormat="1" ht="25.5" customHeight="1">
      <c r="B52" s="311"/>
      <c r="C52" s="312" t="s">
        <v>985</v>
      </c>
      <c r="D52" s="312"/>
      <c r="E52" s="312"/>
      <c r="F52" s="312"/>
      <c r="G52" s="312"/>
      <c r="H52" s="312"/>
      <c r="I52" s="312"/>
      <c r="J52" s="312"/>
      <c r="K52" s="313"/>
    </row>
    <row r="53" s="1" customFormat="1" ht="5.25" customHeight="1">
      <c r="B53" s="311"/>
      <c r="C53" s="314"/>
      <c r="D53" s="314"/>
      <c r="E53" s="314"/>
      <c r="F53" s="314"/>
      <c r="G53" s="314"/>
      <c r="H53" s="314"/>
      <c r="I53" s="314"/>
      <c r="J53" s="314"/>
      <c r="K53" s="313"/>
    </row>
    <row r="54" s="1" customFormat="1" ht="15" customHeight="1">
      <c r="B54" s="311"/>
      <c r="C54" s="315" t="s">
        <v>986</v>
      </c>
      <c r="D54" s="315"/>
      <c r="E54" s="315"/>
      <c r="F54" s="315"/>
      <c r="G54" s="315"/>
      <c r="H54" s="315"/>
      <c r="I54" s="315"/>
      <c r="J54" s="315"/>
      <c r="K54" s="313"/>
    </row>
    <row r="55" s="1" customFormat="1" ht="15" customHeight="1">
      <c r="B55" s="311"/>
      <c r="C55" s="315" t="s">
        <v>987</v>
      </c>
      <c r="D55" s="315"/>
      <c r="E55" s="315"/>
      <c r="F55" s="315"/>
      <c r="G55" s="315"/>
      <c r="H55" s="315"/>
      <c r="I55" s="315"/>
      <c r="J55" s="315"/>
      <c r="K55" s="313"/>
    </row>
    <row r="56" s="1" customFormat="1" ht="12.75" customHeight="1">
      <c r="B56" s="311"/>
      <c r="C56" s="315"/>
      <c r="D56" s="315"/>
      <c r="E56" s="315"/>
      <c r="F56" s="315"/>
      <c r="G56" s="315"/>
      <c r="H56" s="315"/>
      <c r="I56" s="315"/>
      <c r="J56" s="315"/>
      <c r="K56" s="313"/>
    </row>
    <row r="57" s="1" customFormat="1" ht="15" customHeight="1">
      <c r="B57" s="311"/>
      <c r="C57" s="315" t="s">
        <v>988</v>
      </c>
      <c r="D57" s="315"/>
      <c r="E57" s="315"/>
      <c r="F57" s="315"/>
      <c r="G57" s="315"/>
      <c r="H57" s="315"/>
      <c r="I57" s="315"/>
      <c r="J57" s="315"/>
      <c r="K57" s="313"/>
    </row>
    <row r="58" s="1" customFormat="1" ht="15" customHeight="1">
      <c r="B58" s="311"/>
      <c r="C58" s="317"/>
      <c r="D58" s="315" t="s">
        <v>989</v>
      </c>
      <c r="E58" s="315"/>
      <c r="F58" s="315"/>
      <c r="G58" s="315"/>
      <c r="H58" s="315"/>
      <c r="I58" s="315"/>
      <c r="J58" s="315"/>
      <c r="K58" s="313"/>
    </row>
    <row r="59" s="1" customFormat="1" ht="15" customHeight="1">
      <c r="B59" s="311"/>
      <c r="C59" s="317"/>
      <c r="D59" s="315" t="s">
        <v>990</v>
      </c>
      <c r="E59" s="315"/>
      <c r="F59" s="315"/>
      <c r="G59" s="315"/>
      <c r="H59" s="315"/>
      <c r="I59" s="315"/>
      <c r="J59" s="315"/>
      <c r="K59" s="313"/>
    </row>
    <row r="60" s="1" customFormat="1" ht="15" customHeight="1">
      <c r="B60" s="311"/>
      <c r="C60" s="317"/>
      <c r="D60" s="315" t="s">
        <v>991</v>
      </c>
      <c r="E60" s="315"/>
      <c r="F60" s="315"/>
      <c r="G60" s="315"/>
      <c r="H60" s="315"/>
      <c r="I60" s="315"/>
      <c r="J60" s="315"/>
      <c r="K60" s="313"/>
    </row>
    <row r="61" s="1" customFormat="1" ht="15" customHeight="1">
      <c r="B61" s="311"/>
      <c r="C61" s="317"/>
      <c r="D61" s="315" t="s">
        <v>992</v>
      </c>
      <c r="E61" s="315"/>
      <c r="F61" s="315"/>
      <c r="G61" s="315"/>
      <c r="H61" s="315"/>
      <c r="I61" s="315"/>
      <c r="J61" s="315"/>
      <c r="K61" s="313"/>
    </row>
    <row r="62" s="1" customFormat="1" ht="15" customHeight="1">
      <c r="B62" s="311"/>
      <c r="C62" s="317"/>
      <c r="D62" s="320" t="s">
        <v>993</v>
      </c>
      <c r="E62" s="320"/>
      <c r="F62" s="320"/>
      <c r="G62" s="320"/>
      <c r="H62" s="320"/>
      <c r="I62" s="320"/>
      <c r="J62" s="320"/>
      <c r="K62" s="313"/>
    </row>
    <row r="63" s="1" customFormat="1" ht="15" customHeight="1">
      <c r="B63" s="311"/>
      <c r="C63" s="317"/>
      <c r="D63" s="315" t="s">
        <v>994</v>
      </c>
      <c r="E63" s="315"/>
      <c r="F63" s="315"/>
      <c r="G63" s="315"/>
      <c r="H63" s="315"/>
      <c r="I63" s="315"/>
      <c r="J63" s="315"/>
      <c r="K63" s="313"/>
    </row>
    <row r="64" s="1" customFormat="1" ht="12.75" customHeight="1">
      <c r="B64" s="311"/>
      <c r="C64" s="317"/>
      <c r="D64" s="317"/>
      <c r="E64" s="321"/>
      <c r="F64" s="317"/>
      <c r="G64" s="317"/>
      <c r="H64" s="317"/>
      <c r="I64" s="317"/>
      <c r="J64" s="317"/>
      <c r="K64" s="313"/>
    </row>
    <row r="65" s="1" customFormat="1" ht="15" customHeight="1">
      <c r="B65" s="311"/>
      <c r="C65" s="317"/>
      <c r="D65" s="315" t="s">
        <v>995</v>
      </c>
      <c r="E65" s="315"/>
      <c r="F65" s="315"/>
      <c r="G65" s="315"/>
      <c r="H65" s="315"/>
      <c r="I65" s="315"/>
      <c r="J65" s="315"/>
      <c r="K65" s="313"/>
    </row>
    <row r="66" s="1" customFormat="1" ht="15" customHeight="1">
      <c r="B66" s="311"/>
      <c r="C66" s="317"/>
      <c r="D66" s="320" t="s">
        <v>996</v>
      </c>
      <c r="E66" s="320"/>
      <c r="F66" s="320"/>
      <c r="G66" s="320"/>
      <c r="H66" s="320"/>
      <c r="I66" s="320"/>
      <c r="J66" s="320"/>
      <c r="K66" s="313"/>
    </row>
    <row r="67" s="1" customFormat="1" ht="15" customHeight="1">
      <c r="B67" s="311"/>
      <c r="C67" s="317"/>
      <c r="D67" s="315" t="s">
        <v>997</v>
      </c>
      <c r="E67" s="315"/>
      <c r="F67" s="315"/>
      <c r="G67" s="315"/>
      <c r="H67" s="315"/>
      <c r="I67" s="315"/>
      <c r="J67" s="315"/>
      <c r="K67" s="313"/>
    </row>
    <row r="68" s="1" customFormat="1" ht="15" customHeight="1">
      <c r="B68" s="311"/>
      <c r="C68" s="317"/>
      <c r="D68" s="315" t="s">
        <v>998</v>
      </c>
      <c r="E68" s="315"/>
      <c r="F68" s="315"/>
      <c r="G68" s="315"/>
      <c r="H68" s="315"/>
      <c r="I68" s="315"/>
      <c r="J68" s="315"/>
      <c r="K68" s="313"/>
    </row>
    <row r="69" s="1" customFormat="1" ht="15" customHeight="1">
      <c r="B69" s="311"/>
      <c r="C69" s="317"/>
      <c r="D69" s="315" t="s">
        <v>999</v>
      </c>
      <c r="E69" s="315"/>
      <c r="F69" s="315"/>
      <c r="G69" s="315"/>
      <c r="H69" s="315"/>
      <c r="I69" s="315"/>
      <c r="J69" s="315"/>
      <c r="K69" s="313"/>
    </row>
    <row r="70" s="1" customFormat="1" ht="15" customHeight="1">
      <c r="B70" s="311"/>
      <c r="C70" s="317"/>
      <c r="D70" s="315" t="s">
        <v>1000</v>
      </c>
      <c r="E70" s="315"/>
      <c r="F70" s="315"/>
      <c r="G70" s="315"/>
      <c r="H70" s="315"/>
      <c r="I70" s="315"/>
      <c r="J70" s="315"/>
      <c r="K70" s="313"/>
    </row>
    <row r="71" s="1" customFormat="1" ht="12.75" customHeight="1">
      <c r="B71" s="322"/>
      <c r="C71" s="323"/>
      <c r="D71" s="323"/>
      <c r="E71" s="323"/>
      <c r="F71" s="323"/>
      <c r="G71" s="323"/>
      <c r="H71" s="323"/>
      <c r="I71" s="323"/>
      <c r="J71" s="323"/>
      <c r="K71" s="324"/>
    </row>
    <row r="72" s="1" customFormat="1" ht="18.75" customHeight="1">
      <c r="B72" s="325"/>
      <c r="C72" s="325"/>
      <c r="D72" s="325"/>
      <c r="E72" s="325"/>
      <c r="F72" s="325"/>
      <c r="G72" s="325"/>
      <c r="H72" s="325"/>
      <c r="I72" s="325"/>
      <c r="J72" s="325"/>
      <c r="K72" s="326"/>
    </row>
    <row r="73" s="1" customFormat="1" ht="18.75" customHeight="1">
      <c r="B73" s="326"/>
      <c r="C73" s="326"/>
      <c r="D73" s="326"/>
      <c r="E73" s="326"/>
      <c r="F73" s="326"/>
      <c r="G73" s="326"/>
      <c r="H73" s="326"/>
      <c r="I73" s="326"/>
      <c r="J73" s="326"/>
      <c r="K73" s="326"/>
    </row>
    <row r="74" s="1" customFormat="1" ht="7.5" customHeight="1">
      <c r="B74" s="327"/>
      <c r="C74" s="328"/>
      <c r="D74" s="328"/>
      <c r="E74" s="328"/>
      <c r="F74" s="328"/>
      <c r="G74" s="328"/>
      <c r="H74" s="328"/>
      <c r="I74" s="328"/>
      <c r="J74" s="328"/>
      <c r="K74" s="329"/>
    </row>
    <row r="75" s="1" customFormat="1" ht="45" customHeight="1">
      <c r="B75" s="330"/>
      <c r="C75" s="331" t="s">
        <v>1001</v>
      </c>
      <c r="D75" s="331"/>
      <c r="E75" s="331"/>
      <c r="F75" s="331"/>
      <c r="G75" s="331"/>
      <c r="H75" s="331"/>
      <c r="I75" s="331"/>
      <c r="J75" s="331"/>
      <c r="K75" s="332"/>
    </row>
    <row r="76" s="1" customFormat="1" ht="17.25" customHeight="1">
      <c r="B76" s="330"/>
      <c r="C76" s="333" t="s">
        <v>1002</v>
      </c>
      <c r="D76" s="333"/>
      <c r="E76" s="333"/>
      <c r="F76" s="333" t="s">
        <v>1003</v>
      </c>
      <c r="G76" s="334"/>
      <c r="H76" s="333" t="s">
        <v>60</v>
      </c>
      <c r="I76" s="333" t="s">
        <v>63</v>
      </c>
      <c r="J76" s="333" t="s">
        <v>1004</v>
      </c>
      <c r="K76" s="332"/>
    </row>
    <row r="77" s="1" customFormat="1" ht="17.25" customHeight="1">
      <c r="B77" s="330"/>
      <c r="C77" s="335" t="s">
        <v>1005</v>
      </c>
      <c r="D77" s="335"/>
      <c r="E77" s="335"/>
      <c r="F77" s="336" t="s">
        <v>1006</v>
      </c>
      <c r="G77" s="337"/>
      <c r="H77" s="335"/>
      <c r="I77" s="335"/>
      <c r="J77" s="335" t="s">
        <v>1007</v>
      </c>
      <c r="K77" s="332"/>
    </row>
    <row r="78" s="1" customFormat="1" ht="5.25" customHeight="1">
      <c r="B78" s="330"/>
      <c r="C78" s="338"/>
      <c r="D78" s="338"/>
      <c r="E78" s="338"/>
      <c r="F78" s="338"/>
      <c r="G78" s="339"/>
      <c r="H78" s="338"/>
      <c r="I78" s="338"/>
      <c r="J78" s="338"/>
      <c r="K78" s="332"/>
    </row>
    <row r="79" s="1" customFormat="1" ht="15" customHeight="1">
      <c r="B79" s="330"/>
      <c r="C79" s="318" t="s">
        <v>59</v>
      </c>
      <c r="D79" s="340"/>
      <c r="E79" s="340"/>
      <c r="F79" s="341" t="s">
        <v>1008</v>
      </c>
      <c r="G79" s="342"/>
      <c r="H79" s="318" t="s">
        <v>1009</v>
      </c>
      <c r="I79" s="318" t="s">
        <v>1010</v>
      </c>
      <c r="J79" s="318">
        <v>20</v>
      </c>
      <c r="K79" s="332"/>
    </row>
    <row r="80" s="1" customFormat="1" ht="15" customHeight="1">
      <c r="B80" s="330"/>
      <c r="C80" s="318" t="s">
        <v>1011</v>
      </c>
      <c r="D80" s="318"/>
      <c r="E80" s="318"/>
      <c r="F80" s="341" t="s">
        <v>1008</v>
      </c>
      <c r="G80" s="342"/>
      <c r="H80" s="318" t="s">
        <v>1012</v>
      </c>
      <c r="I80" s="318" t="s">
        <v>1010</v>
      </c>
      <c r="J80" s="318">
        <v>120</v>
      </c>
      <c r="K80" s="332"/>
    </row>
    <row r="81" s="1" customFormat="1" ht="15" customHeight="1">
      <c r="B81" s="343"/>
      <c r="C81" s="318" t="s">
        <v>1013</v>
      </c>
      <c r="D81" s="318"/>
      <c r="E81" s="318"/>
      <c r="F81" s="341" t="s">
        <v>1014</v>
      </c>
      <c r="G81" s="342"/>
      <c r="H81" s="318" t="s">
        <v>1015</v>
      </c>
      <c r="I81" s="318" t="s">
        <v>1010</v>
      </c>
      <c r="J81" s="318">
        <v>50</v>
      </c>
      <c r="K81" s="332"/>
    </row>
    <row r="82" s="1" customFormat="1" ht="15" customHeight="1">
      <c r="B82" s="343"/>
      <c r="C82" s="318" t="s">
        <v>1016</v>
      </c>
      <c r="D82" s="318"/>
      <c r="E82" s="318"/>
      <c r="F82" s="341" t="s">
        <v>1008</v>
      </c>
      <c r="G82" s="342"/>
      <c r="H82" s="318" t="s">
        <v>1017</v>
      </c>
      <c r="I82" s="318" t="s">
        <v>1018</v>
      </c>
      <c r="J82" s="318"/>
      <c r="K82" s="332"/>
    </row>
    <row r="83" s="1" customFormat="1" ht="15" customHeight="1">
      <c r="B83" s="343"/>
      <c r="C83" s="344" t="s">
        <v>1019</v>
      </c>
      <c r="D83" s="344"/>
      <c r="E83" s="344"/>
      <c r="F83" s="345" t="s">
        <v>1014</v>
      </c>
      <c r="G83" s="344"/>
      <c r="H83" s="344" t="s">
        <v>1020</v>
      </c>
      <c r="I83" s="344" t="s">
        <v>1010</v>
      </c>
      <c r="J83" s="344">
        <v>15</v>
      </c>
      <c r="K83" s="332"/>
    </row>
    <row r="84" s="1" customFormat="1" ht="15" customHeight="1">
      <c r="B84" s="343"/>
      <c r="C84" s="344" t="s">
        <v>1021</v>
      </c>
      <c r="D84" s="344"/>
      <c r="E84" s="344"/>
      <c r="F84" s="345" t="s">
        <v>1014</v>
      </c>
      <c r="G84" s="344"/>
      <c r="H84" s="344" t="s">
        <v>1022</v>
      </c>
      <c r="I84" s="344" t="s">
        <v>1010</v>
      </c>
      <c r="J84" s="344">
        <v>15</v>
      </c>
      <c r="K84" s="332"/>
    </row>
    <row r="85" s="1" customFormat="1" ht="15" customHeight="1">
      <c r="B85" s="343"/>
      <c r="C85" s="344" t="s">
        <v>1023</v>
      </c>
      <c r="D85" s="344"/>
      <c r="E85" s="344"/>
      <c r="F85" s="345" t="s">
        <v>1014</v>
      </c>
      <c r="G85" s="344"/>
      <c r="H85" s="344" t="s">
        <v>1024</v>
      </c>
      <c r="I85" s="344" t="s">
        <v>1010</v>
      </c>
      <c r="J85" s="344">
        <v>20</v>
      </c>
      <c r="K85" s="332"/>
    </row>
    <row r="86" s="1" customFormat="1" ht="15" customHeight="1">
      <c r="B86" s="343"/>
      <c r="C86" s="344" t="s">
        <v>1025</v>
      </c>
      <c r="D86" s="344"/>
      <c r="E86" s="344"/>
      <c r="F86" s="345" t="s">
        <v>1014</v>
      </c>
      <c r="G86" s="344"/>
      <c r="H86" s="344" t="s">
        <v>1026</v>
      </c>
      <c r="I86" s="344" t="s">
        <v>1010</v>
      </c>
      <c r="J86" s="344">
        <v>20</v>
      </c>
      <c r="K86" s="332"/>
    </row>
    <row r="87" s="1" customFormat="1" ht="15" customHeight="1">
      <c r="B87" s="343"/>
      <c r="C87" s="318" t="s">
        <v>1027</v>
      </c>
      <c r="D87" s="318"/>
      <c r="E87" s="318"/>
      <c r="F87" s="341" t="s">
        <v>1014</v>
      </c>
      <c r="G87" s="342"/>
      <c r="H87" s="318" t="s">
        <v>1028</v>
      </c>
      <c r="I87" s="318" t="s">
        <v>1010</v>
      </c>
      <c r="J87" s="318">
        <v>50</v>
      </c>
      <c r="K87" s="332"/>
    </row>
    <row r="88" s="1" customFormat="1" ht="15" customHeight="1">
      <c r="B88" s="343"/>
      <c r="C88" s="318" t="s">
        <v>1029</v>
      </c>
      <c r="D88" s="318"/>
      <c r="E88" s="318"/>
      <c r="F88" s="341" t="s">
        <v>1014</v>
      </c>
      <c r="G88" s="342"/>
      <c r="H88" s="318" t="s">
        <v>1030</v>
      </c>
      <c r="I88" s="318" t="s">
        <v>1010</v>
      </c>
      <c r="J88" s="318">
        <v>20</v>
      </c>
      <c r="K88" s="332"/>
    </row>
    <row r="89" s="1" customFormat="1" ht="15" customHeight="1">
      <c r="B89" s="343"/>
      <c r="C89" s="318" t="s">
        <v>1031</v>
      </c>
      <c r="D89" s="318"/>
      <c r="E89" s="318"/>
      <c r="F89" s="341" t="s">
        <v>1014</v>
      </c>
      <c r="G89" s="342"/>
      <c r="H89" s="318" t="s">
        <v>1032</v>
      </c>
      <c r="I89" s="318" t="s">
        <v>1010</v>
      </c>
      <c r="J89" s="318">
        <v>20</v>
      </c>
      <c r="K89" s="332"/>
    </row>
    <row r="90" s="1" customFormat="1" ht="15" customHeight="1">
      <c r="B90" s="343"/>
      <c r="C90" s="318" t="s">
        <v>1033</v>
      </c>
      <c r="D90" s="318"/>
      <c r="E90" s="318"/>
      <c r="F90" s="341" t="s">
        <v>1014</v>
      </c>
      <c r="G90" s="342"/>
      <c r="H90" s="318" t="s">
        <v>1034</v>
      </c>
      <c r="I90" s="318" t="s">
        <v>1010</v>
      </c>
      <c r="J90" s="318">
        <v>50</v>
      </c>
      <c r="K90" s="332"/>
    </row>
    <row r="91" s="1" customFormat="1" ht="15" customHeight="1">
      <c r="B91" s="343"/>
      <c r="C91" s="318" t="s">
        <v>1035</v>
      </c>
      <c r="D91" s="318"/>
      <c r="E91" s="318"/>
      <c r="F91" s="341" t="s">
        <v>1014</v>
      </c>
      <c r="G91" s="342"/>
      <c r="H91" s="318" t="s">
        <v>1035</v>
      </c>
      <c r="I91" s="318" t="s">
        <v>1010</v>
      </c>
      <c r="J91" s="318">
        <v>50</v>
      </c>
      <c r="K91" s="332"/>
    </row>
    <row r="92" s="1" customFormat="1" ht="15" customHeight="1">
      <c r="B92" s="343"/>
      <c r="C92" s="318" t="s">
        <v>1036</v>
      </c>
      <c r="D92" s="318"/>
      <c r="E92" s="318"/>
      <c r="F92" s="341" t="s">
        <v>1014</v>
      </c>
      <c r="G92" s="342"/>
      <c r="H92" s="318" t="s">
        <v>1037</v>
      </c>
      <c r="I92" s="318" t="s">
        <v>1010</v>
      </c>
      <c r="J92" s="318">
        <v>255</v>
      </c>
      <c r="K92" s="332"/>
    </row>
    <row r="93" s="1" customFormat="1" ht="15" customHeight="1">
      <c r="B93" s="343"/>
      <c r="C93" s="318" t="s">
        <v>1038</v>
      </c>
      <c r="D93" s="318"/>
      <c r="E93" s="318"/>
      <c r="F93" s="341" t="s">
        <v>1008</v>
      </c>
      <c r="G93" s="342"/>
      <c r="H93" s="318" t="s">
        <v>1039</v>
      </c>
      <c r="I93" s="318" t="s">
        <v>1040</v>
      </c>
      <c r="J93" s="318"/>
      <c r="K93" s="332"/>
    </row>
    <row r="94" s="1" customFormat="1" ht="15" customHeight="1">
      <c r="B94" s="343"/>
      <c r="C94" s="318" t="s">
        <v>1041</v>
      </c>
      <c r="D94" s="318"/>
      <c r="E94" s="318"/>
      <c r="F94" s="341" t="s">
        <v>1008</v>
      </c>
      <c r="G94" s="342"/>
      <c r="H94" s="318" t="s">
        <v>1042</v>
      </c>
      <c r="I94" s="318" t="s">
        <v>1043</v>
      </c>
      <c r="J94" s="318"/>
      <c r="K94" s="332"/>
    </row>
    <row r="95" s="1" customFormat="1" ht="15" customHeight="1">
      <c r="B95" s="343"/>
      <c r="C95" s="318" t="s">
        <v>1044</v>
      </c>
      <c r="D95" s="318"/>
      <c r="E95" s="318"/>
      <c r="F95" s="341" t="s">
        <v>1008</v>
      </c>
      <c r="G95" s="342"/>
      <c r="H95" s="318" t="s">
        <v>1044</v>
      </c>
      <c r="I95" s="318" t="s">
        <v>1043</v>
      </c>
      <c r="J95" s="318"/>
      <c r="K95" s="332"/>
    </row>
    <row r="96" s="1" customFormat="1" ht="15" customHeight="1">
      <c r="B96" s="343"/>
      <c r="C96" s="318" t="s">
        <v>44</v>
      </c>
      <c r="D96" s="318"/>
      <c r="E96" s="318"/>
      <c r="F96" s="341" t="s">
        <v>1008</v>
      </c>
      <c r="G96" s="342"/>
      <c r="H96" s="318" t="s">
        <v>1045</v>
      </c>
      <c r="I96" s="318" t="s">
        <v>1043</v>
      </c>
      <c r="J96" s="318"/>
      <c r="K96" s="332"/>
    </row>
    <row r="97" s="1" customFormat="1" ht="15" customHeight="1">
      <c r="B97" s="343"/>
      <c r="C97" s="318" t="s">
        <v>54</v>
      </c>
      <c r="D97" s="318"/>
      <c r="E97" s="318"/>
      <c r="F97" s="341" t="s">
        <v>1008</v>
      </c>
      <c r="G97" s="342"/>
      <c r="H97" s="318" t="s">
        <v>1046</v>
      </c>
      <c r="I97" s="318" t="s">
        <v>1043</v>
      </c>
      <c r="J97" s="318"/>
      <c r="K97" s="332"/>
    </row>
    <row r="98" s="1" customFormat="1" ht="15" customHeight="1">
      <c r="B98" s="346"/>
      <c r="C98" s="347"/>
      <c r="D98" s="347"/>
      <c r="E98" s="347"/>
      <c r="F98" s="347"/>
      <c r="G98" s="347"/>
      <c r="H98" s="347"/>
      <c r="I98" s="347"/>
      <c r="J98" s="347"/>
      <c r="K98" s="348"/>
    </row>
    <row r="99" s="1" customFormat="1" ht="18.75" customHeight="1">
      <c r="B99" s="349"/>
      <c r="C99" s="350"/>
      <c r="D99" s="350"/>
      <c r="E99" s="350"/>
      <c r="F99" s="350"/>
      <c r="G99" s="350"/>
      <c r="H99" s="350"/>
      <c r="I99" s="350"/>
      <c r="J99" s="350"/>
      <c r="K99" s="349"/>
    </row>
    <row r="100" s="1" customFormat="1" ht="18.75" customHeight="1">
      <c r="B100" s="326"/>
      <c r="C100" s="326"/>
      <c r="D100" s="326"/>
      <c r="E100" s="326"/>
      <c r="F100" s="326"/>
      <c r="G100" s="326"/>
      <c r="H100" s="326"/>
      <c r="I100" s="326"/>
      <c r="J100" s="326"/>
      <c r="K100" s="326"/>
    </row>
    <row r="101" s="1" customFormat="1" ht="7.5" customHeight="1">
      <c r="B101" s="327"/>
      <c r="C101" s="328"/>
      <c r="D101" s="328"/>
      <c r="E101" s="328"/>
      <c r="F101" s="328"/>
      <c r="G101" s="328"/>
      <c r="H101" s="328"/>
      <c r="I101" s="328"/>
      <c r="J101" s="328"/>
      <c r="K101" s="329"/>
    </row>
    <row r="102" s="1" customFormat="1" ht="45" customHeight="1">
      <c r="B102" s="330"/>
      <c r="C102" s="331" t="s">
        <v>1047</v>
      </c>
      <c r="D102" s="331"/>
      <c r="E102" s="331"/>
      <c r="F102" s="331"/>
      <c r="G102" s="331"/>
      <c r="H102" s="331"/>
      <c r="I102" s="331"/>
      <c r="J102" s="331"/>
      <c r="K102" s="332"/>
    </row>
    <row r="103" s="1" customFormat="1" ht="17.25" customHeight="1">
      <c r="B103" s="330"/>
      <c r="C103" s="333" t="s">
        <v>1002</v>
      </c>
      <c r="D103" s="333"/>
      <c r="E103" s="333"/>
      <c r="F103" s="333" t="s">
        <v>1003</v>
      </c>
      <c r="G103" s="334"/>
      <c r="H103" s="333" t="s">
        <v>60</v>
      </c>
      <c r="I103" s="333" t="s">
        <v>63</v>
      </c>
      <c r="J103" s="333" t="s">
        <v>1004</v>
      </c>
      <c r="K103" s="332"/>
    </row>
    <row r="104" s="1" customFormat="1" ht="17.25" customHeight="1">
      <c r="B104" s="330"/>
      <c r="C104" s="335" t="s">
        <v>1005</v>
      </c>
      <c r="D104" s="335"/>
      <c r="E104" s="335"/>
      <c r="F104" s="336" t="s">
        <v>1006</v>
      </c>
      <c r="G104" s="337"/>
      <c r="H104" s="335"/>
      <c r="I104" s="335"/>
      <c r="J104" s="335" t="s">
        <v>1007</v>
      </c>
      <c r="K104" s="332"/>
    </row>
    <row r="105" s="1" customFormat="1" ht="5.25" customHeight="1">
      <c r="B105" s="330"/>
      <c r="C105" s="333"/>
      <c r="D105" s="333"/>
      <c r="E105" s="333"/>
      <c r="F105" s="333"/>
      <c r="G105" s="351"/>
      <c r="H105" s="333"/>
      <c r="I105" s="333"/>
      <c r="J105" s="333"/>
      <c r="K105" s="332"/>
    </row>
    <row r="106" s="1" customFormat="1" ht="15" customHeight="1">
      <c r="B106" s="330"/>
      <c r="C106" s="318" t="s">
        <v>59</v>
      </c>
      <c r="D106" s="340"/>
      <c r="E106" s="340"/>
      <c r="F106" s="341" t="s">
        <v>1008</v>
      </c>
      <c r="G106" s="318"/>
      <c r="H106" s="318" t="s">
        <v>1048</v>
      </c>
      <c r="I106" s="318" t="s">
        <v>1010</v>
      </c>
      <c r="J106" s="318">
        <v>20</v>
      </c>
      <c r="K106" s="332"/>
    </row>
    <row r="107" s="1" customFormat="1" ht="15" customHeight="1">
      <c r="B107" s="330"/>
      <c r="C107" s="318" t="s">
        <v>1011</v>
      </c>
      <c r="D107" s="318"/>
      <c r="E107" s="318"/>
      <c r="F107" s="341" t="s">
        <v>1008</v>
      </c>
      <c r="G107" s="318"/>
      <c r="H107" s="318" t="s">
        <v>1048</v>
      </c>
      <c r="I107" s="318" t="s">
        <v>1010</v>
      </c>
      <c r="J107" s="318">
        <v>120</v>
      </c>
      <c r="K107" s="332"/>
    </row>
    <row r="108" s="1" customFormat="1" ht="15" customHeight="1">
      <c r="B108" s="343"/>
      <c r="C108" s="318" t="s">
        <v>1013</v>
      </c>
      <c r="D108" s="318"/>
      <c r="E108" s="318"/>
      <c r="F108" s="341" t="s">
        <v>1014</v>
      </c>
      <c r="G108" s="318"/>
      <c r="H108" s="318" t="s">
        <v>1048</v>
      </c>
      <c r="I108" s="318" t="s">
        <v>1010</v>
      </c>
      <c r="J108" s="318">
        <v>50</v>
      </c>
      <c r="K108" s="332"/>
    </row>
    <row r="109" s="1" customFormat="1" ht="15" customHeight="1">
      <c r="B109" s="343"/>
      <c r="C109" s="318" t="s">
        <v>1016</v>
      </c>
      <c r="D109" s="318"/>
      <c r="E109" s="318"/>
      <c r="F109" s="341" t="s">
        <v>1008</v>
      </c>
      <c r="G109" s="318"/>
      <c r="H109" s="318" t="s">
        <v>1048</v>
      </c>
      <c r="I109" s="318" t="s">
        <v>1018</v>
      </c>
      <c r="J109" s="318"/>
      <c r="K109" s="332"/>
    </row>
    <row r="110" s="1" customFormat="1" ht="15" customHeight="1">
      <c r="B110" s="343"/>
      <c r="C110" s="318" t="s">
        <v>1027</v>
      </c>
      <c r="D110" s="318"/>
      <c r="E110" s="318"/>
      <c r="F110" s="341" t="s">
        <v>1014</v>
      </c>
      <c r="G110" s="318"/>
      <c r="H110" s="318" t="s">
        <v>1048</v>
      </c>
      <c r="I110" s="318" t="s">
        <v>1010</v>
      </c>
      <c r="J110" s="318">
        <v>50</v>
      </c>
      <c r="K110" s="332"/>
    </row>
    <row r="111" s="1" customFormat="1" ht="15" customHeight="1">
      <c r="B111" s="343"/>
      <c r="C111" s="318" t="s">
        <v>1035</v>
      </c>
      <c r="D111" s="318"/>
      <c r="E111" s="318"/>
      <c r="F111" s="341" t="s">
        <v>1014</v>
      </c>
      <c r="G111" s="318"/>
      <c r="H111" s="318" t="s">
        <v>1048</v>
      </c>
      <c r="I111" s="318" t="s">
        <v>1010</v>
      </c>
      <c r="J111" s="318">
        <v>50</v>
      </c>
      <c r="K111" s="332"/>
    </row>
    <row r="112" s="1" customFormat="1" ht="15" customHeight="1">
      <c r="B112" s="343"/>
      <c r="C112" s="318" t="s">
        <v>1033</v>
      </c>
      <c r="D112" s="318"/>
      <c r="E112" s="318"/>
      <c r="F112" s="341" t="s">
        <v>1014</v>
      </c>
      <c r="G112" s="318"/>
      <c r="H112" s="318" t="s">
        <v>1048</v>
      </c>
      <c r="I112" s="318" t="s">
        <v>1010</v>
      </c>
      <c r="J112" s="318">
        <v>50</v>
      </c>
      <c r="K112" s="332"/>
    </row>
    <row r="113" s="1" customFormat="1" ht="15" customHeight="1">
      <c r="B113" s="343"/>
      <c r="C113" s="318" t="s">
        <v>59</v>
      </c>
      <c r="D113" s="318"/>
      <c r="E113" s="318"/>
      <c r="F113" s="341" t="s">
        <v>1008</v>
      </c>
      <c r="G113" s="318"/>
      <c r="H113" s="318" t="s">
        <v>1049</v>
      </c>
      <c r="I113" s="318" t="s">
        <v>1010</v>
      </c>
      <c r="J113" s="318">
        <v>20</v>
      </c>
      <c r="K113" s="332"/>
    </row>
    <row r="114" s="1" customFormat="1" ht="15" customHeight="1">
      <c r="B114" s="343"/>
      <c r="C114" s="318" t="s">
        <v>1050</v>
      </c>
      <c r="D114" s="318"/>
      <c r="E114" s="318"/>
      <c r="F114" s="341" t="s">
        <v>1008</v>
      </c>
      <c r="G114" s="318"/>
      <c r="H114" s="318" t="s">
        <v>1051</v>
      </c>
      <c r="I114" s="318" t="s">
        <v>1010</v>
      </c>
      <c r="J114" s="318">
        <v>120</v>
      </c>
      <c r="K114" s="332"/>
    </row>
    <row r="115" s="1" customFormat="1" ht="15" customHeight="1">
      <c r="B115" s="343"/>
      <c r="C115" s="318" t="s">
        <v>44</v>
      </c>
      <c r="D115" s="318"/>
      <c r="E115" s="318"/>
      <c r="F115" s="341" t="s">
        <v>1008</v>
      </c>
      <c r="G115" s="318"/>
      <c r="H115" s="318" t="s">
        <v>1052</v>
      </c>
      <c r="I115" s="318" t="s">
        <v>1043</v>
      </c>
      <c r="J115" s="318"/>
      <c r="K115" s="332"/>
    </row>
    <row r="116" s="1" customFormat="1" ht="15" customHeight="1">
      <c r="B116" s="343"/>
      <c r="C116" s="318" t="s">
        <v>54</v>
      </c>
      <c r="D116" s="318"/>
      <c r="E116" s="318"/>
      <c r="F116" s="341" t="s">
        <v>1008</v>
      </c>
      <c r="G116" s="318"/>
      <c r="H116" s="318" t="s">
        <v>1053</v>
      </c>
      <c r="I116" s="318" t="s">
        <v>1043</v>
      </c>
      <c r="J116" s="318"/>
      <c r="K116" s="332"/>
    </row>
    <row r="117" s="1" customFormat="1" ht="15" customHeight="1">
      <c r="B117" s="343"/>
      <c r="C117" s="318" t="s">
        <v>63</v>
      </c>
      <c r="D117" s="318"/>
      <c r="E117" s="318"/>
      <c r="F117" s="341" t="s">
        <v>1008</v>
      </c>
      <c r="G117" s="318"/>
      <c r="H117" s="318" t="s">
        <v>1054</v>
      </c>
      <c r="I117" s="318" t="s">
        <v>1055</v>
      </c>
      <c r="J117" s="318"/>
      <c r="K117" s="332"/>
    </row>
    <row r="118" s="1" customFormat="1" ht="15" customHeight="1">
      <c r="B118" s="346"/>
      <c r="C118" s="352"/>
      <c r="D118" s="352"/>
      <c r="E118" s="352"/>
      <c r="F118" s="352"/>
      <c r="G118" s="352"/>
      <c r="H118" s="352"/>
      <c r="I118" s="352"/>
      <c r="J118" s="352"/>
      <c r="K118" s="348"/>
    </row>
    <row r="119" s="1" customFormat="1" ht="18.75" customHeight="1">
      <c r="B119" s="353"/>
      <c r="C119" s="354"/>
      <c r="D119" s="354"/>
      <c r="E119" s="354"/>
      <c r="F119" s="355"/>
      <c r="G119" s="354"/>
      <c r="H119" s="354"/>
      <c r="I119" s="354"/>
      <c r="J119" s="354"/>
      <c r="K119" s="353"/>
    </row>
    <row r="120" s="1" customFormat="1" ht="18.75" customHeight="1">
      <c r="B120" s="326"/>
      <c r="C120" s="326"/>
      <c r="D120" s="326"/>
      <c r="E120" s="326"/>
      <c r="F120" s="326"/>
      <c r="G120" s="326"/>
      <c r="H120" s="326"/>
      <c r="I120" s="326"/>
      <c r="J120" s="326"/>
      <c r="K120" s="326"/>
    </row>
    <row r="121" s="1" customFormat="1" ht="7.5" customHeight="1">
      <c r="B121" s="356"/>
      <c r="C121" s="357"/>
      <c r="D121" s="357"/>
      <c r="E121" s="357"/>
      <c r="F121" s="357"/>
      <c r="G121" s="357"/>
      <c r="H121" s="357"/>
      <c r="I121" s="357"/>
      <c r="J121" s="357"/>
      <c r="K121" s="358"/>
    </row>
    <row r="122" s="1" customFormat="1" ht="45" customHeight="1">
      <c r="B122" s="359"/>
      <c r="C122" s="309" t="s">
        <v>1056</v>
      </c>
      <c r="D122" s="309"/>
      <c r="E122" s="309"/>
      <c r="F122" s="309"/>
      <c r="G122" s="309"/>
      <c r="H122" s="309"/>
      <c r="I122" s="309"/>
      <c r="J122" s="309"/>
      <c r="K122" s="360"/>
    </row>
    <row r="123" s="1" customFormat="1" ht="17.25" customHeight="1">
      <c r="B123" s="361"/>
      <c r="C123" s="333" t="s">
        <v>1002</v>
      </c>
      <c r="D123" s="333"/>
      <c r="E123" s="333"/>
      <c r="F123" s="333" t="s">
        <v>1003</v>
      </c>
      <c r="G123" s="334"/>
      <c r="H123" s="333" t="s">
        <v>60</v>
      </c>
      <c r="I123" s="333" t="s">
        <v>63</v>
      </c>
      <c r="J123" s="333" t="s">
        <v>1004</v>
      </c>
      <c r="K123" s="362"/>
    </row>
    <row r="124" s="1" customFormat="1" ht="17.25" customHeight="1">
      <c r="B124" s="361"/>
      <c r="C124" s="335" t="s">
        <v>1005</v>
      </c>
      <c r="D124" s="335"/>
      <c r="E124" s="335"/>
      <c r="F124" s="336" t="s">
        <v>1006</v>
      </c>
      <c r="G124" s="337"/>
      <c r="H124" s="335"/>
      <c r="I124" s="335"/>
      <c r="J124" s="335" t="s">
        <v>1007</v>
      </c>
      <c r="K124" s="362"/>
    </row>
    <row r="125" s="1" customFormat="1" ht="5.25" customHeight="1">
      <c r="B125" s="363"/>
      <c r="C125" s="338"/>
      <c r="D125" s="338"/>
      <c r="E125" s="338"/>
      <c r="F125" s="338"/>
      <c r="G125" s="364"/>
      <c r="H125" s="338"/>
      <c r="I125" s="338"/>
      <c r="J125" s="338"/>
      <c r="K125" s="365"/>
    </row>
    <row r="126" s="1" customFormat="1" ht="15" customHeight="1">
      <c r="B126" s="363"/>
      <c r="C126" s="318" t="s">
        <v>1011</v>
      </c>
      <c r="D126" s="340"/>
      <c r="E126" s="340"/>
      <c r="F126" s="341" t="s">
        <v>1008</v>
      </c>
      <c r="G126" s="318"/>
      <c r="H126" s="318" t="s">
        <v>1048</v>
      </c>
      <c r="I126" s="318" t="s">
        <v>1010</v>
      </c>
      <c r="J126" s="318">
        <v>120</v>
      </c>
      <c r="K126" s="366"/>
    </row>
    <row r="127" s="1" customFormat="1" ht="15" customHeight="1">
      <c r="B127" s="363"/>
      <c r="C127" s="318" t="s">
        <v>1057</v>
      </c>
      <c r="D127" s="318"/>
      <c r="E127" s="318"/>
      <c r="F127" s="341" t="s">
        <v>1008</v>
      </c>
      <c r="G127" s="318"/>
      <c r="H127" s="318" t="s">
        <v>1058</v>
      </c>
      <c r="I127" s="318" t="s">
        <v>1010</v>
      </c>
      <c r="J127" s="318" t="s">
        <v>1059</v>
      </c>
      <c r="K127" s="366"/>
    </row>
    <row r="128" s="1" customFormat="1" ht="15" customHeight="1">
      <c r="B128" s="363"/>
      <c r="C128" s="318" t="s">
        <v>956</v>
      </c>
      <c r="D128" s="318"/>
      <c r="E128" s="318"/>
      <c r="F128" s="341" t="s">
        <v>1008</v>
      </c>
      <c r="G128" s="318"/>
      <c r="H128" s="318" t="s">
        <v>1060</v>
      </c>
      <c r="I128" s="318" t="s">
        <v>1010</v>
      </c>
      <c r="J128" s="318" t="s">
        <v>1059</v>
      </c>
      <c r="K128" s="366"/>
    </row>
    <row r="129" s="1" customFormat="1" ht="15" customHeight="1">
      <c r="B129" s="363"/>
      <c r="C129" s="318" t="s">
        <v>1019</v>
      </c>
      <c r="D129" s="318"/>
      <c r="E129" s="318"/>
      <c r="F129" s="341" t="s">
        <v>1014</v>
      </c>
      <c r="G129" s="318"/>
      <c r="H129" s="318" t="s">
        <v>1020</v>
      </c>
      <c r="I129" s="318" t="s">
        <v>1010</v>
      </c>
      <c r="J129" s="318">
        <v>15</v>
      </c>
      <c r="K129" s="366"/>
    </row>
    <row r="130" s="1" customFormat="1" ht="15" customHeight="1">
      <c r="B130" s="363"/>
      <c r="C130" s="344" t="s">
        <v>1021</v>
      </c>
      <c r="D130" s="344"/>
      <c r="E130" s="344"/>
      <c r="F130" s="345" t="s">
        <v>1014</v>
      </c>
      <c r="G130" s="344"/>
      <c r="H130" s="344" t="s">
        <v>1022</v>
      </c>
      <c r="I130" s="344" t="s">
        <v>1010</v>
      </c>
      <c r="J130" s="344">
        <v>15</v>
      </c>
      <c r="K130" s="366"/>
    </row>
    <row r="131" s="1" customFormat="1" ht="15" customHeight="1">
      <c r="B131" s="363"/>
      <c r="C131" s="344" t="s">
        <v>1023</v>
      </c>
      <c r="D131" s="344"/>
      <c r="E131" s="344"/>
      <c r="F131" s="345" t="s">
        <v>1014</v>
      </c>
      <c r="G131" s="344"/>
      <c r="H131" s="344" t="s">
        <v>1024</v>
      </c>
      <c r="I131" s="344" t="s">
        <v>1010</v>
      </c>
      <c r="J131" s="344">
        <v>20</v>
      </c>
      <c r="K131" s="366"/>
    </row>
    <row r="132" s="1" customFormat="1" ht="15" customHeight="1">
      <c r="B132" s="363"/>
      <c r="C132" s="344" t="s">
        <v>1025</v>
      </c>
      <c r="D132" s="344"/>
      <c r="E132" s="344"/>
      <c r="F132" s="345" t="s">
        <v>1014</v>
      </c>
      <c r="G132" s="344"/>
      <c r="H132" s="344" t="s">
        <v>1026</v>
      </c>
      <c r="I132" s="344" t="s">
        <v>1010</v>
      </c>
      <c r="J132" s="344">
        <v>20</v>
      </c>
      <c r="K132" s="366"/>
    </row>
    <row r="133" s="1" customFormat="1" ht="15" customHeight="1">
      <c r="B133" s="363"/>
      <c r="C133" s="318" t="s">
        <v>1013</v>
      </c>
      <c r="D133" s="318"/>
      <c r="E133" s="318"/>
      <c r="F133" s="341" t="s">
        <v>1014</v>
      </c>
      <c r="G133" s="318"/>
      <c r="H133" s="318" t="s">
        <v>1048</v>
      </c>
      <c r="I133" s="318" t="s">
        <v>1010</v>
      </c>
      <c r="J133" s="318">
        <v>50</v>
      </c>
      <c r="K133" s="366"/>
    </row>
    <row r="134" s="1" customFormat="1" ht="15" customHeight="1">
      <c r="B134" s="363"/>
      <c r="C134" s="318" t="s">
        <v>1027</v>
      </c>
      <c r="D134" s="318"/>
      <c r="E134" s="318"/>
      <c r="F134" s="341" t="s">
        <v>1014</v>
      </c>
      <c r="G134" s="318"/>
      <c r="H134" s="318" t="s">
        <v>1048</v>
      </c>
      <c r="I134" s="318" t="s">
        <v>1010</v>
      </c>
      <c r="J134" s="318">
        <v>50</v>
      </c>
      <c r="K134" s="366"/>
    </row>
    <row r="135" s="1" customFormat="1" ht="15" customHeight="1">
      <c r="B135" s="363"/>
      <c r="C135" s="318" t="s">
        <v>1033</v>
      </c>
      <c r="D135" s="318"/>
      <c r="E135" s="318"/>
      <c r="F135" s="341" t="s">
        <v>1014</v>
      </c>
      <c r="G135" s="318"/>
      <c r="H135" s="318" t="s">
        <v>1048</v>
      </c>
      <c r="I135" s="318" t="s">
        <v>1010</v>
      </c>
      <c r="J135" s="318">
        <v>50</v>
      </c>
      <c r="K135" s="366"/>
    </row>
    <row r="136" s="1" customFormat="1" ht="15" customHeight="1">
      <c r="B136" s="363"/>
      <c r="C136" s="318" t="s">
        <v>1035</v>
      </c>
      <c r="D136" s="318"/>
      <c r="E136" s="318"/>
      <c r="F136" s="341" t="s">
        <v>1014</v>
      </c>
      <c r="G136" s="318"/>
      <c r="H136" s="318" t="s">
        <v>1048</v>
      </c>
      <c r="I136" s="318" t="s">
        <v>1010</v>
      </c>
      <c r="J136" s="318">
        <v>50</v>
      </c>
      <c r="K136" s="366"/>
    </row>
    <row r="137" s="1" customFormat="1" ht="15" customHeight="1">
      <c r="B137" s="363"/>
      <c r="C137" s="318" t="s">
        <v>1036</v>
      </c>
      <c r="D137" s="318"/>
      <c r="E137" s="318"/>
      <c r="F137" s="341" t="s">
        <v>1014</v>
      </c>
      <c r="G137" s="318"/>
      <c r="H137" s="318" t="s">
        <v>1061</v>
      </c>
      <c r="I137" s="318" t="s">
        <v>1010</v>
      </c>
      <c r="J137" s="318">
        <v>255</v>
      </c>
      <c r="K137" s="366"/>
    </row>
    <row r="138" s="1" customFormat="1" ht="15" customHeight="1">
      <c r="B138" s="363"/>
      <c r="C138" s="318" t="s">
        <v>1038</v>
      </c>
      <c r="D138" s="318"/>
      <c r="E138" s="318"/>
      <c r="F138" s="341" t="s">
        <v>1008</v>
      </c>
      <c r="G138" s="318"/>
      <c r="H138" s="318" t="s">
        <v>1062</v>
      </c>
      <c r="I138" s="318" t="s">
        <v>1040</v>
      </c>
      <c r="J138" s="318"/>
      <c r="K138" s="366"/>
    </row>
    <row r="139" s="1" customFormat="1" ht="15" customHeight="1">
      <c r="B139" s="363"/>
      <c r="C139" s="318" t="s">
        <v>1041</v>
      </c>
      <c r="D139" s="318"/>
      <c r="E139" s="318"/>
      <c r="F139" s="341" t="s">
        <v>1008</v>
      </c>
      <c r="G139" s="318"/>
      <c r="H139" s="318" t="s">
        <v>1063</v>
      </c>
      <c r="I139" s="318" t="s">
        <v>1043</v>
      </c>
      <c r="J139" s="318"/>
      <c r="K139" s="366"/>
    </row>
    <row r="140" s="1" customFormat="1" ht="15" customHeight="1">
      <c r="B140" s="363"/>
      <c r="C140" s="318" t="s">
        <v>1044</v>
      </c>
      <c r="D140" s="318"/>
      <c r="E140" s="318"/>
      <c r="F140" s="341" t="s">
        <v>1008</v>
      </c>
      <c r="G140" s="318"/>
      <c r="H140" s="318" t="s">
        <v>1044</v>
      </c>
      <c r="I140" s="318" t="s">
        <v>1043</v>
      </c>
      <c r="J140" s="318"/>
      <c r="K140" s="366"/>
    </row>
    <row r="141" s="1" customFormat="1" ht="15" customHeight="1">
      <c r="B141" s="363"/>
      <c r="C141" s="318" t="s">
        <v>44</v>
      </c>
      <c r="D141" s="318"/>
      <c r="E141" s="318"/>
      <c r="F141" s="341" t="s">
        <v>1008</v>
      </c>
      <c r="G141" s="318"/>
      <c r="H141" s="318" t="s">
        <v>1064</v>
      </c>
      <c r="I141" s="318" t="s">
        <v>1043</v>
      </c>
      <c r="J141" s="318"/>
      <c r="K141" s="366"/>
    </row>
    <row r="142" s="1" customFormat="1" ht="15" customHeight="1">
      <c r="B142" s="363"/>
      <c r="C142" s="318" t="s">
        <v>1065</v>
      </c>
      <c r="D142" s="318"/>
      <c r="E142" s="318"/>
      <c r="F142" s="341" t="s">
        <v>1008</v>
      </c>
      <c r="G142" s="318"/>
      <c r="H142" s="318" t="s">
        <v>1066</v>
      </c>
      <c r="I142" s="318" t="s">
        <v>1043</v>
      </c>
      <c r="J142" s="318"/>
      <c r="K142" s="366"/>
    </row>
    <row r="143" s="1" customFormat="1" ht="15" customHeight="1">
      <c r="B143" s="367"/>
      <c r="C143" s="368"/>
      <c r="D143" s="368"/>
      <c r="E143" s="368"/>
      <c r="F143" s="368"/>
      <c r="G143" s="368"/>
      <c r="H143" s="368"/>
      <c r="I143" s="368"/>
      <c r="J143" s="368"/>
      <c r="K143" s="369"/>
    </row>
    <row r="144" s="1" customFormat="1" ht="18.75" customHeight="1">
      <c r="B144" s="354"/>
      <c r="C144" s="354"/>
      <c r="D144" s="354"/>
      <c r="E144" s="354"/>
      <c r="F144" s="355"/>
      <c r="G144" s="354"/>
      <c r="H144" s="354"/>
      <c r="I144" s="354"/>
      <c r="J144" s="354"/>
      <c r="K144" s="354"/>
    </row>
    <row r="145" s="1" customFormat="1" ht="18.75" customHeight="1">
      <c r="B145" s="326"/>
      <c r="C145" s="326"/>
      <c r="D145" s="326"/>
      <c r="E145" s="326"/>
      <c r="F145" s="326"/>
      <c r="G145" s="326"/>
      <c r="H145" s="326"/>
      <c r="I145" s="326"/>
      <c r="J145" s="326"/>
      <c r="K145" s="326"/>
    </row>
    <row r="146" s="1" customFormat="1" ht="7.5" customHeight="1">
      <c r="B146" s="327"/>
      <c r="C146" s="328"/>
      <c r="D146" s="328"/>
      <c r="E146" s="328"/>
      <c r="F146" s="328"/>
      <c r="G146" s="328"/>
      <c r="H146" s="328"/>
      <c r="I146" s="328"/>
      <c r="J146" s="328"/>
      <c r="K146" s="329"/>
    </row>
    <row r="147" s="1" customFormat="1" ht="45" customHeight="1">
      <c r="B147" s="330"/>
      <c r="C147" s="331" t="s">
        <v>1067</v>
      </c>
      <c r="D147" s="331"/>
      <c r="E147" s="331"/>
      <c r="F147" s="331"/>
      <c r="G147" s="331"/>
      <c r="H147" s="331"/>
      <c r="I147" s="331"/>
      <c r="J147" s="331"/>
      <c r="K147" s="332"/>
    </row>
    <row r="148" s="1" customFormat="1" ht="17.25" customHeight="1">
      <c r="B148" s="330"/>
      <c r="C148" s="333" t="s">
        <v>1002</v>
      </c>
      <c r="D148" s="333"/>
      <c r="E148" s="333"/>
      <c r="F148" s="333" t="s">
        <v>1003</v>
      </c>
      <c r="G148" s="334"/>
      <c r="H148" s="333" t="s">
        <v>60</v>
      </c>
      <c r="I148" s="333" t="s">
        <v>63</v>
      </c>
      <c r="J148" s="333" t="s">
        <v>1004</v>
      </c>
      <c r="K148" s="332"/>
    </row>
    <row r="149" s="1" customFormat="1" ht="17.25" customHeight="1">
      <c r="B149" s="330"/>
      <c r="C149" s="335" t="s">
        <v>1005</v>
      </c>
      <c r="D149" s="335"/>
      <c r="E149" s="335"/>
      <c r="F149" s="336" t="s">
        <v>1006</v>
      </c>
      <c r="G149" s="337"/>
      <c r="H149" s="335"/>
      <c r="I149" s="335"/>
      <c r="J149" s="335" t="s">
        <v>1007</v>
      </c>
      <c r="K149" s="332"/>
    </row>
    <row r="150" s="1" customFormat="1" ht="5.25" customHeight="1">
      <c r="B150" s="343"/>
      <c r="C150" s="338"/>
      <c r="D150" s="338"/>
      <c r="E150" s="338"/>
      <c r="F150" s="338"/>
      <c r="G150" s="339"/>
      <c r="H150" s="338"/>
      <c r="I150" s="338"/>
      <c r="J150" s="338"/>
      <c r="K150" s="366"/>
    </row>
    <row r="151" s="1" customFormat="1" ht="15" customHeight="1">
      <c r="B151" s="343"/>
      <c r="C151" s="370" t="s">
        <v>1011</v>
      </c>
      <c r="D151" s="318"/>
      <c r="E151" s="318"/>
      <c r="F151" s="371" t="s">
        <v>1008</v>
      </c>
      <c r="G151" s="318"/>
      <c r="H151" s="370" t="s">
        <v>1048</v>
      </c>
      <c r="I151" s="370" t="s">
        <v>1010</v>
      </c>
      <c r="J151" s="370">
        <v>120</v>
      </c>
      <c r="K151" s="366"/>
    </row>
    <row r="152" s="1" customFormat="1" ht="15" customHeight="1">
      <c r="B152" s="343"/>
      <c r="C152" s="370" t="s">
        <v>1057</v>
      </c>
      <c r="D152" s="318"/>
      <c r="E152" s="318"/>
      <c r="F152" s="371" t="s">
        <v>1008</v>
      </c>
      <c r="G152" s="318"/>
      <c r="H152" s="370" t="s">
        <v>1068</v>
      </c>
      <c r="I152" s="370" t="s">
        <v>1010</v>
      </c>
      <c r="J152" s="370" t="s">
        <v>1059</v>
      </c>
      <c r="K152" s="366"/>
    </row>
    <row r="153" s="1" customFormat="1" ht="15" customHeight="1">
      <c r="B153" s="343"/>
      <c r="C153" s="370" t="s">
        <v>956</v>
      </c>
      <c r="D153" s="318"/>
      <c r="E153" s="318"/>
      <c r="F153" s="371" t="s">
        <v>1008</v>
      </c>
      <c r="G153" s="318"/>
      <c r="H153" s="370" t="s">
        <v>1069</v>
      </c>
      <c r="I153" s="370" t="s">
        <v>1010</v>
      </c>
      <c r="J153" s="370" t="s">
        <v>1059</v>
      </c>
      <c r="K153" s="366"/>
    </row>
    <row r="154" s="1" customFormat="1" ht="15" customHeight="1">
      <c r="B154" s="343"/>
      <c r="C154" s="370" t="s">
        <v>1013</v>
      </c>
      <c r="D154" s="318"/>
      <c r="E154" s="318"/>
      <c r="F154" s="371" t="s">
        <v>1014</v>
      </c>
      <c r="G154" s="318"/>
      <c r="H154" s="370" t="s">
        <v>1048</v>
      </c>
      <c r="I154" s="370" t="s">
        <v>1010</v>
      </c>
      <c r="J154" s="370">
        <v>50</v>
      </c>
      <c r="K154" s="366"/>
    </row>
    <row r="155" s="1" customFormat="1" ht="15" customHeight="1">
      <c r="B155" s="343"/>
      <c r="C155" s="370" t="s">
        <v>1016</v>
      </c>
      <c r="D155" s="318"/>
      <c r="E155" s="318"/>
      <c r="F155" s="371" t="s">
        <v>1008</v>
      </c>
      <c r="G155" s="318"/>
      <c r="H155" s="370" t="s">
        <v>1048</v>
      </c>
      <c r="I155" s="370" t="s">
        <v>1018</v>
      </c>
      <c r="J155" s="370"/>
      <c r="K155" s="366"/>
    </row>
    <row r="156" s="1" customFormat="1" ht="15" customHeight="1">
      <c r="B156" s="343"/>
      <c r="C156" s="370" t="s">
        <v>1027</v>
      </c>
      <c r="D156" s="318"/>
      <c r="E156" s="318"/>
      <c r="F156" s="371" t="s">
        <v>1014</v>
      </c>
      <c r="G156" s="318"/>
      <c r="H156" s="370" t="s">
        <v>1048</v>
      </c>
      <c r="I156" s="370" t="s">
        <v>1010</v>
      </c>
      <c r="J156" s="370">
        <v>50</v>
      </c>
      <c r="K156" s="366"/>
    </row>
    <row r="157" s="1" customFormat="1" ht="15" customHeight="1">
      <c r="B157" s="343"/>
      <c r="C157" s="370" t="s">
        <v>1035</v>
      </c>
      <c r="D157" s="318"/>
      <c r="E157" s="318"/>
      <c r="F157" s="371" t="s">
        <v>1014</v>
      </c>
      <c r="G157" s="318"/>
      <c r="H157" s="370" t="s">
        <v>1048</v>
      </c>
      <c r="I157" s="370" t="s">
        <v>1010</v>
      </c>
      <c r="J157" s="370">
        <v>50</v>
      </c>
      <c r="K157" s="366"/>
    </row>
    <row r="158" s="1" customFormat="1" ht="15" customHeight="1">
      <c r="B158" s="343"/>
      <c r="C158" s="370" t="s">
        <v>1033</v>
      </c>
      <c r="D158" s="318"/>
      <c r="E158" s="318"/>
      <c r="F158" s="371" t="s">
        <v>1014</v>
      </c>
      <c r="G158" s="318"/>
      <c r="H158" s="370" t="s">
        <v>1048</v>
      </c>
      <c r="I158" s="370" t="s">
        <v>1010</v>
      </c>
      <c r="J158" s="370">
        <v>50</v>
      </c>
      <c r="K158" s="366"/>
    </row>
    <row r="159" s="1" customFormat="1" ht="15" customHeight="1">
      <c r="B159" s="343"/>
      <c r="C159" s="370" t="s">
        <v>117</v>
      </c>
      <c r="D159" s="318"/>
      <c r="E159" s="318"/>
      <c r="F159" s="371" t="s">
        <v>1008</v>
      </c>
      <c r="G159" s="318"/>
      <c r="H159" s="370" t="s">
        <v>1070</v>
      </c>
      <c r="I159" s="370" t="s">
        <v>1010</v>
      </c>
      <c r="J159" s="370" t="s">
        <v>1071</v>
      </c>
      <c r="K159" s="366"/>
    </row>
    <row r="160" s="1" customFormat="1" ht="15" customHeight="1">
      <c r="B160" s="343"/>
      <c r="C160" s="370" t="s">
        <v>1072</v>
      </c>
      <c r="D160" s="318"/>
      <c r="E160" s="318"/>
      <c r="F160" s="371" t="s">
        <v>1008</v>
      </c>
      <c r="G160" s="318"/>
      <c r="H160" s="370" t="s">
        <v>1073</v>
      </c>
      <c r="I160" s="370" t="s">
        <v>1043</v>
      </c>
      <c r="J160" s="370"/>
      <c r="K160" s="366"/>
    </row>
    <row r="161" s="1" customFormat="1" ht="15" customHeight="1">
      <c r="B161" s="372"/>
      <c r="C161" s="352"/>
      <c r="D161" s="352"/>
      <c r="E161" s="352"/>
      <c r="F161" s="352"/>
      <c r="G161" s="352"/>
      <c r="H161" s="352"/>
      <c r="I161" s="352"/>
      <c r="J161" s="352"/>
      <c r="K161" s="373"/>
    </row>
    <row r="162" s="1" customFormat="1" ht="18.75" customHeight="1">
      <c r="B162" s="354"/>
      <c r="C162" s="364"/>
      <c r="D162" s="364"/>
      <c r="E162" s="364"/>
      <c r="F162" s="374"/>
      <c r="G162" s="364"/>
      <c r="H162" s="364"/>
      <c r="I162" s="364"/>
      <c r="J162" s="364"/>
      <c r="K162" s="354"/>
    </row>
    <row r="163" s="1" customFormat="1" ht="18.75" customHeight="1">
      <c r="B163" s="326"/>
      <c r="C163" s="326"/>
      <c r="D163" s="326"/>
      <c r="E163" s="326"/>
      <c r="F163" s="326"/>
      <c r="G163" s="326"/>
      <c r="H163" s="326"/>
      <c r="I163" s="326"/>
      <c r="J163" s="326"/>
      <c r="K163" s="326"/>
    </row>
    <row r="164" s="1" customFormat="1" ht="7.5" customHeight="1">
      <c r="B164" s="305"/>
      <c r="C164" s="306"/>
      <c r="D164" s="306"/>
      <c r="E164" s="306"/>
      <c r="F164" s="306"/>
      <c r="G164" s="306"/>
      <c r="H164" s="306"/>
      <c r="I164" s="306"/>
      <c r="J164" s="306"/>
      <c r="K164" s="307"/>
    </row>
    <row r="165" s="1" customFormat="1" ht="45" customHeight="1">
      <c r="B165" s="308"/>
      <c r="C165" s="309" t="s">
        <v>1074</v>
      </c>
      <c r="D165" s="309"/>
      <c r="E165" s="309"/>
      <c r="F165" s="309"/>
      <c r="G165" s="309"/>
      <c r="H165" s="309"/>
      <c r="I165" s="309"/>
      <c r="J165" s="309"/>
      <c r="K165" s="310"/>
    </row>
    <row r="166" s="1" customFormat="1" ht="17.25" customHeight="1">
      <c r="B166" s="308"/>
      <c r="C166" s="333" t="s">
        <v>1002</v>
      </c>
      <c r="D166" s="333"/>
      <c r="E166" s="333"/>
      <c r="F166" s="333" t="s">
        <v>1003</v>
      </c>
      <c r="G166" s="375"/>
      <c r="H166" s="376" t="s">
        <v>60</v>
      </c>
      <c r="I166" s="376" t="s">
        <v>63</v>
      </c>
      <c r="J166" s="333" t="s">
        <v>1004</v>
      </c>
      <c r="K166" s="310"/>
    </row>
    <row r="167" s="1" customFormat="1" ht="17.25" customHeight="1">
      <c r="B167" s="311"/>
      <c r="C167" s="335" t="s">
        <v>1005</v>
      </c>
      <c r="D167" s="335"/>
      <c r="E167" s="335"/>
      <c r="F167" s="336" t="s">
        <v>1006</v>
      </c>
      <c r="G167" s="377"/>
      <c r="H167" s="378"/>
      <c r="I167" s="378"/>
      <c r="J167" s="335" t="s">
        <v>1007</v>
      </c>
      <c r="K167" s="313"/>
    </row>
    <row r="168" s="1" customFormat="1" ht="5.25" customHeight="1">
      <c r="B168" s="343"/>
      <c r="C168" s="338"/>
      <c r="D168" s="338"/>
      <c r="E168" s="338"/>
      <c r="F168" s="338"/>
      <c r="G168" s="339"/>
      <c r="H168" s="338"/>
      <c r="I168" s="338"/>
      <c r="J168" s="338"/>
      <c r="K168" s="366"/>
    </row>
    <row r="169" s="1" customFormat="1" ht="15" customHeight="1">
      <c r="B169" s="343"/>
      <c r="C169" s="318" t="s">
        <v>1011</v>
      </c>
      <c r="D169" s="318"/>
      <c r="E169" s="318"/>
      <c r="F169" s="341" t="s">
        <v>1008</v>
      </c>
      <c r="G169" s="318"/>
      <c r="H169" s="318" t="s">
        <v>1048</v>
      </c>
      <c r="I169" s="318" t="s">
        <v>1010</v>
      </c>
      <c r="J169" s="318">
        <v>120</v>
      </c>
      <c r="K169" s="366"/>
    </row>
    <row r="170" s="1" customFormat="1" ht="15" customHeight="1">
      <c r="B170" s="343"/>
      <c r="C170" s="318" t="s">
        <v>1057</v>
      </c>
      <c r="D170" s="318"/>
      <c r="E170" s="318"/>
      <c r="F170" s="341" t="s">
        <v>1008</v>
      </c>
      <c r="G170" s="318"/>
      <c r="H170" s="318" t="s">
        <v>1058</v>
      </c>
      <c r="I170" s="318" t="s">
        <v>1010</v>
      </c>
      <c r="J170" s="318" t="s">
        <v>1059</v>
      </c>
      <c r="K170" s="366"/>
    </row>
    <row r="171" s="1" customFormat="1" ht="15" customHeight="1">
      <c r="B171" s="343"/>
      <c r="C171" s="318" t="s">
        <v>956</v>
      </c>
      <c r="D171" s="318"/>
      <c r="E171" s="318"/>
      <c r="F171" s="341" t="s">
        <v>1008</v>
      </c>
      <c r="G171" s="318"/>
      <c r="H171" s="318" t="s">
        <v>1075</v>
      </c>
      <c r="I171" s="318" t="s">
        <v>1010</v>
      </c>
      <c r="J171" s="318" t="s">
        <v>1059</v>
      </c>
      <c r="K171" s="366"/>
    </row>
    <row r="172" s="1" customFormat="1" ht="15" customHeight="1">
      <c r="B172" s="343"/>
      <c r="C172" s="318" t="s">
        <v>1013</v>
      </c>
      <c r="D172" s="318"/>
      <c r="E172" s="318"/>
      <c r="F172" s="341" t="s">
        <v>1014</v>
      </c>
      <c r="G172" s="318"/>
      <c r="H172" s="318" t="s">
        <v>1075</v>
      </c>
      <c r="I172" s="318" t="s">
        <v>1010</v>
      </c>
      <c r="J172" s="318">
        <v>50</v>
      </c>
      <c r="K172" s="366"/>
    </row>
    <row r="173" s="1" customFormat="1" ht="15" customHeight="1">
      <c r="B173" s="343"/>
      <c r="C173" s="318" t="s">
        <v>1016</v>
      </c>
      <c r="D173" s="318"/>
      <c r="E173" s="318"/>
      <c r="F173" s="341" t="s">
        <v>1008</v>
      </c>
      <c r="G173" s="318"/>
      <c r="H173" s="318" t="s">
        <v>1075</v>
      </c>
      <c r="I173" s="318" t="s">
        <v>1018</v>
      </c>
      <c r="J173" s="318"/>
      <c r="K173" s="366"/>
    </row>
    <row r="174" s="1" customFormat="1" ht="15" customHeight="1">
      <c r="B174" s="343"/>
      <c r="C174" s="318" t="s">
        <v>1027</v>
      </c>
      <c r="D174" s="318"/>
      <c r="E174" s="318"/>
      <c r="F174" s="341" t="s">
        <v>1014</v>
      </c>
      <c r="G174" s="318"/>
      <c r="H174" s="318" t="s">
        <v>1075</v>
      </c>
      <c r="I174" s="318" t="s">
        <v>1010</v>
      </c>
      <c r="J174" s="318">
        <v>50</v>
      </c>
      <c r="K174" s="366"/>
    </row>
    <row r="175" s="1" customFormat="1" ht="15" customHeight="1">
      <c r="B175" s="343"/>
      <c r="C175" s="318" t="s">
        <v>1035</v>
      </c>
      <c r="D175" s="318"/>
      <c r="E175" s="318"/>
      <c r="F175" s="341" t="s">
        <v>1014</v>
      </c>
      <c r="G175" s="318"/>
      <c r="H175" s="318" t="s">
        <v>1075</v>
      </c>
      <c r="I175" s="318" t="s">
        <v>1010</v>
      </c>
      <c r="J175" s="318">
        <v>50</v>
      </c>
      <c r="K175" s="366"/>
    </row>
    <row r="176" s="1" customFormat="1" ht="15" customHeight="1">
      <c r="B176" s="343"/>
      <c r="C176" s="318" t="s">
        <v>1033</v>
      </c>
      <c r="D176" s="318"/>
      <c r="E176" s="318"/>
      <c r="F176" s="341" t="s">
        <v>1014</v>
      </c>
      <c r="G176" s="318"/>
      <c r="H176" s="318" t="s">
        <v>1075</v>
      </c>
      <c r="I176" s="318" t="s">
        <v>1010</v>
      </c>
      <c r="J176" s="318">
        <v>50</v>
      </c>
      <c r="K176" s="366"/>
    </row>
    <row r="177" s="1" customFormat="1" ht="15" customHeight="1">
      <c r="B177" s="343"/>
      <c r="C177" s="318" t="s">
        <v>134</v>
      </c>
      <c r="D177" s="318"/>
      <c r="E177" s="318"/>
      <c r="F177" s="341" t="s">
        <v>1008</v>
      </c>
      <c r="G177" s="318"/>
      <c r="H177" s="318" t="s">
        <v>1076</v>
      </c>
      <c r="I177" s="318" t="s">
        <v>1077</v>
      </c>
      <c r="J177" s="318"/>
      <c r="K177" s="366"/>
    </row>
    <row r="178" s="1" customFormat="1" ht="15" customHeight="1">
      <c r="B178" s="343"/>
      <c r="C178" s="318" t="s">
        <v>63</v>
      </c>
      <c r="D178" s="318"/>
      <c r="E178" s="318"/>
      <c r="F178" s="341" t="s">
        <v>1008</v>
      </c>
      <c r="G178" s="318"/>
      <c r="H178" s="318" t="s">
        <v>1078</v>
      </c>
      <c r="I178" s="318" t="s">
        <v>1079</v>
      </c>
      <c r="J178" s="318">
        <v>1</v>
      </c>
      <c r="K178" s="366"/>
    </row>
    <row r="179" s="1" customFormat="1" ht="15" customHeight="1">
      <c r="B179" s="343"/>
      <c r="C179" s="318" t="s">
        <v>59</v>
      </c>
      <c r="D179" s="318"/>
      <c r="E179" s="318"/>
      <c r="F179" s="341" t="s">
        <v>1008</v>
      </c>
      <c r="G179" s="318"/>
      <c r="H179" s="318" t="s">
        <v>1080</v>
      </c>
      <c r="I179" s="318" t="s">
        <v>1010</v>
      </c>
      <c r="J179" s="318">
        <v>20</v>
      </c>
      <c r="K179" s="366"/>
    </row>
    <row r="180" s="1" customFormat="1" ht="15" customHeight="1">
      <c r="B180" s="343"/>
      <c r="C180" s="318" t="s">
        <v>60</v>
      </c>
      <c r="D180" s="318"/>
      <c r="E180" s="318"/>
      <c r="F180" s="341" t="s">
        <v>1008</v>
      </c>
      <c r="G180" s="318"/>
      <c r="H180" s="318" t="s">
        <v>1081</v>
      </c>
      <c r="I180" s="318" t="s">
        <v>1010</v>
      </c>
      <c r="J180" s="318">
        <v>255</v>
      </c>
      <c r="K180" s="366"/>
    </row>
    <row r="181" s="1" customFormat="1" ht="15" customHeight="1">
      <c r="B181" s="343"/>
      <c r="C181" s="318" t="s">
        <v>135</v>
      </c>
      <c r="D181" s="318"/>
      <c r="E181" s="318"/>
      <c r="F181" s="341" t="s">
        <v>1008</v>
      </c>
      <c r="G181" s="318"/>
      <c r="H181" s="318" t="s">
        <v>972</v>
      </c>
      <c r="I181" s="318" t="s">
        <v>1010</v>
      </c>
      <c r="J181" s="318">
        <v>10</v>
      </c>
      <c r="K181" s="366"/>
    </row>
    <row r="182" s="1" customFormat="1" ht="15" customHeight="1">
      <c r="B182" s="343"/>
      <c r="C182" s="318" t="s">
        <v>136</v>
      </c>
      <c r="D182" s="318"/>
      <c r="E182" s="318"/>
      <c r="F182" s="341" t="s">
        <v>1008</v>
      </c>
      <c r="G182" s="318"/>
      <c r="H182" s="318" t="s">
        <v>1082</v>
      </c>
      <c r="I182" s="318" t="s">
        <v>1043</v>
      </c>
      <c r="J182" s="318"/>
      <c r="K182" s="366"/>
    </row>
    <row r="183" s="1" customFormat="1" ht="15" customHeight="1">
      <c r="B183" s="343"/>
      <c r="C183" s="318" t="s">
        <v>1083</v>
      </c>
      <c r="D183" s="318"/>
      <c r="E183" s="318"/>
      <c r="F183" s="341" t="s">
        <v>1008</v>
      </c>
      <c r="G183" s="318"/>
      <c r="H183" s="318" t="s">
        <v>1084</v>
      </c>
      <c r="I183" s="318" t="s">
        <v>1043</v>
      </c>
      <c r="J183" s="318"/>
      <c r="K183" s="366"/>
    </row>
    <row r="184" s="1" customFormat="1" ht="15" customHeight="1">
      <c r="B184" s="343"/>
      <c r="C184" s="318" t="s">
        <v>1072</v>
      </c>
      <c r="D184" s="318"/>
      <c r="E184" s="318"/>
      <c r="F184" s="341" t="s">
        <v>1008</v>
      </c>
      <c r="G184" s="318"/>
      <c r="H184" s="318" t="s">
        <v>1085</v>
      </c>
      <c r="I184" s="318" t="s">
        <v>1043</v>
      </c>
      <c r="J184" s="318"/>
      <c r="K184" s="366"/>
    </row>
    <row r="185" s="1" customFormat="1" ht="15" customHeight="1">
      <c r="B185" s="343"/>
      <c r="C185" s="318" t="s">
        <v>138</v>
      </c>
      <c r="D185" s="318"/>
      <c r="E185" s="318"/>
      <c r="F185" s="341" t="s">
        <v>1014</v>
      </c>
      <c r="G185" s="318"/>
      <c r="H185" s="318" t="s">
        <v>1086</v>
      </c>
      <c r="I185" s="318" t="s">
        <v>1010</v>
      </c>
      <c r="J185" s="318">
        <v>50</v>
      </c>
      <c r="K185" s="366"/>
    </row>
    <row r="186" s="1" customFormat="1" ht="15" customHeight="1">
      <c r="B186" s="343"/>
      <c r="C186" s="318" t="s">
        <v>1087</v>
      </c>
      <c r="D186" s="318"/>
      <c r="E186" s="318"/>
      <c r="F186" s="341" t="s">
        <v>1014</v>
      </c>
      <c r="G186" s="318"/>
      <c r="H186" s="318" t="s">
        <v>1088</v>
      </c>
      <c r="I186" s="318" t="s">
        <v>1089</v>
      </c>
      <c r="J186" s="318"/>
      <c r="K186" s="366"/>
    </row>
    <row r="187" s="1" customFormat="1" ht="15" customHeight="1">
      <c r="B187" s="343"/>
      <c r="C187" s="318" t="s">
        <v>1090</v>
      </c>
      <c r="D187" s="318"/>
      <c r="E187" s="318"/>
      <c r="F187" s="341" t="s">
        <v>1014</v>
      </c>
      <c r="G187" s="318"/>
      <c r="H187" s="318" t="s">
        <v>1091</v>
      </c>
      <c r="I187" s="318" t="s">
        <v>1089</v>
      </c>
      <c r="J187" s="318"/>
      <c r="K187" s="366"/>
    </row>
    <row r="188" s="1" customFormat="1" ht="15" customHeight="1">
      <c r="B188" s="343"/>
      <c r="C188" s="318" t="s">
        <v>1092</v>
      </c>
      <c r="D188" s="318"/>
      <c r="E188" s="318"/>
      <c r="F188" s="341" t="s">
        <v>1014</v>
      </c>
      <c r="G188" s="318"/>
      <c r="H188" s="318" t="s">
        <v>1093</v>
      </c>
      <c r="I188" s="318" t="s">
        <v>1089</v>
      </c>
      <c r="J188" s="318"/>
      <c r="K188" s="366"/>
    </row>
    <row r="189" s="1" customFormat="1" ht="15" customHeight="1">
      <c r="B189" s="343"/>
      <c r="C189" s="379" t="s">
        <v>1094</v>
      </c>
      <c r="D189" s="318"/>
      <c r="E189" s="318"/>
      <c r="F189" s="341" t="s">
        <v>1014</v>
      </c>
      <c r="G189" s="318"/>
      <c r="H189" s="318" t="s">
        <v>1095</v>
      </c>
      <c r="I189" s="318" t="s">
        <v>1096</v>
      </c>
      <c r="J189" s="380" t="s">
        <v>1097</v>
      </c>
      <c r="K189" s="366"/>
    </row>
    <row r="190" s="18" customFormat="1" ht="15" customHeight="1">
      <c r="B190" s="381"/>
      <c r="C190" s="382" t="s">
        <v>1098</v>
      </c>
      <c r="D190" s="383"/>
      <c r="E190" s="383"/>
      <c r="F190" s="384" t="s">
        <v>1014</v>
      </c>
      <c r="G190" s="383"/>
      <c r="H190" s="383" t="s">
        <v>1099</v>
      </c>
      <c r="I190" s="383" t="s">
        <v>1096</v>
      </c>
      <c r="J190" s="385" t="s">
        <v>1097</v>
      </c>
      <c r="K190" s="386"/>
    </row>
    <row r="191" s="1" customFormat="1" ht="15" customHeight="1">
      <c r="B191" s="343"/>
      <c r="C191" s="379" t="s">
        <v>48</v>
      </c>
      <c r="D191" s="318"/>
      <c r="E191" s="318"/>
      <c r="F191" s="341" t="s">
        <v>1008</v>
      </c>
      <c r="G191" s="318"/>
      <c r="H191" s="315" t="s">
        <v>1100</v>
      </c>
      <c r="I191" s="318" t="s">
        <v>1101</v>
      </c>
      <c r="J191" s="318"/>
      <c r="K191" s="366"/>
    </row>
    <row r="192" s="1" customFormat="1" ht="15" customHeight="1">
      <c r="B192" s="343"/>
      <c r="C192" s="379" t="s">
        <v>1102</v>
      </c>
      <c r="D192" s="318"/>
      <c r="E192" s="318"/>
      <c r="F192" s="341" t="s">
        <v>1008</v>
      </c>
      <c r="G192" s="318"/>
      <c r="H192" s="318" t="s">
        <v>1103</v>
      </c>
      <c r="I192" s="318" t="s">
        <v>1043</v>
      </c>
      <c r="J192" s="318"/>
      <c r="K192" s="366"/>
    </row>
    <row r="193" s="1" customFormat="1" ht="15" customHeight="1">
      <c r="B193" s="343"/>
      <c r="C193" s="379" t="s">
        <v>1104</v>
      </c>
      <c r="D193" s="318"/>
      <c r="E193" s="318"/>
      <c r="F193" s="341" t="s">
        <v>1008</v>
      </c>
      <c r="G193" s="318"/>
      <c r="H193" s="318" t="s">
        <v>1105</v>
      </c>
      <c r="I193" s="318" t="s">
        <v>1043</v>
      </c>
      <c r="J193" s="318"/>
      <c r="K193" s="366"/>
    </row>
    <row r="194" s="1" customFormat="1" ht="15" customHeight="1">
      <c r="B194" s="343"/>
      <c r="C194" s="379" t="s">
        <v>1106</v>
      </c>
      <c r="D194" s="318"/>
      <c r="E194" s="318"/>
      <c r="F194" s="341" t="s">
        <v>1014</v>
      </c>
      <c r="G194" s="318"/>
      <c r="H194" s="318" t="s">
        <v>1107</v>
      </c>
      <c r="I194" s="318" t="s">
        <v>1043</v>
      </c>
      <c r="J194" s="318"/>
      <c r="K194" s="366"/>
    </row>
    <row r="195" s="1" customFormat="1" ht="15" customHeight="1">
      <c r="B195" s="372"/>
      <c r="C195" s="387"/>
      <c r="D195" s="352"/>
      <c r="E195" s="352"/>
      <c r="F195" s="352"/>
      <c r="G195" s="352"/>
      <c r="H195" s="352"/>
      <c r="I195" s="352"/>
      <c r="J195" s="352"/>
      <c r="K195" s="373"/>
    </row>
    <row r="196" s="1" customFormat="1" ht="18.75" customHeight="1">
      <c r="B196" s="354"/>
      <c r="C196" s="364"/>
      <c r="D196" s="364"/>
      <c r="E196" s="364"/>
      <c r="F196" s="374"/>
      <c r="G196" s="364"/>
      <c r="H196" s="364"/>
      <c r="I196" s="364"/>
      <c r="J196" s="364"/>
      <c r="K196" s="354"/>
    </row>
    <row r="197" s="1" customFormat="1" ht="18.75" customHeight="1">
      <c r="B197" s="354"/>
      <c r="C197" s="364"/>
      <c r="D197" s="364"/>
      <c r="E197" s="364"/>
      <c r="F197" s="374"/>
      <c r="G197" s="364"/>
      <c r="H197" s="364"/>
      <c r="I197" s="364"/>
      <c r="J197" s="364"/>
      <c r="K197" s="354"/>
    </row>
    <row r="198" s="1" customFormat="1" ht="18.75" customHeight="1">
      <c r="B198" s="326"/>
      <c r="C198" s="326"/>
      <c r="D198" s="326"/>
      <c r="E198" s="326"/>
      <c r="F198" s="326"/>
      <c r="G198" s="326"/>
      <c r="H198" s="326"/>
      <c r="I198" s="326"/>
      <c r="J198" s="326"/>
      <c r="K198" s="326"/>
    </row>
    <row r="199" s="1" customFormat="1" ht="13.5">
      <c r="B199" s="305"/>
      <c r="C199" s="306"/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1">
      <c r="B200" s="308"/>
      <c r="C200" s="309" t="s">
        <v>1108</v>
      </c>
      <c r="D200" s="309"/>
      <c r="E200" s="309"/>
      <c r="F200" s="309"/>
      <c r="G200" s="309"/>
      <c r="H200" s="309"/>
      <c r="I200" s="309"/>
      <c r="J200" s="309"/>
      <c r="K200" s="310"/>
    </row>
    <row r="201" s="1" customFormat="1" ht="25.5" customHeight="1">
      <c r="B201" s="308"/>
      <c r="C201" s="388" t="s">
        <v>1109</v>
      </c>
      <c r="D201" s="388"/>
      <c r="E201" s="388"/>
      <c r="F201" s="388" t="s">
        <v>1110</v>
      </c>
      <c r="G201" s="389"/>
      <c r="H201" s="388" t="s">
        <v>1111</v>
      </c>
      <c r="I201" s="388"/>
      <c r="J201" s="388"/>
      <c r="K201" s="310"/>
    </row>
    <row r="202" s="1" customFormat="1" ht="5.25" customHeight="1">
      <c r="B202" s="343"/>
      <c r="C202" s="338"/>
      <c r="D202" s="338"/>
      <c r="E202" s="338"/>
      <c r="F202" s="338"/>
      <c r="G202" s="364"/>
      <c r="H202" s="338"/>
      <c r="I202" s="338"/>
      <c r="J202" s="338"/>
      <c r="K202" s="366"/>
    </row>
    <row r="203" s="1" customFormat="1" ht="15" customHeight="1">
      <c r="B203" s="343"/>
      <c r="C203" s="318" t="s">
        <v>1101</v>
      </c>
      <c r="D203" s="318"/>
      <c r="E203" s="318"/>
      <c r="F203" s="341" t="s">
        <v>49</v>
      </c>
      <c r="G203" s="318"/>
      <c r="H203" s="318" t="s">
        <v>1112</v>
      </c>
      <c r="I203" s="318"/>
      <c r="J203" s="318"/>
      <c r="K203" s="366"/>
    </row>
    <row r="204" s="1" customFormat="1" ht="15" customHeight="1">
      <c r="B204" s="343"/>
      <c r="C204" s="318"/>
      <c r="D204" s="318"/>
      <c r="E204" s="318"/>
      <c r="F204" s="341" t="s">
        <v>50</v>
      </c>
      <c r="G204" s="318"/>
      <c r="H204" s="318" t="s">
        <v>1113</v>
      </c>
      <c r="I204" s="318"/>
      <c r="J204" s="318"/>
      <c r="K204" s="366"/>
    </row>
    <row r="205" s="1" customFormat="1" ht="15" customHeight="1">
      <c r="B205" s="343"/>
      <c r="C205" s="318"/>
      <c r="D205" s="318"/>
      <c r="E205" s="318"/>
      <c r="F205" s="341" t="s">
        <v>53</v>
      </c>
      <c r="G205" s="318"/>
      <c r="H205" s="318" t="s">
        <v>1114</v>
      </c>
      <c r="I205" s="318"/>
      <c r="J205" s="318"/>
      <c r="K205" s="366"/>
    </row>
    <row r="206" s="1" customFormat="1" ht="15" customHeight="1">
      <c r="B206" s="343"/>
      <c r="C206" s="318"/>
      <c r="D206" s="318"/>
      <c r="E206" s="318"/>
      <c r="F206" s="341" t="s">
        <v>51</v>
      </c>
      <c r="G206" s="318"/>
      <c r="H206" s="318" t="s">
        <v>1115</v>
      </c>
      <c r="I206" s="318"/>
      <c r="J206" s="318"/>
      <c r="K206" s="366"/>
    </row>
    <row r="207" s="1" customFormat="1" ht="15" customHeight="1">
      <c r="B207" s="343"/>
      <c r="C207" s="318"/>
      <c r="D207" s="318"/>
      <c r="E207" s="318"/>
      <c r="F207" s="341" t="s">
        <v>52</v>
      </c>
      <c r="G207" s="318"/>
      <c r="H207" s="318" t="s">
        <v>1116</v>
      </c>
      <c r="I207" s="318"/>
      <c r="J207" s="318"/>
      <c r="K207" s="366"/>
    </row>
    <row r="208" s="1" customFormat="1" ht="15" customHeight="1">
      <c r="B208" s="343"/>
      <c r="C208" s="318"/>
      <c r="D208" s="318"/>
      <c r="E208" s="318"/>
      <c r="F208" s="341"/>
      <c r="G208" s="318"/>
      <c r="H208" s="318"/>
      <c r="I208" s="318"/>
      <c r="J208" s="318"/>
      <c r="K208" s="366"/>
    </row>
    <row r="209" s="1" customFormat="1" ht="15" customHeight="1">
      <c r="B209" s="343"/>
      <c r="C209" s="318" t="s">
        <v>1055</v>
      </c>
      <c r="D209" s="318"/>
      <c r="E209" s="318"/>
      <c r="F209" s="341" t="s">
        <v>85</v>
      </c>
      <c r="G209" s="318"/>
      <c r="H209" s="318" t="s">
        <v>1117</v>
      </c>
      <c r="I209" s="318"/>
      <c r="J209" s="318"/>
      <c r="K209" s="366"/>
    </row>
    <row r="210" s="1" customFormat="1" ht="15" customHeight="1">
      <c r="B210" s="343"/>
      <c r="C210" s="318"/>
      <c r="D210" s="318"/>
      <c r="E210" s="318"/>
      <c r="F210" s="341" t="s">
        <v>950</v>
      </c>
      <c r="G210" s="318"/>
      <c r="H210" s="318" t="s">
        <v>951</v>
      </c>
      <c r="I210" s="318"/>
      <c r="J210" s="318"/>
      <c r="K210" s="366"/>
    </row>
    <row r="211" s="1" customFormat="1" ht="15" customHeight="1">
      <c r="B211" s="343"/>
      <c r="C211" s="318"/>
      <c r="D211" s="318"/>
      <c r="E211" s="318"/>
      <c r="F211" s="341" t="s">
        <v>948</v>
      </c>
      <c r="G211" s="318"/>
      <c r="H211" s="318" t="s">
        <v>1118</v>
      </c>
      <c r="I211" s="318"/>
      <c r="J211" s="318"/>
      <c r="K211" s="366"/>
    </row>
    <row r="212" s="1" customFormat="1" ht="15" customHeight="1">
      <c r="B212" s="390"/>
      <c r="C212" s="318"/>
      <c r="D212" s="318"/>
      <c r="E212" s="318"/>
      <c r="F212" s="341" t="s">
        <v>952</v>
      </c>
      <c r="G212" s="379"/>
      <c r="H212" s="370" t="s">
        <v>953</v>
      </c>
      <c r="I212" s="370"/>
      <c r="J212" s="370"/>
      <c r="K212" s="391"/>
    </row>
    <row r="213" s="1" customFormat="1" ht="15" customHeight="1">
      <c r="B213" s="390"/>
      <c r="C213" s="318"/>
      <c r="D213" s="318"/>
      <c r="E213" s="318"/>
      <c r="F213" s="341" t="s">
        <v>954</v>
      </c>
      <c r="G213" s="379"/>
      <c r="H213" s="370" t="s">
        <v>883</v>
      </c>
      <c r="I213" s="370"/>
      <c r="J213" s="370"/>
      <c r="K213" s="391"/>
    </row>
    <row r="214" s="1" customFormat="1" ht="15" customHeight="1">
      <c r="B214" s="390"/>
      <c r="C214" s="318"/>
      <c r="D214" s="318"/>
      <c r="E214" s="318"/>
      <c r="F214" s="341"/>
      <c r="G214" s="379"/>
      <c r="H214" s="370"/>
      <c r="I214" s="370"/>
      <c r="J214" s="370"/>
      <c r="K214" s="391"/>
    </row>
    <row r="215" s="1" customFormat="1" ht="15" customHeight="1">
      <c r="B215" s="390"/>
      <c r="C215" s="318" t="s">
        <v>1079</v>
      </c>
      <c r="D215" s="318"/>
      <c r="E215" s="318"/>
      <c r="F215" s="341">
        <v>1</v>
      </c>
      <c r="G215" s="379"/>
      <c r="H215" s="370" t="s">
        <v>1119</v>
      </c>
      <c r="I215" s="370"/>
      <c r="J215" s="370"/>
      <c r="K215" s="391"/>
    </row>
    <row r="216" s="1" customFormat="1" ht="15" customHeight="1">
      <c r="B216" s="390"/>
      <c r="C216" s="318"/>
      <c r="D216" s="318"/>
      <c r="E216" s="318"/>
      <c r="F216" s="341">
        <v>2</v>
      </c>
      <c r="G216" s="379"/>
      <c r="H216" s="370" t="s">
        <v>1120</v>
      </c>
      <c r="I216" s="370"/>
      <c r="J216" s="370"/>
      <c r="K216" s="391"/>
    </row>
    <row r="217" s="1" customFormat="1" ht="15" customHeight="1">
      <c r="B217" s="390"/>
      <c r="C217" s="318"/>
      <c r="D217" s="318"/>
      <c r="E217" s="318"/>
      <c r="F217" s="341">
        <v>3</v>
      </c>
      <c r="G217" s="379"/>
      <c r="H217" s="370" t="s">
        <v>1121</v>
      </c>
      <c r="I217" s="370"/>
      <c r="J217" s="370"/>
      <c r="K217" s="391"/>
    </row>
    <row r="218" s="1" customFormat="1" ht="15" customHeight="1">
      <c r="B218" s="390"/>
      <c r="C218" s="318"/>
      <c r="D218" s="318"/>
      <c r="E218" s="318"/>
      <c r="F218" s="341">
        <v>4</v>
      </c>
      <c r="G218" s="379"/>
      <c r="H218" s="370" t="s">
        <v>1122</v>
      </c>
      <c r="I218" s="370"/>
      <c r="J218" s="370"/>
      <c r="K218" s="391"/>
    </row>
    <row r="219" s="1" customFormat="1" ht="12.75" customHeight="1">
      <c r="B219" s="392"/>
      <c r="C219" s="393"/>
      <c r="D219" s="393"/>
      <c r="E219" s="393"/>
      <c r="F219" s="393"/>
      <c r="G219" s="393"/>
      <c r="H219" s="393"/>
      <c r="I219" s="393"/>
      <c r="J219" s="393"/>
      <c r="K219" s="39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Hadraba</dc:creator>
  <cp:lastModifiedBy>Michal Hadraba</cp:lastModifiedBy>
  <dcterms:created xsi:type="dcterms:W3CDTF">2024-07-18T13:18:14Z</dcterms:created>
  <dcterms:modified xsi:type="dcterms:W3CDTF">2024-07-18T13:18:19Z</dcterms:modified>
</cp:coreProperties>
</file>