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C:\Users\Kynyking\Documents\___Kyncl\_3110_Výměna vstupu do objektu 4.ZŠ Švermova, Žďár nad Sázavou\"/>
    </mc:Choice>
  </mc:AlternateContent>
  <xr:revisionPtr revIDLastSave="0" documentId="8_{9709AB0B-C3A3-47DC-A914-24F85B7A45BB}"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00 090 Naklady" sheetId="12" r:id="rId4"/>
    <sheet name="001 D.1.1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'00 090 Naklady'!$1:$7</definedName>
    <definedName name="_xlnm.Print_Titles" localSheetId="4">'001 D.1.1 Pol'!$1:$7</definedName>
    <definedName name="oadresa">Stavba!$D$6</definedName>
    <definedName name="Objednatel" localSheetId="1">Stavba!$D$5</definedName>
    <definedName name="Objekt" localSheetId="1">Stavba!$B$38</definedName>
    <definedName name="_xlnm.Print_Area" localSheetId="3">'00 090 Naklady'!$A$1:$Y$19</definedName>
    <definedName name="_xlnm.Print_Area" localSheetId="4">'001 D.1.1 Pol'!$A$1:$Y$182</definedName>
    <definedName name="_xlnm.Print_Area" localSheetId="1">Stavba!$A$1:$J$75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74" i="1" l="1"/>
  <c r="I73" i="1"/>
  <c r="I72" i="1"/>
  <c r="I71" i="1"/>
  <c r="I70" i="1"/>
  <c r="I69" i="1"/>
  <c r="I68" i="1"/>
  <c r="I17" i="1" s="1"/>
  <c r="I67" i="1"/>
  <c r="I66" i="1"/>
  <c r="I65" i="1"/>
  <c r="I64" i="1"/>
  <c r="I63" i="1"/>
  <c r="I62" i="1"/>
  <c r="I61" i="1"/>
  <c r="I60" i="1"/>
  <c r="I59" i="1"/>
  <c r="I58" i="1"/>
  <c r="I57" i="1"/>
  <c r="G44" i="1"/>
  <c r="F44" i="1"/>
  <c r="G43" i="1"/>
  <c r="F43" i="1"/>
  <c r="G41" i="1"/>
  <c r="F41" i="1"/>
  <c r="G40" i="1"/>
  <c r="F40" i="1"/>
  <c r="G39" i="1"/>
  <c r="F39" i="1"/>
  <c r="F45" i="1" s="1"/>
  <c r="G181" i="13"/>
  <c r="BA96" i="13"/>
  <c r="BA74" i="13"/>
  <c r="BA40" i="13"/>
  <c r="BA35" i="13"/>
  <c r="BA15" i="13"/>
  <c r="O8" i="13"/>
  <c r="Q8" i="13"/>
  <c r="G9" i="13"/>
  <c r="G8" i="13" s="1"/>
  <c r="I9" i="13"/>
  <c r="I8" i="13" s="1"/>
  <c r="K9" i="13"/>
  <c r="K8" i="13" s="1"/>
  <c r="M9" i="13"/>
  <c r="M8" i="13" s="1"/>
  <c r="O9" i="13"/>
  <c r="Q9" i="13"/>
  <c r="V9" i="13"/>
  <c r="V8" i="13" s="1"/>
  <c r="G13" i="13"/>
  <c r="K13" i="13"/>
  <c r="V13" i="13"/>
  <c r="G14" i="13"/>
  <c r="M14" i="13" s="1"/>
  <c r="M13" i="13" s="1"/>
  <c r="I14" i="13"/>
  <c r="I13" i="13" s="1"/>
  <c r="K14" i="13"/>
  <c r="O14" i="13"/>
  <c r="O13" i="13" s="1"/>
  <c r="Q14" i="13"/>
  <c r="Q13" i="13" s="1"/>
  <c r="V14" i="13"/>
  <c r="G18" i="13"/>
  <c r="V18" i="13"/>
  <c r="G19" i="13"/>
  <c r="I19" i="13"/>
  <c r="K19" i="13"/>
  <c r="K18" i="13" s="1"/>
  <c r="M19" i="13"/>
  <c r="M18" i="13" s="1"/>
  <c r="O19" i="13"/>
  <c r="Q19" i="13"/>
  <c r="Q18" i="13" s="1"/>
  <c r="V19" i="13"/>
  <c r="G23" i="13"/>
  <c r="I23" i="13"/>
  <c r="K23" i="13"/>
  <c r="M23" i="13"/>
  <c r="O23" i="13"/>
  <c r="O18" i="13" s="1"/>
  <c r="Q23" i="13"/>
  <c r="V23" i="13"/>
  <c r="G29" i="13"/>
  <c r="I29" i="13"/>
  <c r="I18" i="13" s="1"/>
  <c r="K29" i="13"/>
  <c r="M29" i="13"/>
  <c r="O29" i="13"/>
  <c r="Q29" i="13"/>
  <c r="V29" i="13"/>
  <c r="K33" i="13"/>
  <c r="G34" i="13"/>
  <c r="M34" i="13" s="1"/>
  <c r="I34" i="13"/>
  <c r="I33" i="13" s="1"/>
  <c r="K34" i="13"/>
  <c r="O34" i="13"/>
  <c r="O33" i="13" s="1"/>
  <c r="Q34" i="13"/>
  <c r="Q33" i="13" s="1"/>
  <c r="V34" i="13"/>
  <c r="G39" i="13"/>
  <c r="M39" i="13" s="1"/>
  <c r="I39" i="13"/>
  <c r="K39" i="13"/>
  <c r="O39" i="13"/>
  <c r="Q39" i="13"/>
  <c r="V39" i="13"/>
  <c r="V33" i="13" s="1"/>
  <c r="G44" i="13"/>
  <c r="I44" i="13"/>
  <c r="K44" i="13"/>
  <c r="M44" i="13"/>
  <c r="O44" i="13"/>
  <c r="Q44" i="13"/>
  <c r="V44" i="13"/>
  <c r="O49" i="13"/>
  <c r="G50" i="13"/>
  <c r="G49" i="13" s="1"/>
  <c r="I50" i="13"/>
  <c r="I49" i="13" s="1"/>
  <c r="K50" i="13"/>
  <c r="M50" i="13"/>
  <c r="M49" i="13" s="1"/>
  <c r="O50" i="13"/>
  <c r="Q50" i="13"/>
  <c r="V50" i="13"/>
  <c r="V49" i="13" s="1"/>
  <c r="G51" i="13"/>
  <c r="M51" i="13" s="1"/>
  <c r="I51" i="13"/>
  <c r="K51" i="13"/>
  <c r="K49" i="13" s="1"/>
  <c r="O51" i="13"/>
  <c r="Q51" i="13"/>
  <c r="V51" i="13"/>
  <c r="G52" i="13"/>
  <c r="M52" i="13" s="1"/>
  <c r="I52" i="13"/>
  <c r="K52" i="13"/>
  <c r="O52" i="13"/>
  <c r="Q52" i="13"/>
  <c r="Q49" i="13" s="1"/>
  <c r="V52" i="13"/>
  <c r="G53" i="13"/>
  <c r="M53" i="13" s="1"/>
  <c r="I53" i="13"/>
  <c r="K53" i="13"/>
  <c r="O53" i="13"/>
  <c r="Q53" i="13"/>
  <c r="V53" i="13"/>
  <c r="G54" i="13"/>
  <c r="I54" i="13"/>
  <c r="K54" i="13"/>
  <c r="M54" i="13"/>
  <c r="O54" i="13"/>
  <c r="Q54" i="13"/>
  <c r="V54" i="13"/>
  <c r="K55" i="13"/>
  <c r="O55" i="13"/>
  <c r="Q55" i="13"/>
  <c r="G56" i="13"/>
  <c r="G55" i="13" s="1"/>
  <c r="I56" i="13"/>
  <c r="I55" i="13" s="1"/>
  <c r="K56" i="13"/>
  <c r="M56" i="13"/>
  <c r="M55" i="13" s="1"/>
  <c r="O56" i="13"/>
  <c r="Q56" i="13"/>
  <c r="V56" i="13"/>
  <c r="V55" i="13" s="1"/>
  <c r="G57" i="13"/>
  <c r="K57" i="13"/>
  <c r="V57" i="13"/>
  <c r="G58" i="13"/>
  <c r="M58" i="13" s="1"/>
  <c r="M57" i="13" s="1"/>
  <c r="I58" i="13"/>
  <c r="I57" i="13" s="1"/>
  <c r="K58" i="13"/>
  <c r="O58" i="13"/>
  <c r="O57" i="13" s="1"/>
  <c r="Q58" i="13"/>
  <c r="Q57" i="13" s="1"/>
  <c r="V58" i="13"/>
  <c r="G59" i="13"/>
  <c r="V59" i="13"/>
  <c r="G60" i="13"/>
  <c r="I60" i="13"/>
  <c r="K60" i="13"/>
  <c r="K59" i="13" s="1"/>
  <c r="M60" i="13"/>
  <c r="O60" i="13"/>
  <c r="Q60" i="13"/>
  <c r="Q59" i="13" s="1"/>
  <c r="V60" i="13"/>
  <c r="G65" i="13"/>
  <c r="I65" i="13"/>
  <c r="K65" i="13"/>
  <c r="M65" i="13"/>
  <c r="O65" i="13"/>
  <c r="O59" i="13" s="1"/>
  <c r="Q65" i="13"/>
  <c r="V65" i="13"/>
  <c r="G69" i="13"/>
  <c r="I69" i="13"/>
  <c r="I59" i="13" s="1"/>
  <c r="K69" i="13"/>
  <c r="M69" i="13"/>
  <c r="O69" i="13"/>
  <c r="Q69" i="13"/>
  <c r="V69" i="13"/>
  <c r="G73" i="13"/>
  <c r="M73" i="13" s="1"/>
  <c r="I73" i="13"/>
  <c r="K73" i="13"/>
  <c r="O73" i="13"/>
  <c r="Q73" i="13"/>
  <c r="V73" i="13"/>
  <c r="I77" i="13"/>
  <c r="K77" i="13"/>
  <c r="G78" i="13"/>
  <c r="M78" i="13" s="1"/>
  <c r="M77" i="13" s="1"/>
  <c r="I78" i="13"/>
  <c r="K78" i="13"/>
  <c r="O78" i="13"/>
  <c r="O77" i="13" s="1"/>
  <c r="Q78" i="13"/>
  <c r="Q77" i="13" s="1"/>
  <c r="V78" i="13"/>
  <c r="V77" i="13" s="1"/>
  <c r="G83" i="13"/>
  <c r="Q83" i="13"/>
  <c r="V83" i="13"/>
  <c r="G84" i="13"/>
  <c r="I84" i="13"/>
  <c r="I83" i="13" s="1"/>
  <c r="K84" i="13"/>
  <c r="K83" i="13" s="1"/>
  <c r="M84" i="13"/>
  <c r="M83" i="13" s="1"/>
  <c r="O84" i="13"/>
  <c r="O83" i="13" s="1"/>
  <c r="Q84" i="13"/>
  <c r="V84" i="13"/>
  <c r="G86" i="13"/>
  <c r="I86" i="13"/>
  <c r="K86" i="13"/>
  <c r="M86" i="13"/>
  <c r="O86" i="13"/>
  <c r="Q86" i="13"/>
  <c r="V86" i="13"/>
  <c r="K91" i="13"/>
  <c r="G92" i="13"/>
  <c r="G91" i="13" s="1"/>
  <c r="I92" i="13"/>
  <c r="I91" i="13" s="1"/>
  <c r="K92" i="13"/>
  <c r="O92" i="13"/>
  <c r="O91" i="13" s="1"/>
  <c r="Q92" i="13"/>
  <c r="Q91" i="13" s="1"/>
  <c r="V92" i="13"/>
  <c r="V91" i="13" s="1"/>
  <c r="G95" i="13"/>
  <c r="M95" i="13" s="1"/>
  <c r="I95" i="13"/>
  <c r="K95" i="13"/>
  <c r="O95" i="13"/>
  <c r="Q95" i="13"/>
  <c r="V95" i="13"/>
  <c r="G99" i="13"/>
  <c r="M99" i="13" s="1"/>
  <c r="I99" i="13"/>
  <c r="K99" i="13"/>
  <c r="O99" i="13"/>
  <c r="Q99" i="13"/>
  <c r="V99" i="13"/>
  <c r="G105" i="13"/>
  <c r="I105" i="13"/>
  <c r="K105" i="13"/>
  <c r="M105" i="13"/>
  <c r="O105" i="13"/>
  <c r="Q105" i="13"/>
  <c r="V105" i="13"/>
  <c r="O110" i="13"/>
  <c r="G111" i="13"/>
  <c r="G110" i="13" s="1"/>
  <c r="I111" i="13"/>
  <c r="I110" i="13" s="1"/>
  <c r="K111" i="13"/>
  <c r="K110" i="13" s="1"/>
  <c r="M111" i="13"/>
  <c r="O111" i="13"/>
  <c r="Q111" i="13"/>
  <c r="Q110" i="13" s="1"/>
  <c r="V111" i="13"/>
  <c r="V110" i="13" s="1"/>
  <c r="G114" i="13"/>
  <c r="M114" i="13" s="1"/>
  <c r="I114" i="13"/>
  <c r="K114" i="13"/>
  <c r="O114" i="13"/>
  <c r="Q114" i="13"/>
  <c r="V114" i="13"/>
  <c r="G117" i="13"/>
  <c r="M117" i="13" s="1"/>
  <c r="I117" i="13"/>
  <c r="K117" i="13"/>
  <c r="O117" i="13"/>
  <c r="Q117" i="13"/>
  <c r="V117" i="13"/>
  <c r="G120" i="13"/>
  <c r="M120" i="13" s="1"/>
  <c r="I120" i="13"/>
  <c r="K120" i="13"/>
  <c r="O120" i="13"/>
  <c r="Q120" i="13"/>
  <c r="V120" i="13"/>
  <c r="G126" i="13"/>
  <c r="G125" i="13" s="1"/>
  <c r="I126" i="13"/>
  <c r="I125" i="13" s="1"/>
  <c r="K126" i="13"/>
  <c r="K125" i="13" s="1"/>
  <c r="M126" i="13"/>
  <c r="O126" i="13"/>
  <c r="Q126" i="13"/>
  <c r="V126" i="13"/>
  <c r="V125" i="13" s="1"/>
  <c r="G128" i="13"/>
  <c r="I128" i="13"/>
  <c r="K128" i="13"/>
  <c r="M128" i="13"/>
  <c r="O128" i="13"/>
  <c r="Q128" i="13"/>
  <c r="V128" i="13"/>
  <c r="G129" i="13"/>
  <c r="M129" i="13" s="1"/>
  <c r="I129" i="13"/>
  <c r="K129" i="13"/>
  <c r="O129" i="13"/>
  <c r="Q129" i="13"/>
  <c r="V129" i="13"/>
  <c r="G130" i="13"/>
  <c r="M130" i="13" s="1"/>
  <c r="I130" i="13"/>
  <c r="K130" i="13"/>
  <c r="O130" i="13"/>
  <c r="Q130" i="13"/>
  <c r="V130" i="13"/>
  <c r="G131" i="13"/>
  <c r="M131" i="13" s="1"/>
  <c r="I131" i="13"/>
  <c r="K131" i="13"/>
  <c r="O131" i="13"/>
  <c r="Q131" i="13"/>
  <c r="Q125" i="13" s="1"/>
  <c r="V131" i="13"/>
  <c r="G134" i="13"/>
  <c r="I134" i="13"/>
  <c r="K134" i="13"/>
  <c r="M134" i="13"/>
  <c r="O134" i="13"/>
  <c r="O125" i="13" s="1"/>
  <c r="Q134" i="13"/>
  <c r="V134" i="13"/>
  <c r="O135" i="13"/>
  <c r="G136" i="13"/>
  <c r="G135" i="13" s="1"/>
  <c r="I136" i="13"/>
  <c r="I135" i="13" s="1"/>
  <c r="K136" i="13"/>
  <c r="K135" i="13" s="1"/>
  <c r="M136" i="13"/>
  <c r="O136" i="13"/>
  <c r="Q136" i="13"/>
  <c r="Q135" i="13" s="1"/>
  <c r="V136" i="13"/>
  <c r="V135" i="13" s="1"/>
  <c r="G140" i="13"/>
  <c r="M140" i="13" s="1"/>
  <c r="M135" i="13" s="1"/>
  <c r="I140" i="13"/>
  <c r="K140" i="13"/>
  <c r="O140" i="13"/>
  <c r="Q140" i="13"/>
  <c r="V140" i="13"/>
  <c r="G142" i="13"/>
  <c r="I142" i="13"/>
  <c r="V142" i="13"/>
  <c r="G143" i="13"/>
  <c r="M143" i="13" s="1"/>
  <c r="M142" i="13" s="1"/>
  <c r="I143" i="13"/>
  <c r="K143" i="13"/>
  <c r="K142" i="13" s="1"/>
  <c r="O143" i="13"/>
  <c r="O142" i="13" s="1"/>
  <c r="Q143" i="13"/>
  <c r="Q142" i="13" s="1"/>
  <c r="V143" i="13"/>
  <c r="G147" i="13"/>
  <c r="I147" i="13"/>
  <c r="K147" i="13"/>
  <c r="M147" i="13"/>
  <c r="O147" i="13"/>
  <c r="Q147" i="13"/>
  <c r="V147" i="13"/>
  <c r="G152" i="13"/>
  <c r="G151" i="13" s="1"/>
  <c r="I152" i="13"/>
  <c r="I151" i="13" s="1"/>
  <c r="K152" i="13"/>
  <c r="K151" i="13" s="1"/>
  <c r="M152" i="13"/>
  <c r="O152" i="13"/>
  <c r="Q152" i="13"/>
  <c r="Q151" i="13" s="1"/>
  <c r="V152" i="13"/>
  <c r="V151" i="13" s="1"/>
  <c r="G157" i="13"/>
  <c r="M157" i="13" s="1"/>
  <c r="I157" i="13"/>
  <c r="K157" i="13"/>
  <c r="O157" i="13"/>
  <c r="Q157" i="13"/>
  <c r="V157" i="13"/>
  <c r="G161" i="13"/>
  <c r="M161" i="13" s="1"/>
  <c r="I161" i="13"/>
  <c r="K161" i="13"/>
  <c r="O161" i="13"/>
  <c r="Q161" i="13"/>
  <c r="V161" i="13"/>
  <c r="G165" i="13"/>
  <c r="M165" i="13" s="1"/>
  <c r="I165" i="13"/>
  <c r="K165" i="13"/>
  <c r="O165" i="13"/>
  <c r="Q165" i="13"/>
  <c r="V165" i="13"/>
  <c r="G170" i="13"/>
  <c r="I170" i="13"/>
  <c r="K170" i="13"/>
  <c r="M170" i="13"/>
  <c r="O170" i="13"/>
  <c r="O151" i="13" s="1"/>
  <c r="Q170" i="13"/>
  <c r="V170" i="13"/>
  <c r="G175" i="13"/>
  <c r="I175" i="13"/>
  <c r="K175" i="13"/>
  <c r="M175" i="13"/>
  <c r="O175" i="13"/>
  <c r="Q175" i="13"/>
  <c r="V175" i="13"/>
  <c r="AE181" i="13"/>
  <c r="G18" i="12"/>
  <c r="BA16" i="12"/>
  <c r="G9" i="12"/>
  <c r="M9" i="12" s="1"/>
  <c r="I9" i="12"/>
  <c r="I8" i="12" s="1"/>
  <c r="K9" i="12"/>
  <c r="K8" i="12" s="1"/>
  <c r="O9" i="12"/>
  <c r="O8" i="12" s="1"/>
  <c r="Q9" i="12"/>
  <c r="Q8" i="12" s="1"/>
  <c r="V9" i="12"/>
  <c r="V8" i="12" s="1"/>
  <c r="G12" i="12"/>
  <c r="M12" i="12" s="1"/>
  <c r="I12" i="12"/>
  <c r="K12" i="12"/>
  <c r="O12" i="12"/>
  <c r="Q12" i="12"/>
  <c r="V12" i="12"/>
  <c r="G14" i="12"/>
  <c r="V14" i="12"/>
  <c r="G15" i="12"/>
  <c r="I15" i="12"/>
  <c r="I14" i="12" s="1"/>
  <c r="K15" i="12"/>
  <c r="K14" i="12" s="1"/>
  <c r="M15" i="12"/>
  <c r="M14" i="12" s="1"/>
  <c r="O15" i="12"/>
  <c r="O14" i="12" s="1"/>
  <c r="Q15" i="12"/>
  <c r="Q14" i="12" s="1"/>
  <c r="V15" i="12"/>
  <c r="AE18" i="12"/>
  <c r="I20" i="1"/>
  <c r="I19" i="1"/>
  <c r="I18" i="1"/>
  <c r="G45" i="1"/>
  <c r="G25" i="1" s="1"/>
  <c r="A25" i="1" s="1"/>
  <c r="H44" i="1"/>
  <c r="I44" i="1" s="1"/>
  <c r="H43" i="1"/>
  <c r="I43" i="1" s="1"/>
  <c r="H42" i="1"/>
  <c r="H41" i="1"/>
  <c r="I41" i="1" s="1"/>
  <c r="H40" i="1"/>
  <c r="I40" i="1" s="1"/>
  <c r="H39" i="1"/>
  <c r="I39" i="1" s="1"/>
  <c r="I45" i="1" s="1"/>
  <c r="J28" i="1"/>
  <c r="J26" i="1"/>
  <c r="G38" i="1"/>
  <c r="F38" i="1"/>
  <c r="J23" i="1"/>
  <c r="J24" i="1"/>
  <c r="J25" i="1"/>
  <c r="J27" i="1"/>
  <c r="E24" i="1"/>
  <c r="E26" i="1"/>
  <c r="I75" i="1" l="1"/>
  <c r="J62" i="1" s="1"/>
  <c r="I16" i="1"/>
  <c r="I21" i="1" s="1"/>
  <c r="A26" i="1"/>
  <c r="G26" i="1"/>
  <c r="G28" i="1"/>
  <c r="G23" i="1"/>
  <c r="A23" i="1" s="1"/>
  <c r="M110" i="13"/>
  <c r="M151" i="13"/>
  <c r="M125" i="13"/>
  <c r="M33" i="13"/>
  <c r="M59" i="13"/>
  <c r="AF181" i="13"/>
  <c r="M92" i="13"/>
  <c r="M91" i="13" s="1"/>
  <c r="G77" i="13"/>
  <c r="G33" i="13"/>
  <c r="M8" i="12"/>
  <c r="AF18" i="12"/>
  <c r="G8" i="12"/>
  <c r="J41" i="1"/>
  <c r="J39" i="1"/>
  <c r="J45" i="1" s="1"/>
  <c r="J43" i="1"/>
  <c r="J44" i="1"/>
  <c r="J40" i="1"/>
  <c r="H45" i="1"/>
  <c r="J67" i="1" l="1"/>
  <c r="J72" i="1"/>
  <c r="J69" i="1"/>
  <c r="J59" i="1"/>
  <c r="J68" i="1"/>
  <c r="J70" i="1"/>
  <c r="J73" i="1"/>
  <c r="J66" i="1"/>
  <c r="J71" i="1"/>
  <c r="J64" i="1"/>
  <c r="J63" i="1"/>
  <c r="J65" i="1"/>
  <c r="J61" i="1"/>
  <c r="J60" i="1"/>
  <c r="J74" i="1"/>
  <c r="J58" i="1"/>
  <c r="J57" i="1"/>
  <c r="G24" i="1"/>
  <c r="A24" i="1"/>
  <c r="A27" i="1"/>
  <c r="J75" i="1" l="1"/>
  <c r="A29" i="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F8F47BF5-89E7-4C0F-910E-38E7AFF9D30D}">
      <text>
        <r>
          <rPr>
            <sz val="9"/>
            <color indexed="81"/>
            <rFont val="Tahoma"/>
            <family val="2"/>
            <charset val="238"/>
          </rPr>
          <t>Jedná se o informaci, zda se jedná o položku, která je do rozpočtu zadána z cenové soustavy RTS, nebo vlastní.</t>
        </r>
      </text>
    </comment>
    <comment ref="T6" authorId="0" shapeId="0" xr:uid="{3615633B-50E0-4484-8C87-3F8764557BED}">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7D283239-30F1-4BAE-9DA8-BBF86CBB1A74}">
      <text>
        <r>
          <rPr>
            <sz val="9"/>
            <color indexed="81"/>
            <rFont val="Tahoma"/>
            <family val="2"/>
            <charset val="238"/>
          </rPr>
          <t>Jedná se o informaci, zda se jedná o položku, která je do rozpočtu zadána z cenové soustavy RTS, nebo vlastní.</t>
        </r>
      </text>
    </comment>
    <comment ref="T6" authorId="0" shapeId="0" xr:uid="{699D47FE-4A29-4BAD-AB7A-2BE9418EE801}">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<sst xmlns="http://schemas.openxmlformats.org/spreadsheetml/2006/main" count="958" uniqueCount="352">
  <si>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</si>
  <si>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</si>
  <si>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</si>
  <si>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</si>
  <si>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</si>
  <si>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</si>
  <si>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</si>
  <si>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</si>
  <si>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</si>
  <si>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</si>
  <si>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</si>
  <si>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</si>
  <si>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</si>
  <si>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</si>
  <si>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</si>
  <si>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</si>
  <si>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</si>
  <si>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</si>
  <si>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</si>
  <si>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</si>
  <si>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</si>
  <si>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</si>
  <si>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</si>
  <si>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</si>
  <si>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</si>
  <si>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</si>
  <si>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</si>
  <si>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</si>
  <si>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</si>
  <si>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</si>
  <si>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</si>
  <si>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</si>
  <si>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</si>
  <si>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</si>
  <si>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</si>
  <si>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</si>
  <si>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</si>
  <si>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</si>
  <si>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</si>
  <si>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</si>
  <si>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</si>
  <si>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</si>
  <si>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</si>
  <si>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3110</t>
  </si>
  <si>
    <t>Výměna vstupu do objektu 4.ZŠ Švermova, Žďár nad Sázavou</t>
  </si>
  <si>
    <t>Město Žďár nad Sázavou</t>
  </si>
  <si>
    <t>Žižkova 227/1</t>
  </si>
  <si>
    <t>Žďár nad Sázavou-Žďár nad Sázavou 1</t>
  </si>
  <si>
    <t>59101</t>
  </si>
  <si>
    <t>00295841</t>
  </si>
  <si>
    <t>CZ00295841</t>
  </si>
  <si>
    <t>Stavba</t>
  </si>
  <si>
    <t>Ostatní a vedlejší náklady</t>
  </si>
  <si>
    <t>090</t>
  </si>
  <si>
    <t>Vedlejší a ostatní náklady</t>
  </si>
  <si>
    <t>Stavební objekt</t>
  </si>
  <si>
    <t>001</t>
  </si>
  <si>
    <t>D.1.1</t>
  </si>
  <si>
    <t>Architektonicko - stavební část</t>
  </si>
  <si>
    <t>Celkem za stavbu</t>
  </si>
  <si>
    <t>CZK</t>
  </si>
  <si>
    <t>#POPS</t>
  </si>
  <si>
    <t>Popis stavby: 3110 - Výměna vstupu do objektu 4.ZŠ Švermova, Žďár nad Sázavou</t>
  </si>
  <si>
    <t>#POPO</t>
  </si>
  <si>
    <t>Popis objektu: 00 - Vedlejší a ostatní náklady</t>
  </si>
  <si>
    <t>#POPR</t>
  </si>
  <si>
    <t>Popis rozpočtu: 090 - Vedlejší a ostatní náklady</t>
  </si>
  <si>
    <t>Popis objektu: 001 - Výměna vstupu do objektu 4.ZŠ Švermova, Žďár nad Sázavou</t>
  </si>
  <si>
    <t>Popis rozpočtu: D.1.1 - Architektonicko - stavební část</t>
  </si>
  <si>
    <t>Rekapitulace dílů</t>
  </si>
  <si>
    <t>Typ dílu</t>
  </si>
  <si>
    <t>1</t>
  </si>
  <si>
    <t>Zemní práce</t>
  </si>
  <si>
    <t>5</t>
  </si>
  <si>
    <t>Komunikace</t>
  </si>
  <si>
    <t>61</t>
  </si>
  <si>
    <t>Úpravy povrchů vnitřní</t>
  </si>
  <si>
    <t>62</t>
  </si>
  <si>
    <t>Úpravy povrchů vnější</t>
  </si>
  <si>
    <t>9</t>
  </si>
  <si>
    <t>Ostatní konstrukce, bourání</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</si>
  <si>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</si>
  <si>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</si>
  <si>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</si>
  <si>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</si>
  <si>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</si>
  <si>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</si>
  <si>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</si>
  <si>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</si>
  <si>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</si>
  <si>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</si>
  <si>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</si>
  <si>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</si>
  <si>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764</t>
  </si>
  <si>
    <t>Konstrukce klempířské</t>
  </si>
  <si>
    <t>770</t>
  </si>
  <si>
    <t>Hliníkové výplně otvorů</t>
  </si>
  <si>
    <t>771</t>
  </si>
  <si>
    <t>Podlahy z dlaždic a obklady</t>
  </si>
  <si>
    <t>784</t>
  </si>
  <si>
    <t>Malby</t>
  </si>
  <si>
    <t>D96</t>
  </si>
  <si>
    <t>Přesuny suti a vybouraných hmot</t>
  </si>
  <si>
    <t>PSU</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</si>
  <si>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</si>
  <si>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</si>
  <si>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</si>
  <si>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</si>
  <si>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</si>
  <si>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</si>
  <si>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</si>
  <si>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</si>
  <si>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</si>
  <si>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</si>
  <si>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</si>
  <si>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</si>
  <si>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</si>
  <si>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</si>
  <si>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</si>
  <si>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</si>
  <si>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</si>
  <si>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</si>
  <si>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</si>
  <si>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</si>
  <si>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</si>
  <si>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</si>
  <si>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</si>
  <si>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</si>
  <si>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</si>
  <si>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</si>
  <si>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</si>
  <si>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</si>
  <si>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</si>
  <si>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</si>
  <si>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</si>
  <si>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</si>
  <si>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</si>
  <si>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00877T</t>
  </si>
  <si>
    <t>Zhotovení dílenské dokumentace</t>
  </si>
  <si>
    <t>Soubor</t>
  </si>
  <si>
    <t>Vlastní</t>
  </si>
  <si>
    <t>Indiv</t>
  </si>
  <si>
    <t>VRN</t>
  </si>
  <si>
    <t>Běžná</t>
  </si>
  <si>
    <t>POL99_0</t>
  </si>
  <si>
    <t xml:space="preserve">dílenská nebo výrobní dokumentace na AL stěnu : </t>
  </si>
  <si>
    <t>VV</t>
  </si>
  <si>
    <t>1,00</t>
  </si>
  <si>
    <t>005121 R</t>
  </si>
  <si>
    <t>Zařízení staveniště</t>
  </si>
  <si>
    <t>RTS 24/ I</t>
  </si>
  <si>
    <t>POL99_2</t>
  </si>
  <si>
    <t>Veškeré náklady spojené s vybudováním, provozem a odstraněním zařízení staveniště.</t>
  </si>
  <si>
    <t>POP</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</si>
  <si>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</si>
  <si>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</si>
  <si>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</si>
  <si>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SUM</t>
  </si>
  <si>
    <t>END</t>
  </si>
  <si>
    <t>Položkový soupis prací a dodávek</t>
  </si>
  <si>
    <t>113106231R00</t>
  </si>
  <si>
    <t>Rozebrání vozovek a ploch s jakoukoliv výplní spár   v jakékoliv ploše, ze zámkové dlažky, kladených do lože z kameniva</t>
  </si>
  <si>
    <t>m2</t>
  </si>
  <si>
    <t>822-1</t>
  </si>
  <si>
    <t>Práce</t>
  </si>
  <si>
    <t>POL1_</t>
  </si>
  <si>
    <t>s přemístěním hmot na skládku na vzdálenost do 3 m nebo s naložením na dopravní prostředek</t>
  </si>
  <si>
    <t>SPI</t>
  </si>
  <si>
    <t xml:space="preserve">rozebrání stávající betonové dlažby : </t>
  </si>
  <si>
    <t>11,62*0,25</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</si>
  <si>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</si>
  <si>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</si>
  <si>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</si>
  <si>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 xml:space="preserve">zpětné osazení stávající betonové dlažby : </t>
  </si>
  <si>
    <t>611425531RT2</t>
  </si>
  <si>
    <t xml:space="preserve">Omítka rýh ve stropech maltou vápennou o šířce rýhy do 150 mm, omítkou štukovou,  </t>
  </si>
  <si>
    <t>801-4</t>
  </si>
  <si>
    <t>z pomocného pracovního lešení o výšce podlahy do 1900 mm a pro zatížení do 1,5 kPa,</t>
  </si>
  <si>
    <t xml:space="preserve">zapravení kolem vybouraných stěn zádveří : </t>
  </si>
  <si>
    <t>(2,66+1,935)*0,15</t>
  </si>
  <si>
    <t>612409991RT2</t>
  </si>
  <si>
    <t>Začištění omítek kolem oken, dveří a obkladů apod. s použitím suché maltové směsi</t>
  </si>
  <si>
    <t>m</t>
  </si>
  <si>
    <t xml:space="preserve">začištění kolem nového portálu : </t>
  </si>
  <si>
    <t xml:space="preserve">z vnitřní strany : </t>
  </si>
  <si>
    <t>6*3,275+17,33</t>
  </si>
  <si>
    <t xml:space="preserve">z vnější strany : </t>
  </si>
  <si>
    <t>612423531RT2</t>
  </si>
  <si>
    <t xml:space="preserve">Omítka rýh ve stěnách maltou vápennou štuková, o šířce rýhy do 150 mm,  </t>
  </si>
  <si>
    <t>(2*3,275)*0,15</t>
  </si>
  <si>
    <t>622311734RT3</t>
  </si>
  <si>
    <t>Zateplení fasády  , minerálními deskami s kolmým vláknem, tloušťky 140 mm, kontaktní nátěr a silikonová omítka, škrábaná, zrnitost 2 mm</t>
  </si>
  <si>
    <t>801-1</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</si>
  <si>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</si>
  <si>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Součinitel tepelné vodivosti izolantu je 0,041 W/mK.</t>
  </si>
  <si>
    <t xml:space="preserve">doplnění ostění novým KZS : </t>
  </si>
  <si>
    <t>3,275*0,30</t>
  </si>
  <si>
    <t>622311753RT3</t>
  </si>
  <si>
    <t>Zateplení ostění  , minerálními deskami s kolmým vláknem,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</si>
  <si>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</si>
  <si>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622471317RV7</t>
  </si>
  <si>
    <t xml:space="preserve">Nátěry a nástřiky vnějších stěn a pilířů základním a krycím nátěrem (nebo přestřikem povrchu) hmota silikonová, složitost 1 ÷ 2,  </t>
  </si>
  <si>
    <t>Penetrace + 2 x krycí nátěr.</t>
  </si>
  <si>
    <t xml:space="preserve">nátěr vnějšího ostění a nadpraží šířky 300 mm : </t>
  </si>
  <si>
    <t>(3,275+17,33+3,275)*0,30</t>
  </si>
  <si>
    <t>900-001</t>
  </si>
  <si>
    <t>Demontáž a zpětná montáž kamery</t>
  </si>
  <si>
    <t>ks</t>
  </si>
  <si>
    <t>900-002</t>
  </si>
  <si>
    <t>Demontáž a zpětná montáž zvonkového tabla a čtečky čipů</t>
  </si>
  <si>
    <t>900-003</t>
  </si>
  <si>
    <t>Demontáž a zpětná montáž poštovní schránky</t>
  </si>
  <si>
    <t>900-004</t>
  </si>
  <si>
    <t>Demontáž a zpětná montáž čísla popisného a znaku školy</t>
  </si>
  <si>
    <t>900-005</t>
  </si>
  <si>
    <t>Rozebrání a znovupoložení betonové palisády</t>
  </si>
  <si>
    <t>941955001R00</t>
  </si>
  <si>
    <t>Lešení lehké pracovní pomocné pomocné, o výšce lešeňové podlahy do 1,2 m</t>
  </si>
  <si>
    <t>800-3</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</si>
  <si>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</si>
  <si>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</si>
  <si>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968083012R00</t>
  </si>
  <si>
    <t>Vybourání plastových výplní otvorů prosklených dveří, nad 2 m2</t>
  </si>
  <si>
    <t>801-3</t>
  </si>
  <si>
    <t xml:space="preserve">odstranění plastového portálu s dveřmi : </t>
  </si>
  <si>
    <t>17,33*3,25</t>
  </si>
  <si>
    <t xml:space="preserve">odstranění plastového zádveří s dveřmi : </t>
  </si>
  <si>
    <t>(1,935+2,66)*3,25</t>
  </si>
  <si>
    <t>978042103R00</t>
  </si>
  <si>
    <t>Odstranění kontaktního zateplovacího systému z minerální izolace, tloušťky 30 mm, s omítkou</t>
  </si>
  <si>
    <t>Nutno pečlivě odříznout</t>
  </si>
  <si>
    <t xml:space="preserve">odstranění ostění ETICS šířky 300 mm : </t>
  </si>
  <si>
    <t>978042114R00</t>
  </si>
  <si>
    <t>Odstranění kontaktního zateplovacího systému z minerální izolace, tloušťky 140 mm, s omítkou</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</si>
  <si>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</si>
  <si>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</si>
  <si>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</si>
  <si>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999281105R00</t>
  </si>
  <si>
    <t xml:space="preserve">Přesun hmot pro opravy a údržbu objektů pro opravy a údržbu dosavadních objektů včetně vnějších plášťů  výšky do 6 m,  </t>
  </si>
  <si>
    <t>t</t>
  </si>
  <si>
    <t>Přesun hmot</t>
  </si>
  <si>
    <t>POL7_</t>
  </si>
  <si>
    <t>oborů 801, 803, 811 a 812</t>
  </si>
  <si>
    <t xml:space="preserve">Hmotnosti z položek s pořadovými čísly: : </t>
  </si>
  <si>
    <t xml:space="preserve">2,3,4,5,6,7,8,14,15,16, : </t>
  </si>
  <si>
    <t>Součet: : 0,63937</t>
  </si>
  <si>
    <t>711-001</t>
  </si>
  <si>
    <t>D+M nová hydroizolace_napojení na nový rám portálu</t>
  </si>
  <si>
    <t xml:space="preserve">m2    </t>
  </si>
  <si>
    <t>11,60*0,50</t>
  </si>
  <si>
    <t>998711101R00</t>
  </si>
  <si>
    <t>Přesun hmot pro izolace proti vodě svisle do 6 m</t>
  </si>
  <si>
    <t>800-711</t>
  </si>
  <si>
    <t>50 m vodorovně měřeno od těžiště půdorysné plochy skládky do těžiště půdorysné plochy objektu</t>
  </si>
  <si>
    <t xml:space="preserve">21, : </t>
  </si>
  <si>
    <t>Součet: : 0,03242</t>
  </si>
  <si>
    <t>713103311R00</t>
  </si>
  <si>
    <t>Odstranění tepelné izolace z desek, lamel, rohoží, pásů a foukané izolace stěn, přilepené k podkladu, z desek z expandovaného polystyrenu, tloušťky do 100 mm</t>
  </si>
  <si>
    <t>800-713</t>
  </si>
  <si>
    <t xml:space="preserve">odstranění podkladní tepelné izolace XPS pod demontovaným parapetem : </t>
  </si>
  <si>
    <t>5,70*0,33</t>
  </si>
  <si>
    <t>713131131R00</t>
  </si>
  <si>
    <t>Montáž tepelné izolace stěn lepením</t>
  </si>
  <si>
    <t>Očištění povrchu stěny od prachu, nařezání izolačních desek na požadovaný rozměr, nanesení lepicího tmelu, osazení desek.</t>
  </si>
  <si>
    <t xml:space="preserve">navá podkladní tepelná izolace XPS pod nový parapet : </t>
  </si>
  <si>
    <t>283754621R</t>
  </si>
  <si>
    <t>Výrobek izolační pro budovy z extrudovaného polystyrenu (XPS) tvar: deska; tloušťka d = 50,0 mm; OH = 35 kg/m3; lambda = 0,033 W/(m.K); pevnost v tlaku CS 300 kPa</t>
  </si>
  <si>
    <t>SPCM</t>
  </si>
  <si>
    <t>Specifikace</t>
  </si>
  <si>
    <t>POL3_</t>
  </si>
  <si>
    <t>Začátek provozního součtu</t>
  </si>
  <si>
    <t xml:space="preserve">  5,70*0,33</t>
  </si>
  <si>
    <t>Konec provozního součtu</t>
  </si>
  <si>
    <t>1,8810*1,10</t>
  </si>
  <si>
    <t>998713101R00</t>
  </si>
  <si>
    <t>Přesun hmot pro izolace tepelné v objektech výšky do 6 m</t>
  </si>
  <si>
    <t>50 m vodorovně</t>
  </si>
  <si>
    <t xml:space="preserve">24,25, : </t>
  </si>
  <si>
    <t>Součet: : 0,00926</t>
  </si>
  <si>
    <t>764411128R00</t>
  </si>
  <si>
    <t>Dodávka a montáž parapetu z taženého hliníkového profilu šířky 340 mm</t>
  </si>
  <si>
    <t>800-764</t>
  </si>
  <si>
    <t xml:space="preserve">nový ohýbaný hliníkový parapet šířky 330 mm, RAL 7040 : </t>
  </si>
  <si>
    <t>5,70</t>
  </si>
  <si>
    <t>764411157R00</t>
  </si>
  <si>
    <t>Dodávka a montáž parapetu z taženého hliníkového profilu Boční krytky k parapetům z taženého hliníkového profilu šířky 260-360 mm</t>
  </si>
  <si>
    <t>pár</t>
  </si>
  <si>
    <t>764410850R00</t>
  </si>
  <si>
    <t>Demontáž oplechování parapetů rš od 100 do 330 mm</t>
  </si>
  <si>
    <t xml:space="preserve">odstranění stávajícího parapetu : </t>
  </si>
  <si>
    <t>998764101R00</t>
  </si>
  <si>
    <t>Přesun hmot pro konstrukce klempířské v objektech výšky do 6 m</t>
  </si>
  <si>
    <t xml:space="preserve">27, : </t>
  </si>
  <si>
    <t>Součet: : 0,02075</t>
  </si>
  <si>
    <t>770-001</t>
  </si>
  <si>
    <t>Montáž hliníkové stěny s dveřmi vč.pronájmu manipulační techniky</t>
  </si>
  <si>
    <t>17,26*3,275</t>
  </si>
  <si>
    <t>770-002</t>
  </si>
  <si>
    <t>D+M hliníkový prvek - vnitřní pásky na celou stěnu</t>
  </si>
  <si>
    <t>770-003</t>
  </si>
  <si>
    <t>Montáž samozavírače</t>
  </si>
  <si>
    <t>770-004</t>
  </si>
  <si>
    <t>Montáž signálního polepu</t>
  </si>
  <si>
    <t>770-005</t>
  </si>
  <si>
    <t>D+M AL krycí lišty ploché 30 mm, RAL 7040</t>
  </si>
  <si>
    <t xml:space="preserve">m     </t>
  </si>
  <si>
    <t xml:space="preserve">vnitřní strana_horní a boční strany : </t>
  </si>
  <si>
    <t>6*3,275+5,40+5,48+5,40</t>
  </si>
  <si>
    <t>990-001</t>
  </si>
  <si>
    <t>Dodávka hliníkové stěny s dveřmi_rozměr 17260x3275 mm, RAL 7040</t>
  </si>
  <si>
    <t>771578011R00</t>
  </si>
  <si>
    <t>Zvláštní úpravy spár spára podlaha-stěna silikonem</t>
  </si>
  <si>
    <t>800-771</t>
  </si>
  <si>
    <t>vč. dodávky a montáže silikonu.</t>
  </si>
  <si>
    <t xml:space="preserve">zasilikonování z vnitřní strany u podlahy : </t>
  </si>
  <si>
    <t>5,40+5,40+5,48</t>
  </si>
  <si>
    <t>771-001</t>
  </si>
  <si>
    <t>D+M oprava vnitřní keramické dlažby po odstranění stěn zádveří</t>
  </si>
  <si>
    <t>2,66+1,935</t>
  </si>
  <si>
    <t>784161401R00</t>
  </si>
  <si>
    <t>Příprava povrchu Penetrace (napouštění) podkladu disperzní, jednonásobná</t>
  </si>
  <si>
    <t>800-784</t>
  </si>
  <si>
    <t xml:space="preserve">vnitřní výmalba v potřebném rozsahu : </t>
  </si>
  <si>
    <t>(6*3,275)*0,40</t>
  </si>
  <si>
    <t>(3,275+2,66+1,935)*0,30</t>
  </si>
  <si>
    <t>784165512R00</t>
  </si>
  <si>
    <t>Malby z malířských směsí otěruvzdorných,  , bělost 93 %, dvojnásobné</t>
  </si>
  <si>
    <t>979081111R00</t>
  </si>
  <si>
    <t>Odvoz suti a vybouraných hmot na skládku do 1 km</t>
  </si>
  <si>
    <t>Přesun suti</t>
  </si>
  <si>
    <t>POL8_</t>
  </si>
  <si>
    <t>Včetně naložení na dopravní prostředek a složení na skládku, bez poplatku za skládku.</t>
  </si>
  <si>
    <t xml:space="preserve">Demontážní hmotnosti z položek s pořadovými čísly: : </t>
  </si>
  <si>
    <t xml:space="preserve">16,17,18,23,29, : </t>
  </si>
  <si>
    <t>Součet: : 3,00110</t>
  </si>
  <si>
    <t>979081121R00</t>
  </si>
  <si>
    <t>Odvoz suti a vybouraných hmot na skládku příplatek za každý další 1 km</t>
  </si>
  <si>
    <t>Součet: : 57,02086</t>
  </si>
  <si>
    <t>979082111R00</t>
  </si>
  <si>
    <t>Vnitrostaveništní doprava suti a vybouraných hmot do 10 m</t>
  </si>
  <si>
    <t>979990142R00</t>
  </si>
  <si>
    <t>Poplatek za uložení, minerální vata+omítka,  , skupina 17 06 04 z Katalogu odpadů</t>
  </si>
  <si>
    <t>kategorie 17 09 03 smíšené stavební a demoliční odpady</t>
  </si>
  <si>
    <t>Součet: : 0,05102</t>
  </si>
  <si>
    <t>979990163R00</t>
  </si>
  <si>
    <t>Poplatek za uložení, plast+sklo,  , skupina 17 09 04 z Katalogu odpadů</t>
  </si>
  <si>
    <t>kategorie 17 09 04 smíšené stavební a demoliční odpady</t>
  </si>
  <si>
    <t>Součet: : 2,95008</t>
  </si>
  <si>
    <t>979088212R00</t>
  </si>
  <si>
    <t>Nakládání suti a vybouraných hmot nakládání suti a vybouraných hmot na dopravní prostředky pro vodorovné přemístění</t>
  </si>
  <si>
    <t>800-2</t>
  </si>
  <si>
    <t>na dopravní prostředky pro vodorovné přemístění,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</si>
</sst>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
      <sz val="8"/>
      <color indexed="2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165" fontId="17" fillId="0" borderId="0" xfId="0" applyNumberFormat="1" applyFont="1" applyBorder="1" applyAlignment="1">
      <alignment horizontal="center" vertical="top" wrapText="1" shrinkToFit="1"/>
    </xf>
    <xf numFmtId="165" fontId="17"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9" fillId="0" borderId="0" xfId="0" applyNumberFormat="1" applyFont="1" applyAlignment="1">
      <alignment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5" fontId="17" fillId="0" borderId="0" xfId="0" quotePrefix="1"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165" fontId="20"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AqlDTGWoVqADkDOYnFhUBG1Vz0OQLh5kK7lv54u6Lrbb1nYlDkjUm3Q9MSwdFd9vh88zSmhSGDy0mIkWMGXMkA==" saltValue="/wWD7r7vgSQPzaxfF0toN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78"/>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SUMIF(F57:F74,A16,I57:I74)+SUMIF(F57:F74,"PSU",I57:I74)</f>
        <v>0</v>
      </c>
      <c r="J16" s="85"/>
    </row>
    <row r="17" spans="1:10" ht="23.25" customHeight="1" x14ac:dyDescent="0.2">
      <c r="A17" s="196" t="s">
        <v>25</v>
      </c>
      <c r="B17" s="38" t="s">
        <v>25</v>
      </c>
      <c r="C17" s="62"/>
      <c r="D17" s="63"/>
      <c r="E17" s="83"/>
      <c r="F17" s="84"/>
      <c r="G17" s="83"/>
      <c r="H17" s="84"/>
      <c r="I17" s="83">
        <f>SUMIF(F57:F74,A17,I57:I74)</f>
        <v>0</v>
      </c>
      <c r="J17" s="85"/>
    </row>
    <row r="18" spans="1:10" ht="23.25" customHeight="1" x14ac:dyDescent="0.2">
      <c r="A18" s="196" t="s">
        <v>26</v>
      </c>
      <c r="B18" s="38" t="s">
        <v>26</v>
      </c>
      <c r="C18" s="62"/>
      <c r="D18" s="63"/>
      <c r="E18" s="83"/>
      <c r="F18" s="84"/>
      <c r="G18" s="83"/>
      <c r="H18" s="84"/>
      <c r="I18" s="83">
        <f>SUMIF(F57:F74,A18,I57:I74)</f>
        <v>0</v>
      </c>
      <c r="J18" s="85"/>
    </row>
    <row r="19" spans="1:10" ht="23.25" customHeight="1" x14ac:dyDescent="0.2">
      <c r="A19" s="196" t="s">
        <v>104</v>
      </c>
      <c r="B19" s="38" t="s">
        <v>27</v>
      </c>
      <c r="C19" s="62"/>
      <c r="D19" s="63"/>
      <c r="E19" s="83"/>
      <c r="F19" s="84"/>
      <c r="G19" s="83"/>
      <c r="H19" s="84"/>
      <c r="I19" s="83">
        <f>SUMIF(F57:F74,A19,I57:I74)</f>
        <v>0</v>
      </c>
      <c r="J19" s="85"/>
    </row>
    <row r="20" spans="1:10" ht="23.25" customHeight="1" x14ac:dyDescent="0.2">
      <c r="A20" s="196" t="s">
        <v>105</v>
      </c>
      <c r="B20" s="38" t="s">
        <v>28</v>
      </c>
      <c r="C20" s="62"/>
      <c r="D20" s="63"/>
      <c r="E20" s="83"/>
      <c r="F20" s="84"/>
      <c r="G20" s="83"/>
      <c r="H20" s="84"/>
      <c r="I20" s="83">
        <f>SUMIF(F57:F74,A20,I57:I74)</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12</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60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'00 090 Naklady'!AE18+'001 D.1.1 Pol'!AE181</f>
        <v>0</v>
      </c>
      <c r="G39" s="149">
        <f>'00 090 Naklady'!AF18+'001 D.1.1 Pol'!AF181</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'00 090 Naklady'!AE18</f>
        <v>0</v>
      </c>
      <c r="G40" s="155">
        <f>'00 090 Naklady'!AF18</f>
        <v>0</v>
      </c>
      <c r="H40" s="155">
        <f>(F40*SazbaDPH1/100)+(G40*SazbaDPH2/100)</f>
        <v>0</v>
      </c>
      <c r="I40" s="155">
        <f>F40+G40+H40</f>
        <v>0</v>
      </c>
      <c r="J40" s="156" t="str">
        <f>IF(CenaCelkemVypocet=0,"",I40/CenaCelkemVypocet*100)</f>
        <v/>
      </c>
    </row>
    <row r="41" spans="1:10" ht="25.5" customHeight="1" x14ac:dyDescent="0.2">
      <c r="A41" s="136">
        <v>3</v>
      </c>
      <c r="B41" s="157" t="s">
        <v>53</v>
      </c>
      <c r="C41" s="147" t="s">
        <v>54</v>
      </c>
      <c r="D41" s="147"/>
      <c r="E41" s="147"/>
      <c r="F41" s="158">
        <f>'00 090 Naklady'!AE18</f>
        <v>0</v>
      </c>
      <c r="G41" s="150">
        <f>'00 090 Naklady'!AF18</f>
        <v>0</v>
      </c>
      <c r="H41" s="150">
        <f>(F41*SazbaDPH1/100)+(G41*SazbaDPH2/100)</f>
        <v>0</v>
      </c>
      <c r="I41" s="150">
        <f>F41+G41+H41</f>
        <v>0</v>
      </c>
      <c r="J41" s="151" t="str">
        <f>IF(CenaCelkemVypocet=0,"",I41/CenaCelkemVypocet*100)</f>
        <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44</v>
      </c>
      <c r="D43" s="153"/>
      <c r="E43" s="153"/>
      <c r="F43" s="154">
        <f>'001 D.1.1 Pol'!AE181</f>
        <v>0</v>
      </c>
      <c r="G43" s="155">
        <f>'001 D.1.1 Pol'!AF181</f>
        <v>0</v>
      </c>
      <c r="H43" s="155">
        <f>(F43*SazbaDPH1/100)+(G43*SazbaDPH2/100)</f>
        <v>0</v>
      </c>
      <c r="I43" s="155">
        <f>F43+G43+H43</f>
        <v>0</v>
      </c>
      <c r="J43" s="156" t="str">
        <f>IF(CenaCelkemVypocet=0,"",I43/CenaCelkemVypocet*100)</f>
        <v/>
      </c>
    </row>
    <row r="44" spans="1:10" ht="25.5" customHeight="1" x14ac:dyDescent="0.2">
      <c r="A44" s="136">
        <v>3</v>
      </c>
      <c r="B44" s="157" t="s">
        <v>57</v>
      </c>
      <c r="C44" s="147" t="s">
        <v>58</v>
      </c>
      <c r="D44" s="147"/>
      <c r="E44" s="147"/>
      <c r="F44" s="158">
        <f>'001 D.1.1 Pol'!AE181</f>
        <v>0</v>
      </c>
      <c r="G44" s="150">
        <f>'001 D.1.1 Pol'!AF181</f>
        <v>0</v>
      </c>
      <c r="H44" s="150">
        <f>(F44*SazbaDPH1/100)+(G44*SazbaDPH2/100)</f>
        <v>0</v>
      </c>
      <c r="I44" s="150">
        <f>F44+G44+H44</f>
        <v>0</v>
      </c>
      <c r="J44" s="151" t="str">
        <f>IF(CenaCelkemVypocet=0,"",I44/CenaCelkemVypocet*100)</f>
        <v/>
      </c>
    </row>
    <row r="45" spans="1:10" ht="25.5" customHeight="1" x14ac:dyDescent="0.2">
      <c r="A45" s="136"/>
      <c r="B45" s="159" t="s">
        <v>59</v>
      </c>
      <c r="C45" s="160"/>
      <c r="D45" s="160"/>
      <c r="E45" s="161"/>
      <c r="F45" s="162">
        <f>SUMIF(A39:A44,"=1",F39:F44)</f>
        <v>0</v>
      </c>
      <c r="G45" s="163">
        <f>SUMIF(A39:A44,"=1",G39:G44)</f>
        <v>0</v>
      </c>
      <c r="H45" s="163">
        <f>SUMIF(A39:A44,"=1",H39:H44)</f>
        <v>0</v>
      </c>
      <c r="I45" s="163">
        <f>SUMIF(A39:A44,"=1",I39:I44)</f>
        <v>0</v>
      </c>
      <c r="J45" s="164">
        <f>SUMIF(A39:A44,"=1",J39:J44)</f>
        <v>0</v>
      </c>
    </row>
    <row r="47" spans="1:10" x14ac:dyDescent="0.2">
      <c r="A47" t="s">
        <v>61</v>
      </c>
      <c r="B47" t="s">
        <v>62</v>
      </c>
    </row>
    <row r="48" spans="1:10" x14ac:dyDescent="0.2">
      <c r="A48" t="s">
        <v>63</v>
      </c>
      <c r="B48" t="s">
        <v>64</v>
      </c>
    </row>
    <row r="49" spans="1:10" x14ac:dyDescent="0.2">
      <c r="A49" t="s">
        <v>65</v>
      </c>
      <c r="B49" t="s">
        <v>66</v>
      </c>
    </row>
    <row r="50" spans="1:10" x14ac:dyDescent="0.2">
      <c r="A50" t="s">
        <v>63</v>
      </c>
      <c r="B50" t="s">
        <v>67</v>
      </c>
    </row>
    <row r="51" spans="1:10" x14ac:dyDescent="0.2">
      <c r="A51" t="s">
        <v>65</v>
      </c>
      <c r="B51" t="s">
        <v>68</v>
      </c>
    </row>
    <row r="54" spans="1:10" ht="15.75" x14ac:dyDescent="0.25">
      <c r="B54" s="175" t="s">
        <v>69</v>
      </c>
    </row>
    <row r="56" spans="1:10" ht="25.5" customHeight="1" x14ac:dyDescent="0.2">
      <c r="A56" s="177"/>
      <c r="B56" s="180" t="s">
        <v>17</v>
      </c>
      <c r="C56" s="180" t="s">
        <v>5</v>
      </c>
      <c r="D56" s="181"/>
      <c r="E56" s="181"/>
      <c r="F56" s="182" t="s">
        <v>70</v>
      </c>
      <c r="G56" s="182"/>
      <c r="H56" s="182"/>
      <c r="I56" s="182" t="s">
        <v>29</v>
      </c>
      <c r="J56" s="182" t="s">
        <v>0</v>
      </c>
    </row>
    <row r="57" spans="1:10" ht="36.75" customHeight="1" x14ac:dyDescent="0.2">
      <c r="A57" s="178"/>
      <c r="B57" s="183" t="s">
        <v>71</v>
      </c>
      <c r="C57" s="184" t="s">
        <v>72</v>
      </c>
      <c r="D57" s="185"/>
      <c r="E57" s="185"/>
      <c r="F57" s="192" t="s">
        <v>24</v>
      </c>
      <c r="G57" s="193"/>
      <c r="H57" s="193"/>
      <c r="I57" s="193">
        <f>'001 D.1.1 Pol'!G8</f>
        <v>0</v>
      </c>
      <c r="J57" s="189" t="str">
        <f>IF(I75=0,"",I57/I75*100)</f>
        <v/>
      </c>
    </row>
    <row r="58" spans="1:10" ht="36.75" customHeight="1" x14ac:dyDescent="0.2">
      <c r="A58" s="178"/>
      <c r="B58" s="183" t="s">
        <v>73</v>
      </c>
      <c r="C58" s="184" t="s">
        <v>74</v>
      </c>
      <c r="D58" s="185"/>
      <c r="E58" s="185"/>
      <c r="F58" s="192" t="s">
        <v>24</v>
      </c>
      <c r="G58" s="193"/>
      <c r="H58" s="193"/>
      <c r="I58" s="193">
        <f>'001 D.1.1 Pol'!G13</f>
        <v>0</v>
      </c>
      <c r="J58" s="189" t="str">
        <f>IF(I75=0,"",I58/I75*100)</f>
        <v/>
      </c>
    </row>
    <row r="59" spans="1:10" ht="36.75" customHeight="1" x14ac:dyDescent="0.2">
      <c r="A59" s="178"/>
      <c r="B59" s="183" t="s">
        <v>75</v>
      </c>
      <c r="C59" s="184" t="s">
        <v>76</v>
      </c>
      <c r="D59" s="185"/>
      <c r="E59" s="185"/>
      <c r="F59" s="192" t="s">
        <v>24</v>
      </c>
      <c r="G59" s="193"/>
      <c r="H59" s="193"/>
      <c r="I59" s="193">
        <f>'001 D.1.1 Pol'!G18</f>
        <v>0</v>
      </c>
      <c r="J59" s="189" t="str">
        <f>IF(I75=0,"",I59/I75*100)</f>
        <v/>
      </c>
    </row>
    <row r="60" spans="1:10" ht="36.75" customHeight="1" x14ac:dyDescent="0.2">
      <c r="A60" s="178"/>
      <c r="B60" s="183" t="s">
        <v>77</v>
      </c>
      <c r="C60" s="184" t="s">
        <v>78</v>
      </c>
      <c r="D60" s="185"/>
      <c r="E60" s="185"/>
      <c r="F60" s="192" t="s">
        <v>24</v>
      </c>
      <c r="G60" s="193"/>
      <c r="H60" s="193"/>
      <c r="I60" s="193">
        <f>'001 D.1.1 Pol'!G33</f>
        <v>0</v>
      </c>
      <c r="J60" s="189" t="str">
        <f>IF(I75=0,"",I60/I75*100)</f>
        <v/>
      </c>
    </row>
    <row r="61" spans="1:10" ht="36.75" customHeight="1" x14ac:dyDescent="0.2">
      <c r="A61" s="178"/>
      <c r="B61" s="183" t="s">
        <v>79</v>
      </c>
      <c r="C61" s="184" t="s">
        <v>80</v>
      </c>
      <c r="D61" s="185"/>
      <c r="E61" s="185"/>
      <c r="F61" s="192" t="s">
        <v>24</v>
      </c>
      <c r="G61" s="193"/>
      <c r="H61" s="193"/>
      <c r="I61" s="193">
        <f>'001 D.1.1 Pol'!G49</f>
        <v>0</v>
      </c>
      <c r="J61" s="189" t="str">
        <f>IF(I75=0,"",I61/I75*100)</f>
        <v/>
      </c>
    </row>
    <row r="62" spans="1:10" ht="36.75" customHeight="1" x14ac:dyDescent="0.2">
      <c r="A62" s="178"/>
      <c r="B62" s="183" t="s">
        <v>81</v>
      </c>
      <c r="C62" s="184" t="s">
        <v>82</v>
      </c>
      <c r="D62" s="185"/>
      <c r="E62" s="185"/>
      <c r="F62" s="192" t="s">
        <v>24</v>
      </c>
      <c r="G62" s="193"/>
      <c r="H62" s="193"/>
      <c r="I62" s="193">
        <f>'001 D.1.1 Pol'!G55</f>
        <v>0</v>
      </c>
      <c r="J62" s="189" t="str">
        <f>IF(I75=0,"",I62/I75*100)</f>
        <v/>
      </c>
    </row>
    <row r="63" spans="1:10" ht="36.75" customHeight="1" x14ac:dyDescent="0.2">
      <c r="A63" s="178"/>
      <c r="B63" s="183" t="s">
        <v>83</v>
      </c>
      <c r="C63" s="184" t="s">
        <v>84</v>
      </c>
      <c r="D63" s="185"/>
      <c r="E63" s="185"/>
      <c r="F63" s="192" t="s">
        <v>24</v>
      </c>
      <c r="G63" s="193"/>
      <c r="H63" s="193"/>
      <c r="I63" s="193">
        <f>'001 D.1.1 Pol'!G57</f>
        <v>0</v>
      </c>
      <c r="J63" s="189" t="str">
        <f>IF(I75=0,"",I63/I75*100)</f>
        <v/>
      </c>
    </row>
    <row r="64" spans="1:10" ht="36.75" customHeight="1" x14ac:dyDescent="0.2">
      <c r="A64" s="178"/>
      <c r="B64" s="183" t="s">
        <v>85</v>
      </c>
      <c r="C64" s="184" t="s">
        <v>86</v>
      </c>
      <c r="D64" s="185"/>
      <c r="E64" s="185"/>
      <c r="F64" s="192" t="s">
        <v>24</v>
      </c>
      <c r="G64" s="193"/>
      <c r="H64" s="193"/>
      <c r="I64" s="193">
        <f>'001 D.1.1 Pol'!G59</f>
        <v>0</v>
      </c>
      <c r="J64" s="189" t="str">
        <f>IF(I75=0,"",I64/I75*100)</f>
        <v/>
      </c>
    </row>
    <row r="65" spans="1:10" ht="36.75" customHeight="1" x14ac:dyDescent="0.2">
      <c r="A65" s="178"/>
      <c r="B65" s="183" t="s">
        <v>87</v>
      </c>
      <c r="C65" s="184" t="s">
        <v>88</v>
      </c>
      <c r="D65" s="185"/>
      <c r="E65" s="185"/>
      <c r="F65" s="192" t="s">
        <v>24</v>
      </c>
      <c r="G65" s="193"/>
      <c r="H65" s="193"/>
      <c r="I65" s="193">
        <f>'001 D.1.1 Pol'!G77</f>
        <v>0</v>
      </c>
      <c r="J65" s="189" t="str">
        <f>IF(I75=0,"",I65/I75*100)</f>
        <v/>
      </c>
    </row>
    <row r="66" spans="1:10" ht="36.75" customHeight="1" x14ac:dyDescent="0.2">
      <c r="A66" s="178"/>
      <c r="B66" s="183" t="s">
        <v>89</v>
      </c>
      <c r="C66" s="184" t="s">
        <v>90</v>
      </c>
      <c r="D66" s="185"/>
      <c r="E66" s="185"/>
      <c r="F66" s="192" t="s">
        <v>25</v>
      </c>
      <c r="G66" s="193"/>
      <c r="H66" s="193"/>
      <c r="I66" s="193">
        <f>'001 D.1.1 Pol'!G83</f>
        <v>0</v>
      </c>
      <c r="J66" s="189" t="str">
        <f>IF(I75=0,"",I66/I75*100)</f>
        <v/>
      </c>
    </row>
    <row r="67" spans="1:10" ht="36.75" customHeight="1" x14ac:dyDescent="0.2">
      <c r="A67" s="178"/>
      <c r="B67" s="183" t="s">
        <v>91</v>
      </c>
      <c r="C67" s="184" t="s">
        <v>92</v>
      </c>
      <c r="D67" s="185"/>
      <c r="E67" s="185"/>
      <c r="F67" s="192" t="s">
        <v>25</v>
      </c>
      <c r="G67" s="193"/>
      <c r="H67" s="193"/>
      <c r="I67" s="193">
        <f>'001 D.1.1 Pol'!G91</f>
        <v>0</v>
      </c>
      <c r="J67" s="189" t="str">
        <f>IF(I75=0,"",I67/I75*100)</f>
        <v/>
      </c>
    </row>
    <row r="68" spans="1:10" ht="36.75" customHeight="1" x14ac:dyDescent="0.2">
      <c r="A68" s="178"/>
      <c r="B68" s="183" t="s">
        <v>93</v>
      </c>
      <c r="C68" s="184" t="s">
        <v>94</v>
      </c>
      <c r="D68" s="185"/>
      <c r="E68" s="185"/>
      <c r="F68" s="192" t="s">
        <v>25</v>
      </c>
      <c r="G68" s="193"/>
      <c r="H68" s="193"/>
      <c r="I68" s="193">
        <f>'001 D.1.1 Pol'!G110</f>
        <v>0</v>
      </c>
      <c r="J68" s="189" t="str">
        <f>IF(I75=0,"",I68/I75*100)</f>
        <v/>
      </c>
    </row>
    <row r="69" spans="1:10" ht="36.75" customHeight="1" x14ac:dyDescent="0.2">
      <c r="A69" s="178"/>
      <c r="B69" s="183" t="s">
        <v>95</v>
      </c>
      <c r="C69" s="184" t="s">
        <v>96</v>
      </c>
      <c r="D69" s="185"/>
      <c r="E69" s="185"/>
      <c r="F69" s="192" t="s">
        <v>25</v>
      </c>
      <c r="G69" s="193"/>
      <c r="H69" s="193"/>
      <c r="I69" s="193">
        <f>'001 D.1.1 Pol'!G125</f>
        <v>0</v>
      </c>
      <c r="J69" s="189" t="str">
        <f>IF(I75=0,"",I69/I75*100)</f>
        <v/>
      </c>
    </row>
    <row r="70" spans="1:10" ht="36.75" customHeight="1" x14ac:dyDescent="0.2">
      <c r="A70" s="178"/>
      <c r="B70" s="183" t="s">
        <v>97</v>
      </c>
      <c r="C70" s="184" t="s">
        <v>98</v>
      </c>
      <c r="D70" s="185"/>
      <c r="E70" s="185"/>
      <c r="F70" s="192" t="s">
        <v>25</v>
      </c>
      <c r="G70" s="193"/>
      <c r="H70" s="193"/>
      <c r="I70" s="193">
        <f>'001 D.1.1 Pol'!G135</f>
        <v>0</v>
      </c>
      <c r="J70" s="189" t="str">
        <f>IF(I75=0,"",I70/I75*100)</f>
        <v/>
      </c>
    </row>
    <row r="71" spans="1:10" ht="36.75" customHeight="1" x14ac:dyDescent="0.2">
      <c r="A71" s="178"/>
      <c r="B71" s="183" t="s">
        <v>99</v>
      </c>
      <c r="C71" s="184" t="s">
        <v>100</v>
      </c>
      <c r="D71" s="185"/>
      <c r="E71" s="185"/>
      <c r="F71" s="192" t="s">
        <v>25</v>
      </c>
      <c r="G71" s="193"/>
      <c r="H71" s="193"/>
      <c r="I71" s="193">
        <f>'001 D.1.1 Pol'!G142</f>
        <v>0</v>
      </c>
      <c r="J71" s="189" t="str">
        <f>IF(I75=0,"",I71/I75*100)</f>
        <v/>
      </c>
    </row>
    <row r="72" spans="1:10" ht="36.75" customHeight="1" x14ac:dyDescent="0.2">
      <c r="A72" s="178"/>
      <c r="B72" s="183" t="s">
        <v>101</v>
      </c>
      <c r="C72" s="184" t="s">
        <v>102</v>
      </c>
      <c r="D72" s="185"/>
      <c r="E72" s="185"/>
      <c r="F72" s="192" t="s">
        <v>103</v>
      </c>
      <c r="G72" s="193"/>
      <c r="H72" s="193"/>
      <c r="I72" s="193">
        <f>'001 D.1.1 Pol'!G151</f>
        <v>0</v>
      </c>
      <c r="J72" s="189" t="str">
        <f>IF(I75=0,"",I72/I75*100)</f>
        <v/>
      </c>
    </row>
    <row r="73" spans="1:10" ht="36.75" customHeight="1" x14ac:dyDescent="0.2">
      <c r="A73" s="178"/>
      <c r="B73" s="183" t="s">
        <v>104</v>
      </c>
      <c r="C73" s="184" t="s">
        <v>27</v>
      </c>
      <c r="D73" s="185"/>
      <c r="E73" s="185"/>
      <c r="F73" s="192" t="s">
        <v>104</v>
      </c>
      <c r="G73" s="193"/>
      <c r="H73" s="193"/>
      <c r="I73" s="193">
        <f>'00 090 Naklady'!G8</f>
        <v>0</v>
      </c>
      <c r="J73" s="189" t="str">
        <f>IF(I75=0,"",I73/I75*100)</f>
        <v/>
      </c>
    </row>
    <row r="74" spans="1:10" ht="36.75" customHeight="1" x14ac:dyDescent="0.2">
      <c r="A74" s="178"/>
      <c r="B74" s="183" t="s">
        <v>105</v>
      </c>
      <c r="C74" s="184" t="s">
        <v>28</v>
      </c>
      <c r="D74" s="185"/>
      <c r="E74" s="185"/>
      <c r="F74" s="192" t="s">
        <v>105</v>
      </c>
      <c r="G74" s="193"/>
      <c r="H74" s="193"/>
      <c r="I74" s="193">
        <f>'00 090 Naklady'!G14</f>
        <v>0</v>
      </c>
      <c r="J74" s="189" t="str">
        <f>IF(I75=0,"",I74/I75*100)</f>
        <v/>
      </c>
    </row>
    <row r="75" spans="1:10" ht="25.5" customHeight="1" x14ac:dyDescent="0.2">
      <c r="A75" s="179"/>
      <c r="B75" s="186" t="s">
        <v>1</v>
      </c>
      <c r="C75" s="187"/>
      <c r="D75" s="188"/>
      <c r="E75" s="188"/>
      <c r="F75" s="194"/>
      <c r="G75" s="195"/>
      <c r="H75" s="195"/>
      <c r="I75" s="195">
        <f>SUM(I57:I74)</f>
        <v>0</v>
      </c>
      <c r="J75" s="190">
        <f>SUM(J57:J74)</f>
        <v>0</v>
      </c>
    </row>
    <row r="76" spans="1:10" x14ac:dyDescent="0.2">
      <c r="F76" s="135"/>
      <c r="G76" s="135"/>
      <c r="H76" s="135"/>
      <c r="I76" s="135"/>
      <c r="J76" s="191"/>
    </row>
    <row r="77" spans="1:10" x14ac:dyDescent="0.2">
      <c r="F77" s="135"/>
      <c r="G77" s="135"/>
      <c r="H77" s="135"/>
      <c r="I77" s="135"/>
      <c r="J77" s="191"/>
    </row>
    <row r="78" spans="1:10" x14ac:dyDescent="0.2">
      <c r="F78" s="135"/>
      <c r="G78" s="135"/>
      <c r="H78" s="135"/>
      <c r="I78" s="135"/>
      <c r="J78" s="191"/>
    </row>
  </sheetData>
  <sheetProtection algorithmName="SHA-512" hashValue="t7PLTGTCNm+DCVqE3WU4PCvgEh7xIj74VFn1Ev585YW+yXPS+JylNWKzXLpzdR3qJPWPrHTTvFuofPlHfeR1DA==" saltValue="betn+8wHMDy+MWiLz0npT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6">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44:E44"/>
    <mergeCell ref="B45:E45"/>
    <mergeCell ref="C57:E57"/>
    <mergeCell ref="C58:E58"/>
    <mergeCell ref="C59:E59"/>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5YI3YtfpUdrPUsEexLrl3Z8nG/8Dw3xGb9b0fiCb1jtuC0yY6N5AnaM+ZSVNP7jLRE+Hn/erYtyEnu1bZ+l8Qg==" saltValue="Ix1x6pebRQmVDfcCIQuF3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175F6-97A0-40B9-A090-4E42E978C60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106</v>
      </c>
      <c r="B1" s="197"/>
      <c r="C1" s="197"/>
      <c r="D1" s="197"/>
      <c r="E1" s="197"/>
      <c r="F1" s="197"/>
      <c r="G1" s="197"/>
      <c r="AG1" t="s">
        <v>107</v>
      </c>
    </row>
    <row r="2" spans="1:60" ht="24.95" customHeight="1" x14ac:dyDescent="0.2">
      <c r="A2" s="198" t="s">
        <v>7</v>
      </c>
      <c r="B2" s="49" t="s">
        <v>43</v>
      </c>
      <c r="C2" s="201" t="s">
        <v>44</v>
      </c>
      <c r="D2" s="199"/>
      <c r="E2" s="199"/>
      <c r="F2" s="199"/>
      <c r="G2" s="200"/>
      <c r="AG2" t="s">
        <v>108</v>
      </c>
    </row>
    <row r="3" spans="1:60" ht="24.95" customHeight="1" x14ac:dyDescent="0.2">
      <c r="A3" s="198" t="s">
        <v>8</v>
      </c>
      <c r="B3" s="49" t="s">
        <v>109</v>
      </c>
      <c r="C3" s="201" t="s">
        <v>54</v>
      </c>
      <c r="D3" s="199"/>
      <c r="E3" s="199"/>
      <c r="F3" s="199"/>
      <c r="G3" s="200"/>
      <c r="AC3" s="176" t="s">
        <v>110</v>
      </c>
      <c r="AG3" t="s">
        <v>111</v>
      </c>
    </row>
    <row r="4" spans="1:60" ht="24.95" customHeight="1" x14ac:dyDescent="0.2">
      <c r="A4" s="202" t="s">
        <v>9</v>
      </c>
      <c r="B4" s="203" t="s">
        <v>53</v>
      </c>
      <c r="C4" s="204" t="s">
        <v>54</v>
      </c>
      <c r="D4" s="205"/>
      <c r="E4" s="205"/>
      <c r="F4" s="205"/>
      <c r="G4" s="206"/>
      <c r="AG4" t="s">
        <v>112</v>
      </c>
    </row>
    <row r="5" spans="1:60" x14ac:dyDescent="0.2">
      <c r="D5" s="10"/>
    </row>
    <row r="6" spans="1:60" ht="38.25" x14ac:dyDescent="0.2">
      <c r="A6" s="208" t="s">
        <v>113</v>
      </c>
      <c r="B6" s="210" t="s">
        <v>114</v>
      </c>
      <c r="C6" s="210" t="s">
        <v>115</v>
      </c>
      <c r="D6" s="209" t="s">
        <v>116</v>
      </c>
      <c r="E6" s="208" t="s">
        <v>117</v>
      </c>
      <c r="F6" s="207" t="s">
        <v>118</v>
      </c>
      <c r="G6" s="208" t="s">
        <v>29</v>
      </c>
      <c r="H6" s="211" t="s">
        <v>30</v>
      </c>
      <c r="I6" s="211" t="s">
        <v>119</v>
      </c>
      <c r="J6" s="211" t="s">
        <v>31</v>
      </c>
      <c r="K6" s="211" t="s">
        <v>120</v>
      </c>
      <c r="L6" s="211" t="s">
        <v>121</v>
      </c>
      <c r="M6" s="211" t="s">
        <v>122</v>
      </c>
      <c r="N6" s="211" t="s">
        <v>123</v>
      </c>
      <c r="O6" s="211" t="s">
        <v>124</v>
      </c>
      <c r="P6" s="211" t="s">
        <v>125</v>
      </c>
      <c r="Q6" s="211" t="s">
        <v>126</v>
      </c>
      <c r="R6" s="211" t="s">
        <v>127</v>
      </c>
      <c r="S6" s="211" t="s">
        <v>128</v>
      </c>
      <c r="T6" s="211" t="s">
        <v>129</v>
      </c>
      <c r="U6" s="211" t="s">
        <v>130</v>
      </c>
      <c r="V6" s="211" t="s">
        <v>131</v>
      </c>
      <c r="W6" s="211" t="s">
        <v>132</v>
      </c>
      <c r="X6" s="211" t="s">
        <v>133</v>
      </c>
      <c r="Y6" s="211" t="s">
        <v>134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135</v>
      </c>
      <c r="B8" s="227" t="s">
        <v>104</v>
      </c>
      <c r="C8" s="242" t="s">
        <v>27</v>
      </c>
      <c r="D8" s="228"/>
      <c r="E8" s="229"/>
      <c r="F8" s="230"/>
      <c r="G8" s="230">
        <f>SUMIF(AG9:AG13,"&lt;&gt;NOR",G9:G13)</f>
        <v>0</v>
      </c>
      <c r="H8" s="230"/>
      <c r="I8" s="230">
        <f>SUM(I9:I13)</f>
        <v>0</v>
      </c>
      <c r="J8" s="230"/>
      <c r="K8" s="230">
        <f>SUM(K9:K13)</f>
        <v>0</v>
      </c>
      <c r="L8" s="230"/>
      <c r="M8" s="230">
        <f>SUM(M9:M13)</f>
        <v>0</v>
      </c>
      <c r="N8" s="229"/>
      <c r="O8" s="229">
        <f>SUM(O9:O13)</f>
        <v>0</v>
      </c>
      <c r="P8" s="229"/>
      <c r="Q8" s="229">
        <f>SUM(Q9:Q13)</f>
        <v>0</v>
      </c>
      <c r="R8" s="230"/>
      <c r="S8" s="230"/>
      <c r="T8" s="231"/>
      <c r="U8" s="225"/>
      <c r="V8" s="225">
        <f>SUM(V9:V13)</f>
        <v>0</v>
      </c>
      <c r="W8" s="225"/>
      <c r="X8" s="225"/>
      <c r="Y8" s="225"/>
      <c r="AG8" t="s">
        <v>136</v>
      </c>
    </row>
    <row r="9" spans="1:60" outlineLevel="1" x14ac:dyDescent="0.2">
      <c r="A9" s="233">
        <v>1</v>
      </c>
      <c r="B9" s="234" t="s">
        <v>137</v>
      </c>
      <c r="C9" s="243" t="s">
        <v>138</v>
      </c>
      <c r="D9" s="235" t="s">
        <v>139</v>
      </c>
      <c r="E9" s="236">
        <v>1</v>
      </c>
      <c r="F9" s="237"/>
      <c r="G9" s="238">
        <f>ROUND(E9*F9,2)</f>
        <v>0</v>
      </c>
      <c r="H9" s="237"/>
      <c r="I9" s="238">
        <f>ROUND(E9*H9,2)</f>
        <v>0</v>
      </c>
      <c r="J9" s="237"/>
      <c r="K9" s="238">
        <f>ROUND(E9*J9,2)</f>
        <v>0</v>
      </c>
      <c r="L9" s="238">
        <v>21</v>
      </c>
      <c r="M9" s="238">
        <f>G9*(1+L9/100)</f>
        <v>0</v>
      </c>
      <c r="N9" s="236">
        <v>0</v>
      </c>
      <c r="O9" s="236">
        <f>ROUND(E9*N9,2)</f>
        <v>0</v>
      </c>
      <c r="P9" s="236">
        <v>0</v>
      </c>
      <c r="Q9" s="236">
        <f>ROUND(E9*P9,2)</f>
        <v>0</v>
      </c>
      <c r="R9" s="238"/>
      <c r="S9" s="238" t="s">
        <v>140</v>
      </c>
      <c r="T9" s="239" t="s">
        <v>141</v>
      </c>
      <c r="U9" s="222">
        <v>0</v>
      </c>
      <c r="V9" s="222">
        <f>ROUND(E9*U9,2)</f>
        <v>0</v>
      </c>
      <c r="W9" s="222"/>
      <c r="X9" s="222" t="s">
        <v>142</v>
      </c>
      <c r="Y9" s="222" t="s">
        <v>143</v>
      </c>
      <c r="Z9" s="212"/>
      <c r="AA9" s="212"/>
      <c r="AB9" s="212"/>
      <c r="AC9" s="212"/>
      <c r="AD9" s="212"/>
      <c r="AE9" s="212"/>
      <c r="AF9" s="212"/>
      <c r="AG9" s="212" t="s">
        <v>144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4" t="s">
        <v>145</v>
      </c>
      <c r="D10" s="223"/>
      <c r="E10" s="224"/>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146</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19"/>
      <c r="B11" s="220"/>
      <c r="C11" s="244" t="s">
        <v>147</v>
      </c>
      <c r="D11" s="223"/>
      <c r="E11" s="224">
        <v>1</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146</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33">
        <v>2</v>
      </c>
      <c r="B12" s="234" t="s">
        <v>148</v>
      </c>
      <c r="C12" s="243" t="s">
        <v>149</v>
      </c>
      <c r="D12" s="235" t="s">
        <v>139</v>
      </c>
      <c r="E12" s="236">
        <v>1</v>
      </c>
      <c r="F12" s="237"/>
      <c r="G12" s="238">
        <f>ROUND(E12*F12,2)</f>
        <v>0</v>
      </c>
      <c r="H12" s="237"/>
      <c r="I12" s="238">
        <f>ROUND(E12*H12,2)</f>
        <v>0</v>
      </c>
      <c r="J12" s="237"/>
      <c r="K12" s="238">
        <f>ROUND(E12*J12,2)</f>
        <v>0</v>
      </c>
      <c r="L12" s="238">
        <v>21</v>
      </c>
      <c r="M12" s="238">
        <f>G12*(1+L12/100)</f>
        <v>0</v>
      </c>
      <c r="N12" s="236">
        <v>0</v>
      </c>
      <c r="O12" s="236">
        <f>ROUND(E12*N12,2)</f>
        <v>0</v>
      </c>
      <c r="P12" s="236">
        <v>0</v>
      </c>
      <c r="Q12" s="236">
        <f>ROUND(E12*P12,2)</f>
        <v>0</v>
      </c>
      <c r="R12" s="238"/>
      <c r="S12" s="238" t="s">
        <v>150</v>
      </c>
      <c r="T12" s="239" t="s">
        <v>141</v>
      </c>
      <c r="U12" s="222">
        <v>0</v>
      </c>
      <c r="V12" s="222">
        <f>ROUND(E12*U12,2)</f>
        <v>0</v>
      </c>
      <c r="W12" s="222"/>
      <c r="X12" s="222" t="s">
        <v>142</v>
      </c>
      <c r="Y12" s="222" t="s">
        <v>143</v>
      </c>
      <c r="Z12" s="212"/>
      <c r="AA12" s="212"/>
      <c r="AB12" s="212"/>
      <c r="AC12" s="212"/>
      <c r="AD12" s="212"/>
      <c r="AE12" s="212"/>
      <c r="AF12" s="212"/>
      <c r="AG12" s="212" t="s">
        <v>151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5" t="s">
        <v>152</v>
      </c>
      <c r="D13" s="240"/>
      <c r="E13" s="240"/>
      <c r="F13" s="240"/>
      <c r="G13" s="240"/>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153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6" t="s">
        <v>135</v>
      </c>
      <c r="B14" s="227" t="s">
        <v>105</v>
      </c>
      <c r="C14" s="242" t="s">
        <v>28</v>
      </c>
      <c r="D14" s="228"/>
      <c r="E14" s="229"/>
      <c r="F14" s="230"/>
      <c r="G14" s="230">
        <f>SUMIF(AG15:AG16,"&lt;&gt;NOR",G15:G16)</f>
        <v>0</v>
      </c>
      <c r="H14" s="230"/>
      <c r="I14" s="230">
        <f>SUM(I15:I16)</f>
        <v>0</v>
      </c>
      <c r="J14" s="230"/>
      <c r="K14" s="230">
        <f>SUM(K15:K16)</f>
        <v>0</v>
      </c>
      <c r="L14" s="230"/>
      <c r="M14" s="230">
        <f>SUM(M15:M16)</f>
        <v>0</v>
      </c>
      <c r="N14" s="229"/>
      <c r="O14" s="229">
        <f>SUM(O15:O16)</f>
        <v>0</v>
      </c>
      <c r="P14" s="229"/>
      <c r="Q14" s="229">
        <f>SUM(Q15:Q16)</f>
        <v>0</v>
      </c>
      <c r="R14" s="230"/>
      <c r="S14" s="230"/>
      <c r="T14" s="231"/>
      <c r="U14" s="225"/>
      <c r="V14" s="225">
        <f>SUM(V15:V16)</f>
        <v>0</v>
      </c>
      <c r="W14" s="225"/>
      <c r="X14" s="225"/>
      <c r="Y14" s="225"/>
      <c r="AG14" t="s">
        <v>136</v>
      </c>
    </row>
    <row r="15" spans="1:60" outlineLevel="1" x14ac:dyDescent="0.2">
      <c r="A15" s="233">
        <v>3</v>
      </c>
      <c r="B15" s="234" t="s">
        <v>154</v>
      </c>
      <c r="C15" s="243" t="s">
        <v>155</v>
      </c>
      <c r="D15" s="235" t="s">
        <v>139</v>
      </c>
      <c r="E15" s="236">
        <v>1</v>
      </c>
      <c r="F15" s="237"/>
      <c r="G15" s="238">
        <f>ROUND(E15*F15,2)</f>
        <v>0</v>
      </c>
      <c r="H15" s="237"/>
      <c r="I15" s="238">
        <f>ROUND(E15*H15,2)</f>
        <v>0</v>
      </c>
      <c r="J15" s="237"/>
      <c r="K15" s="238">
        <f>ROUND(E15*J15,2)</f>
        <v>0</v>
      </c>
      <c r="L15" s="238">
        <v>21</v>
      </c>
      <c r="M15" s="238">
        <f>G15*(1+L15/100)</f>
        <v>0</v>
      </c>
      <c r="N15" s="236">
        <v>0</v>
      </c>
      <c r="O15" s="236">
        <f>ROUND(E15*N15,2)</f>
        <v>0</v>
      </c>
      <c r="P15" s="236">
        <v>0</v>
      </c>
      <c r="Q15" s="236">
        <f>ROUND(E15*P15,2)</f>
        <v>0</v>
      </c>
      <c r="R15" s="238"/>
      <c r="S15" s="238" t="s">
        <v>150</v>
      </c>
      <c r="T15" s="239" t="s">
        <v>141</v>
      </c>
      <c r="U15" s="222">
        <v>0</v>
      </c>
      <c r="V15" s="222">
        <f>ROUND(E15*U15,2)</f>
        <v>0</v>
      </c>
      <c r="W15" s="222"/>
      <c r="X15" s="222" t="s">
        <v>142</v>
      </c>
      <c r="Y15" s="222" t="s">
        <v>143</v>
      </c>
      <c r="Z15" s="212"/>
      <c r="AA15" s="212"/>
      <c r="AB15" s="212"/>
      <c r="AC15" s="212"/>
      <c r="AD15" s="212"/>
      <c r="AE15" s="212"/>
      <c r="AF15" s="212"/>
      <c r="AG15" s="212" t="s">
        <v>151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2" x14ac:dyDescent="0.2">
      <c r="A16" s="219"/>
      <c r="B16" s="220"/>
      <c r="C16" s="245" t="s">
        <v>156</v>
      </c>
      <c r="D16" s="240"/>
      <c r="E16" s="240"/>
      <c r="F16" s="240"/>
      <c r="G16" s="240"/>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153</v>
      </c>
      <c r="AH16" s="212"/>
      <c r="AI16" s="212"/>
      <c r="AJ16" s="212"/>
      <c r="AK16" s="212"/>
      <c r="AL16" s="212"/>
      <c r="AM16" s="212"/>
      <c r="AN16" s="212"/>
      <c r="AO16" s="212"/>
      <c r="AP16" s="212"/>
      <c r="AQ16" s="212"/>
      <c r="AR16" s="212"/>
      <c r="AS16" s="212"/>
      <c r="AT16" s="212"/>
      <c r="AU16" s="212"/>
      <c r="AV16" s="212"/>
      <c r="AW16" s="212"/>
      <c r="AX16" s="212"/>
      <c r="AY16" s="212"/>
      <c r="AZ16" s="212"/>
      <c r="BA16" s="241" t="str">
        <f>C16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6" s="212"/>
      <c r="BC16" s="212"/>
      <c r="BD16" s="212"/>
      <c r="BE16" s="212"/>
      <c r="BF16" s="212"/>
      <c r="BG16" s="212"/>
      <c r="BH16" s="212"/>
    </row>
    <row r="17" spans="1:33" x14ac:dyDescent="0.2">
      <c r="A17" s="3"/>
      <c r="B17" s="4"/>
      <c r="C17" s="246"/>
      <c r="D17" s="6"/>
      <c r="E17" s="3"/>
      <c r="F17" s="3"/>
      <c r="G17" s="3"/>
      <c r="H17" s="3"/>
      <c r="I17" s="3"/>
      <c r="J17" s="3"/>
      <c r="K17" s="3"/>
      <c r="L17" s="3"/>
      <c r="M17" s="3"/>
      <c r="N17" s="3"/>
      <c r="O17" s="3"/>
      <c r="P17" s="3"/>
      <c r="Q17" s="3"/>
      <c r="R17" s="3"/>
      <c r="S17" s="3"/>
      <c r="T17" s="3"/>
      <c r="U17" s="3"/>
      <c r="V17" s="3"/>
      <c r="W17" s="3"/>
      <c r="X17" s="3"/>
      <c r="Y17" s="3"/>
      <c r="AE17">
        <v>12</v>
      </c>
      <c r="AF17">
        <v>21</v>
      </c>
      <c r="AG17" t="s">
        <v>121</v>
      </c>
    </row>
    <row r="18" spans="1:33" x14ac:dyDescent="0.2">
      <c r="A18" s="215"/>
      <c r="B18" s="216" t="s">
        <v>29</v>
      </c>
      <c r="C18" s="247"/>
      <c r="D18" s="217"/>
      <c r="E18" s="218"/>
      <c r="F18" s="218"/>
      <c r="G18" s="232">
        <f>G8+G14</f>
        <v>0</v>
      </c>
      <c r="H18" s="3"/>
      <c r="I18" s="3"/>
      <c r="J18" s="3"/>
      <c r="K18" s="3"/>
      <c r="L18" s="3"/>
      <c r="M18" s="3"/>
      <c r="N18" s="3"/>
      <c r="O18" s="3"/>
      <c r="P18" s="3"/>
      <c r="Q18" s="3"/>
      <c r="R18" s="3"/>
      <c r="S18" s="3"/>
      <c r="T18" s="3"/>
      <c r="U18" s="3"/>
      <c r="V18" s="3"/>
      <c r="W18" s="3"/>
      <c r="X18" s="3"/>
      <c r="Y18" s="3"/>
      <c r="AE18">
        <f>SUMIF(L7:L16,AE17,G7:G16)</f>
        <v>0</v>
      </c>
      <c r="AF18">
        <f>SUMIF(L7:L16,AF17,G7:G16)</f>
        <v>0</v>
      </c>
      <c r="AG18" t="s">
        <v>157</v>
      </c>
    </row>
    <row r="19" spans="1:33" x14ac:dyDescent="0.2">
      <c r="C19" s="248"/>
      <c r="D19" s="10"/>
      <c r="AG19" t="s">
        <v>158</v>
      </c>
    </row>
    <row r="20" spans="1:33" x14ac:dyDescent="0.2">
      <c r="D20" s="10"/>
    </row>
    <row r="21" spans="1:33" x14ac:dyDescent="0.2">
      <c r="D21" s="10"/>
    </row>
    <row r="22" spans="1:33" x14ac:dyDescent="0.2">
      <c r="D22" s="10"/>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Mic/CeRpjBp/0qRpeTAKcBTsbMsRFwndrvw0E2GRPpez+dwHyUUifqQkcqXn7Vk4UzGxCEya6iZp16ssa++BQ==" saltValue="uu5lv5eSZQUFgVbDkUk8Bg==" spinCount="100000" sheet="1" formatRows="0"/>
  <mergeCells count="6">
    <mergeCell ref="A1:G1"/>
    <mergeCell ref="C2:G2"/>
    <mergeCell ref="C3:G3"/>
    <mergeCell ref="C4:G4"/>
    <mergeCell ref="C13:G13"/>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7D60E-F60C-4F0A-8D89-7C30C922615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159</v>
      </c>
      <c r="B1" s="197"/>
      <c r="C1" s="197"/>
      <c r="D1" s="197"/>
      <c r="E1" s="197"/>
      <c r="F1" s="197"/>
      <c r="G1" s="197"/>
      <c r="AG1" t="s">
        <v>107</v>
      </c>
    </row>
    <row r="2" spans="1:60" ht="24.95" customHeight="1" x14ac:dyDescent="0.2">
      <c r="A2" s="198" t="s">
        <v>7</v>
      </c>
      <c r="B2" s="49" t="s">
        <v>43</v>
      </c>
      <c r="C2" s="201" t="s">
        <v>44</v>
      </c>
      <c r="D2" s="199"/>
      <c r="E2" s="199"/>
      <c r="F2" s="199"/>
      <c r="G2" s="200"/>
      <c r="AG2" t="s">
        <v>108</v>
      </c>
    </row>
    <row r="3" spans="1:60" ht="24.95" customHeight="1" x14ac:dyDescent="0.2">
      <c r="A3" s="198" t="s">
        <v>8</v>
      </c>
      <c r="B3" s="49" t="s">
        <v>56</v>
      </c>
      <c r="C3" s="201" t="s">
        <v>44</v>
      </c>
      <c r="D3" s="199"/>
      <c r="E3" s="199"/>
      <c r="F3" s="199"/>
      <c r="G3" s="200"/>
      <c r="AC3" s="176" t="s">
        <v>108</v>
      </c>
      <c r="AG3" t="s">
        <v>111</v>
      </c>
    </row>
    <row r="4" spans="1:60" ht="24.95" customHeight="1" x14ac:dyDescent="0.2">
      <c r="A4" s="202" t="s">
        <v>9</v>
      </c>
      <c r="B4" s="203" t="s">
        <v>57</v>
      </c>
      <c r="C4" s="204" t="s">
        <v>58</v>
      </c>
      <c r="D4" s="205"/>
      <c r="E4" s="205"/>
      <c r="F4" s="205"/>
      <c r="G4" s="206"/>
      <c r="AG4" t="s">
        <v>112</v>
      </c>
    </row>
    <row r="5" spans="1:60" x14ac:dyDescent="0.2">
      <c r="D5" s="10"/>
    </row>
    <row r="6" spans="1:60" ht="38.25" x14ac:dyDescent="0.2">
      <c r="A6" s="208" t="s">
        <v>113</v>
      </c>
      <c r="B6" s="210" t="s">
        <v>114</v>
      </c>
      <c r="C6" s="210" t="s">
        <v>115</v>
      </c>
      <c r="D6" s="209" t="s">
        <v>116</v>
      </c>
      <c r="E6" s="208" t="s">
        <v>117</v>
      </c>
      <c r="F6" s="207" t="s">
        <v>118</v>
      </c>
      <c r="G6" s="208" t="s">
        <v>29</v>
      </c>
      <c r="H6" s="211" t="s">
        <v>30</v>
      </c>
      <c r="I6" s="211" t="s">
        <v>119</v>
      </c>
      <c r="J6" s="211" t="s">
        <v>31</v>
      </c>
      <c r="K6" s="211" t="s">
        <v>120</v>
      </c>
      <c r="L6" s="211" t="s">
        <v>121</v>
      </c>
      <c r="M6" s="211" t="s">
        <v>122</v>
      </c>
      <c r="N6" s="211" t="s">
        <v>123</v>
      </c>
      <c r="O6" s="211" t="s">
        <v>124</v>
      </c>
      <c r="P6" s="211" t="s">
        <v>125</v>
      </c>
      <c r="Q6" s="211" t="s">
        <v>126</v>
      </c>
      <c r="R6" s="211" t="s">
        <v>127</v>
      </c>
      <c r="S6" s="211" t="s">
        <v>128</v>
      </c>
      <c r="T6" s="211" t="s">
        <v>129</v>
      </c>
      <c r="U6" s="211" t="s">
        <v>130</v>
      </c>
      <c r="V6" s="211" t="s">
        <v>131</v>
      </c>
      <c r="W6" s="211" t="s">
        <v>132</v>
      </c>
      <c r="X6" s="211" t="s">
        <v>133</v>
      </c>
      <c r="Y6" s="211" t="s">
        <v>134</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135</v>
      </c>
      <c r="B8" s="227" t="s">
        <v>71</v>
      </c>
      <c r="C8" s="242" t="s">
        <v>72</v>
      </c>
      <c r="D8" s="228"/>
      <c r="E8" s="229"/>
      <c r="F8" s="230"/>
      <c r="G8" s="230">
        <f>SUMIF(AG9:AG12,"&lt;&gt;NOR",G9:G12)</f>
        <v>0</v>
      </c>
      <c r="H8" s="230"/>
      <c r="I8" s="230">
        <f>SUM(I9:I12)</f>
        <v>0</v>
      </c>
      <c r="J8" s="230"/>
      <c r="K8" s="230">
        <f>SUM(K9:K12)</f>
        <v>0</v>
      </c>
      <c r="L8" s="230"/>
      <c r="M8" s="230">
        <f>SUM(M9:M12)</f>
        <v>0</v>
      </c>
      <c r="N8" s="229"/>
      <c r="O8" s="229">
        <f>SUM(O9:O12)</f>
        <v>0</v>
      </c>
      <c r="P8" s="229"/>
      <c r="Q8" s="229">
        <f>SUM(Q9:Q12)</f>
        <v>0</v>
      </c>
      <c r="R8" s="230"/>
      <c r="S8" s="230"/>
      <c r="T8" s="231"/>
      <c r="U8" s="225"/>
      <c r="V8" s="225">
        <f>SUM(V9:V12)</f>
        <v>0.41</v>
      </c>
      <c r="W8" s="225"/>
      <c r="X8" s="225"/>
      <c r="Y8" s="225"/>
      <c r="AG8" t="s">
        <v>136</v>
      </c>
    </row>
    <row r="9" spans="1:60" ht="22.5" outlineLevel="1" x14ac:dyDescent="0.2">
      <c r="A9" s="233">
        <v>1</v>
      </c>
      <c r="B9" s="234" t="s">
        <v>160</v>
      </c>
      <c r="C9" s="243" t="s">
        <v>161</v>
      </c>
      <c r="D9" s="235" t="s">
        <v>162</v>
      </c>
      <c r="E9" s="236">
        <v>2.9049999999999998</v>
      </c>
      <c r="F9" s="237"/>
      <c r="G9" s="238">
        <f>ROUND(E9*F9,2)</f>
        <v>0</v>
      </c>
      <c r="H9" s="237"/>
      <c r="I9" s="238">
        <f>ROUND(E9*H9,2)</f>
        <v>0</v>
      </c>
      <c r="J9" s="237"/>
      <c r="K9" s="238">
        <f>ROUND(E9*J9,2)</f>
        <v>0</v>
      </c>
      <c r="L9" s="238">
        <v>21</v>
      </c>
      <c r="M9" s="238">
        <f>G9*(1+L9/100)</f>
        <v>0</v>
      </c>
      <c r="N9" s="236">
        <v>0</v>
      </c>
      <c r="O9" s="236">
        <f>ROUND(E9*N9,2)</f>
        <v>0</v>
      </c>
      <c r="P9" s="236">
        <v>0</v>
      </c>
      <c r="Q9" s="236">
        <f>ROUND(E9*P9,2)</f>
        <v>0</v>
      </c>
      <c r="R9" s="238" t="s">
        <v>163</v>
      </c>
      <c r="S9" s="238" t="s">
        <v>150</v>
      </c>
      <c r="T9" s="239" t="s">
        <v>150</v>
      </c>
      <c r="U9" s="222">
        <v>0.14199999999999999</v>
      </c>
      <c r="V9" s="222">
        <f>ROUND(E9*U9,2)</f>
        <v>0.41</v>
      </c>
      <c r="W9" s="222"/>
      <c r="X9" s="222" t="s">
        <v>164</v>
      </c>
      <c r="Y9" s="222" t="s">
        <v>143</v>
      </c>
      <c r="Z9" s="212"/>
      <c r="AA9" s="212"/>
      <c r="AB9" s="212"/>
      <c r="AC9" s="212"/>
      <c r="AD9" s="212"/>
      <c r="AE9" s="212"/>
      <c r="AF9" s="212"/>
      <c r="AG9" s="212" t="s">
        <v>165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0" t="s">
        <v>166</v>
      </c>
      <c r="D10" s="251"/>
      <c r="E10" s="251"/>
      <c r="F10" s="251"/>
      <c r="G10" s="25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167</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44" t="s">
        <v>168</v>
      </c>
      <c r="D11" s="223"/>
      <c r="E11" s="224"/>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146</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44" t="s">
        <v>169</v>
      </c>
      <c r="D12" s="223"/>
      <c r="E12" s="224">
        <v>2.9049999999999998</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146</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x14ac:dyDescent="0.2">
      <c r="A13" s="226" t="s">
        <v>135</v>
      </c>
      <c r="B13" s="227" t="s">
        <v>73</v>
      </c>
      <c r="C13" s="242" t="s">
        <v>74</v>
      </c>
      <c r="D13" s="228"/>
      <c r="E13" s="229"/>
      <c r="F13" s="230"/>
      <c r="G13" s="230">
        <f>SUMIF(AG14:AG17,"&lt;&gt;NOR",G14:G17)</f>
        <v>0</v>
      </c>
      <c r="H13" s="230"/>
      <c r="I13" s="230">
        <f>SUM(I14:I17)</f>
        <v>0</v>
      </c>
      <c r="J13" s="230"/>
      <c r="K13" s="230">
        <f>SUM(K14:K17)</f>
        <v>0</v>
      </c>
      <c r="L13" s="230"/>
      <c r="M13" s="230">
        <f>SUM(M14:M17)</f>
        <v>0</v>
      </c>
      <c r="N13" s="229"/>
      <c r="O13" s="229">
        <f>SUM(O14:O17)</f>
        <v>0.21</v>
      </c>
      <c r="P13" s="229"/>
      <c r="Q13" s="229">
        <f>SUM(Q14:Q17)</f>
        <v>0</v>
      </c>
      <c r="R13" s="230"/>
      <c r="S13" s="230"/>
      <c r="T13" s="231"/>
      <c r="U13" s="225"/>
      <c r="V13" s="225">
        <f>SUM(V14:V17)</f>
        <v>1.31</v>
      </c>
      <c r="W13" s="225"/>
      <c r="X13" s="225"/>
      <c r="Y13" s="225"/>
      <c r="AG13" t="s">
        <v>136</v>
      </c>
    </row>
    <row r="14" spans="1:60" outlineLevel="1" x14ac:dyDescent="0.2">
      <c r="A14" s="233">
        <v>2</v>
      </c>
      <c r="B14" s="234" t="s">
        <v>170</v>
      </c>
      <c r="C14" s="243" t="s">
        <v>171</v>
      </c>
      <c r="D14" s="235" t="s">
        <v>162</v>
      </c>
      <c r="E14" s="236">
        <v>2.9049999999999998</v>
      </c>
      <c r="F14" s="237"/>
      <c r="G14" s="238">
        <f>ROUND(E14*F14,2)</f>
        <v>0</v>
      </c>
      <c r="H14" s="237"/>
      <c r="I14" s="238">
        <f>ROUND(E14*H14,2)</f>
        <v>0</v>
      </c>
      <c r="J14" s="237"/>
      <c r="K14" s="238">
        <f>ROUND(E14*J14,2)</f>
        <v>0</v>
      </c>
      <c r="L14" s="238">
        <v>21</v>
      </c>
      <c r="M14" s="238">
        <f>G14*(1+L14/100)</f>
        <v>0</v>
      </c>
      <c r="N14" s="236">
        <v>7.3899999999999993E-2</v>
      </c>
      <c r="O14" s="236">
        <f>ROUND(E14*N14,2)</f>
        <v>0.21</v>
      </c>
      <c r="P14" s="236">
        <v>0</v>
      </c>
      <c r="Q14" s="236">
        <f>ROUND(E14*P14,2)</f>
        <v>0</v>
      </c>
      <c r="R14" s="238" t="s">
        <v>163</v>
      </c>
      <c r="S14" s="238" t="s">
        <v>150</v>
      </c>
      <c r="T14" s="239" t="s">
        <v>150</v>
      </c>
      <c r="U14" s="222">
        <v>0.45200000000000001</v>
      </c>
      <c r="V14" s="222">
        <f>ROUND(E14*U14,2)</f>
        <v>1.31</v>
      </c>
      <c r="W14" s="222"/>
      <c r="X14" s="222" t="s">
        <v>164</v>
      </c>
      <c r="Y14" s="222" t="s">
        <v>143</v>
      </c>
      <c r="Z14" s="212"/>
      <c r="AA14" s="212"/>
      <c r="AB14" s="212"/>
      <c r="AC14" s="212"/>
      <c r="AD14" s="212"/>
      <c r="AE14" s="212"/>
      <c r="AF14" s="212"/>
      <c r="AG14" s="212" t="s">
        <v>165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2" x14ac:dyDescent="0.2">
      <c r="A15" s="219"/>
      <c r="B15" s="220"/>
      <c r="C15" s="260" t="s">
        <v>172</v>
      </c>
      <c r="D15" s="251"/>
      <c r="E15" s="251"/>
      <c r="F15" s="251"/>
      <c r="G15" s="251"/>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167</v>
      </c>
      <c r="AH15" s="212"/>
      <c r="AI15" s="212"/>
      <c r="AJ15" s="212"/>
      <c r="AK15" s="212"/>
      <c r="AL15" s="212"/>
      <c r="AM15" s="212"/>
      <c r="AN15" s="212"/>
      <c r="AO15" s="212"/>
      <c r="AP15" s="212"/>
      <c r="AQ15" s="212"/>
      <c r="AR15" s="212"/>
      <c r="AS15" s="212"/>
      <c r="AT15" s="212"/>
      <c r="AU15" s="212"/>
      <c r="AV15" s="212"/>
      <c r="AW15" s="212"/>
      <c r="AX15" s="212"/>
      <c r="AY15" s="212"/>
      <c r="AZ15" s="212"/>
      <c r="BA15" s="241" t="str">
        <f>C15</f>
        <v>s provedením lože z kameniva drceného, s vyplněním spár, s dvojitým hutněním a se smetením přebytečného materiálu na krajnici. S dodáním hmot pro lože a výplň spár.</v>
      </c>
      <c r="BB15" s="212"/>
      <c r="BC15" s="212"/>
      <c r="BD15" s="212"/>
      <c r="BE15" s="212"/>
      <c r="BF15" s="212"/>
      <c r="BG15" s="212"/>
      <c r="BH15" s="212"/>
    </row>
    <row r="16" spans="1:60" outlineLevel="2" x14ac:dyDescent="0.2">
      <c r="A16" s="219"/>
      <c r="B16" s="220"/>
      <c r="C16" s="244" t="s">
        <v>173</v>
      </c>
      <c r="D16" s="223"/>
      <c r="E16" s="224"/>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146</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44" t="s">
        <v>169</v>
      </c>
      <c r="D17" s="223"/>
      <c r="E17" s="224">
        <v>2.9049999999999998</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146</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6" t="s">
        <v>135</v>
      </c>
      <c r="B18" s="227" t="s">
        <v>75</v>
      </c>
      <c r="C18" s="242" t="s">
        <v>76</v>
      </c>
      <c r="D18" s="228"/>
      <c r="E18" s="229"/>
      <c r="F18" s="230"/>
      <c r="G18" s="230">
        <f>SUMIF(AG19:AG32,"&lt;&gt;NOR",G19:G32)</f>
        <v>0</v>
      </c>
      <c r="H18" s="230"/>
      <c r="I18" s="230">
        <f>SUM(I19:I32)</f>
        <v>0</v>
      </c>
      <c r="J18" s="230"/>
      <c r="K18" s="230">
        <f>SUM(K19:K32)</f>
        <v>0</v>
      </c>
      <c r="L18" s="230"/>
      <c r="M18" s="230">
        <f>SUM(M19:M32)</f>
        <v>0</v>
      </c>
      <c r="N18" s="229"/>
      <c r="O18" s="229">
        <f>SUM(O19:O32)</f>
        <v>0.27</v>
      </c>
      <c r="P18" s="229"/>
      <c r="Q18" s="229">
        <f>SUM(Q19:Q32)</f>
        <v>0</v>
      </c>
      <c r="R18" s="230"/>
      <c r="S18" s="230"/>
      <c r="T18" s="231"/>
      <c r="U18" s="225"/>
      <c r="V18" s="225">
        <f>SUM(V19:V32)</f>
        <v>17.3</v>
      </c>
      <c r="W18" s="225"/>
      <c r="X18" s="225"/>
      <c r="Y18" s="225"/>
      <c r="AG18" t="s">
        <v>136</v>
      </c>
    </row>
    <row r="19" spans="1:60" outlineLevel="1" x14ac:dyDescent="0.2">
      <c r="A19" s="233">
        <v>3</v>
      </c>
      <c r="B19" s="234" t="s">
        <v>174</v>
      </c>
      <c r="C19" s="243" t="s">
        <v>175</v>
      </c>
      <c r="D19" s="235" t="s">
        <v>162</v>
      </c>
      <c r="E19" s="236">
        <v>0.68925000000000003</v>
      </c>
      <c r="F19" s="237"/>
      <c r="G19" s="238">
        <f>ROUND(E19*F19,2)</f>
        <v>0</v>
      </c>
      <c r="H19" s="237"/>
      <c r="I19" s="238">
        <f>ROUND(E19*H19,2)</f>
        <v>0</v>
      </c>
      <c r="J19" s="237"/>
      <c r="K19" s="238">
        <f>ROUND(E19*J19,2)</f>
        <v>0</v>
      </c>
      <c r="L19" s="238">
        <v>21</v>
      </c>
      <c r="M19" s="238">
        <f>G19*(1+L19/100)</f>
        <v>0</v>
      </c>
      <c r="N19" s="236">
        <v>5.3440000000000001E-2</v>
      </c>
      <c r="O19" s="236">
        <f>ROUND(E19*N19,2)</f>
        <v>0.04</v>
      </c>
      <c r="P19" s="236">
        <v>0</v>
      </c>
      <c r="Q19" s="236">
        <f>ROUND(E19*P19,2)</f>
        <v>0</v>
      </c>
      <c r="R19" s="238" t="s">
        <v>176</v>
      </c>
      <c r="S19" s="238" t="s">
        <v>150</v>
      </c>
      <c r="T19" s="239" t="s">
        <v>150</v>
      </c>
      <c r="U19" s="222">
        <v>2.8540199999999998</v>
      </c>
      <c r="V19" s="222">
        <f>ROUND(E19*U19,2)</f>
        <v>1.97</v>
      </c>
      <c r="W19" s="222"/>
      <c r="X19" s="222" t="s">
        <v>164</v>
      </c>
      <c r="Y19" s="222" t="s">
        <v>143</v>
      </c>
      <c r="Z19" s="212"/>
      <c r="AA19" s="212"/>
      <c r="AB19" s="212"/>
      <c r="AC19" s="212"/>
      <c r="AD19" s="212"/>
      <c r="AE19" s="212"/>
      <c r="AF19" s="212"/>
      <c r="AG19" s="212" t="s">
        <v>165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0" t="s">
        <v>177</v>
      </c>
      <c r="D20" s="251"/>
      <c r="E20" s="251"/>
      <c r="F20" s="251"/>
      <c r="G20" s="251"/>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167</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44" t="s">
        <v>178</v>
      </c>
      <c r="D21" s="223"/>
      <c r="E21" s="224"/>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146</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4" t="s">
        <v>179</v>
      </c>
      <c r="D22" s="223"/>
      <c r="E22" s="224">
        <v>0.68925000000000003</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146</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3">
        <v>4</v>
      </c>
      <c r="B23" s="234" t="s">
        <v>180</v>
      </c>
      <c r="C23" s="243" t="s">
        <v>181</v>
      </c>
      <c r="D23" s="235" t="s">
        <v>182</v>
      </c>
      <c r="E23" s="236">
        <v>73.959999999999994</v>
      </c>
      <c r="F23" s="237"/>
      <c r="G23" s="238">
        <f>ROUND(E23*F23,2)</f>
        <v>0</v>
      </c>
      <c r="H23" s="237"/>
      <c r="I23" s="238">
        <f>ROUND(E23*H23,2)</f>
        <v>0</v>
      </c>
      <c r="J23" s="237"/>
      <c r="K23" s="238">
        <f>ROUND(E23*J23,2)</f>
        <v>0</v>
      </c>
      <c r="L23" s="238">
        <v>21</v>
      </c>
      <c r="M23" s="238">
        <f>G23*(1+L23/100)</f>
        <v>0</v>
      </c>
      <c r="N23" s="236">
        <v>2.5100000000000001E-3</v>
      </c>
      <c r="O23" s="236">
        <f>ROUND(E23*N23,2)</f>
        <v>0.19</v>
      </c>
      <c r="P23" s="236">
        <v>0</v>
      </c>
      <c r="Q23" s="236">
        <f>ROUND(E23*P23,2)</f>
        <v>0</v>
      </c>
      <c r="R23" s="238" t="s">
        <v>176</v>
      </c>
      <c r="S23" s="238" t="s">
        <v>150</v>
      </c>
      <c r="T23" s="239" t="s">
        <v>150</v>
      </c>
      <c r="U23" s="222">
        <v>0.18232999999999999</v>
      </c>
      <c r="V23" s="222">
        <f>ROUND(E23*U23,2)</f>
        <v>13.49</v>
      </c>
      <c r="W23" s="222"/>
      <c r="X23" s="222" t="s">
        <v>164</v>
      </c>
      <c r="Y23" s="222" t="s">
        <v>143</v>
      </c>
      <c r="Z23" s="212"/>
      <c r="AA23" s="212"/>
      <c r="AB23" s="212"/>
      <c r="AC23" s="212"/>
      <c r="AD23" s="212"/>
      <c r="AE23" s="212"/>
      <c r="AF23" s="212"/>
      <c r="AG23" s="212" t="s">
        <v>165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44" t="s">
        <v>183</v>
      </c>
      <c r="D24" s="223"/>
      <c r="E24" s="224"/>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146</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4" t="s">
        <v>184</v>
      </c>
      <c r="D25" s="223"/>
      <c r="E25" s="224"/>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146</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4" t="s">
        <v>185</v>
      </c>
      <c r="D26" s="223"/>
      <c r="E26" s="224">
        <v>36.979999999999997</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146</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4" t="s">
        <v>186</v>
      </c>
      <c r="D27" s="223"/>
      <c r="E27" s="224"/>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146</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44" t="s">
        <v>185</v>
      </c>
      <c r="D28" s="223"/>
      <c r="E28" s="224">
        <v>36.979999999999997</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146</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3">
        <v>5</v>
      </c>
      <c r="B29" s="234" t="s">
        <v>187</v>
      </c>
      <c r="C29" s="243" t="s">
        <v>188</v>
      </c>
      <c r="D29" s="235" t="s">
        <v>162</v>
      </c>
      <c r="E29" s="236">
        <v>0.98250000000000004</v>
      </c>
      <c r="F29" s="237"/>
      <c r="G29" s="238">
        <f>ROUND(E29*F29,2)</f>
        <v>0</v>
      </c>
      <c r="H29" s="237"/>
      <c r="I29" s="238">
        <f>ROUND(E29*H29,2)</f>
        <v>0</v>
      </c>
      <c r="J29" s="237"/>
      <c r="K29" s="238">
        <f>ROUND(E29*J29,2)</f>
        <v>0</v>
      </c>
      <c r="L29" s="238">
        <v>21</v>
      </c>
      <c r="M29" s="238">
        <f>G29*(1+L29/100)</f>
        <v>0</v>
      </c>
      <c r="N29" s="236">
        <v>3.9039999999999998E-2</v>
      </c>
      <c r="O29" s="236">
        <f>ROUND(E29*N29,2)</f>
        <v>0.04</v>
      </c>
      <c r="P29" s="236">
        <v>0</v>
      </c>
      <c r="Q29" s="236">
        <f>ROUND(E29*P29,2)</f>
        <v>0</v>
      </c>
      <c r="R29" s="238" t="s">
        <v>176</v>
      </c>
      <c r="S29" s="238" t="s">
        <v>150</v>
      </c>
      <c r="T29" s="239" t="s">
        <v>150</v>
      </c>
      <c r="U29" s="222">
        <v>1.8764099999999999</v>
      </c>
      <c r="V29" s="222">
        <f>ROUND(E29*U29,2)</f>
        <v>1.84</v>
      </c>
      <c r="W29" s="222"/>
      <c r="X29" s="222" t="s">
        <v>164</v>
      </c>
      <c r="Y29" s="222" t="s">
        <v>143</v>
      </c>
      <c r="Z29" s="212"/>
      <c r="AA29" s="212"/>
      <c r="AB29" s="212"/>
      <c r="AC29" s="212"/>
      <c r="AD29" s="212"/>
      <c r="AE29" s="212"/>
      <c r="AF29" s="212"/>
      <c r="AG29" s="212" t="s">
        <v>165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0" t="s">
        <v>177</v>
      </c>
      <c r="D30" s="251"/>
      <c r="E30" s="251"/>
      <c r="F30" s="251"/>
      <c r="G30" s="251"/>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167</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4" t="s">
        <v>178</v>
      </c>
      <c r="D31" s="223"/>
      <c r="E31" s="224"/>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146</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4" t="s">
        <v>189</v>
      </c>
      <c r="D32" s="223"/>
      <c r="E32" s="224">
        <v>0.98250000000000004</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146</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x14ac:dyDescent="0.2">
      <c r="A33" s="226" t="s">
        <v>135</v>
      </c>
      <c r="B33" s="227" t="s">
        <v>77</v>
      </c>
      <c r="C33" s="242" t="s">
        <v>78</v>
      </c>
      <c r="D33" s="228"/>
      <c r="E33" s="229"/>
      <c r="F33" s="230"/>
      <c r="G33" s="230">
        <f>SUMIF(AG34:AG48,"&lt;&gt;NOR",G34:G48)</f>
        <v>0</v>
      </c>
      <c r="H33" s="230"/>
      <c r="I33" s="230">
        <f>SUM(I34:I48)</f>
        <v>0</v>
      </c>
      <c r="J33" s="230"/>
      <c r="K33" s="230">
        <f>SUM(K34:K48)</f>
        <v>0</v>
      </c>
      <c r="L33" s="230"/>
      <c r="M33" s="230">
        <f>SUM(M34:M48)</f>
        <v>0</v>
      </c>
      <c r="N33" s="229"/>
      <c r="O33" s="229">
        <f>SUM(O34:O48)</f>
        <v>6.0000000000000005E-2</v>
      </c>
      <c r="P33" s="229"/>
      <c r="Q33" s="229">
        <f>SUM(Q34:Q48)</f>
        <v>0</v>
      </c>
      <c r="R33" s="230"/>
      <c r="S33" s="230"/>
      <c r="T33" s="231"/>
      <c r="U33" s="225"/>
      <c r="V33" s="225">
        <f>SUM(V34:V48)</f>
        <v>6.0299999999999994</v>
      </c>
      <c r="W33" s="225"/>
      <c r="X33" s="225"/>
      <c r="Y33" s="225"/>
      <c r="AG33" t="s">
        <v>136</v>
      </c>
    </row>
    <row r="34" spans="1:60" ht="22.5" outlineLevel="1" x14ac:dyDescent="0.2">
      <c r="A34" s="233">
        <v>6</v>
      </c>
      <c r="B34" s="234" t="s">
        <v>190</v>
      </c>
      <c r="C34" s="243" t="s">
        <v>191</v>
      </c>
      <c r="D34" s="235" t="s">
        <v>162</v>
      </c>
      <c r="E34" s="236">
        <v>0.98250000000000004</v>
      </c>
      <c r="F34" s="237"/>
      <c r="G34" s="238">
        <f>ROUND(E34*F34,2)</f>
        <v>0</v>
      </c>
      <c r="H34" s="237"/>
      <c r="I34" s="238">
        <f>ROUND(E34*H34,2)</f>
        <v>0</v>
      </c>
      <c r="J34" s="237"/>
      <c r="K34" s="238">
        <f>ROUND(E34*J34,2)</f>
        <v>0</v>
      </c>
      <c r="L34" s="238">
        <v>21</v>
      </c>
      <c r="M34" s="238">
        <f>G34*(1+L34/100)</f>
        <v>0</v>
      </c>
      <c r="N34" s="236">
        <v>2.946E-2</v>
      </c>
      <c r="O34" s="236">
        <f>ROUND(E34*N34,2)</f>
        <v>0.03</v>
      </c>
      <c r="P34" s="236">
        <v>0</v>
      </c>
      <c r="Q34" s="236">
        <f>ROUND(E34*P34,2)</f>
        <v>0</v>
      </c>
      <c r="R34" s="238" t="s">
        <v>192</v>
      </c>
      <c r="S34" s="238" t="s">
        <v>150</v>
      </c>
      <c r="T34" s="239" t="s">
        <v>150</v>
      </c>
      <c r="U34" s="222">
        <v>1.4157999999999999</v>
      </c>
      <c r="V34" s="222">
        <f>ROUND(E34*U34,2)</f>
        <v>1.39</v>
      </c>
      <c r="W34" s="222"/>
      <c r="X34" s="222" t="s">
        <v>164</v>
      </c>
      <c r="Y34" s="222" t="s">
        <v>143</v>
      </c>
      <c r="Z34" s="212"/>
      <c r="AA34" s="212"/>
      <c r="AB34" s="212"/>
      <c r="AC34" s="212"/>
      <c r="AD34" s="212"/>
      <c r="AE34" s="212"/>
      <c r="AF34" s="212"/>
      <c r="AG34" s="212" t="s">
        <v>165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33.75" outlineLevel="2" x14ac:dyDescent="0.2">
      <c r="A35" s="219"/>
      <c r="B35" s="220"/>
      <c r="C35" s="260" t="s">
        <v>193</v>
      </c>
      <c r="D35" s="251"/>
      <c r="E35" s="251"/>
      <c r="F35" s="251"/>
      <c r="G35" s="251"/>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167</v>
      </c>
      <c r="AH35" s="212"/>
      <c r="AI35" s="212"/>
      <c r="AJ35" s="212"/>
      <c r="AK35" s="212"/>
      <c r="AL35" s="212"/>
      <c r="AM35" s="212"/>
      <c r="AN35" s="212"/>
      <c r="AO35" s="212"/>
      <c r="AP35" s="212"/>
      <c r="AQ35" s="212"/>
      <c r="AR35" s="212"/>
      <c r="AS35" s="212"/>
      <c r="AT35" s="212"/>
      <c r="AU35" s="212"/>
      <c r="AV35" s="212"/>
      <c r="AW35" s="212"/>
      <c r="AX35" s="212"/>
      <c r="AY35" s="212"/>
      <c r="AZ35" s="212"/>
      <c r="BA35" s="241" t="str">
        <f>C35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35" s="212"/>
      <c r="BC35" s="212"/>
      <c r="BD35" s="212"/>
      <c r="BE35" s="212"/>
      <c r="BF35" s="212"/>
      <c r="BG35" s="212"/>
      <c r="BH35" s="212"/>
    </row>
    <row r="36" spans="1:60" outlineLevel="2" x14ac:dyDescent="0.2">
      <c r="A36" s="219"/>
      <c r="B36" s="220"/>
      <c r="C36" s="261" t="s">
        <v>194</v>
      </c>
      <c r="D36" s="252"/>
      <c r="E36" s="252"/>
      <c r="F36" s="252"/>
      <c r="G36" s="25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153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44" t="s">
        <v>195</v>
      </c>
      <c r="D37" s="223"/>
      <c r="E37" s="224"/>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146</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44" t="s">
        <v>196</v>
      </c>
      <c r="D38" s="223"/>
      <c r="E38" s="224">
        <v>0.98250000000000004</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146</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33">
        <v>7</v>
      </c>
      <c r="B39" s="234" t="s">
        <v>197</v>
      </c>
      <c r="C39" s="243" t="s">
        <v>198</v>
      </c>
      <c r="D39" s="235" t="s">
        <v>162</v>
      </c>
      <c r="E39" s="236">
        <v>0.98250000000000004</v>
      </c>
      <c r="F39" s="237"/>
      <c r="G39" s="238">
        <f>ROUND(E39*F39,2)</f>
        <v>0</v>
      </c>
      <c r="H39" s="237"/>
      <c r="I39" s="238">
        <f>ROUND(E39*H39,2)</f>
        <v>0</v>
      </c>
      <c r="J39" s="237"/>
      <c r="K39" s="238">
        <f>ROUND(E39*J39,2)</f>
        <v>0</v>
      </c>
      <c r="L39" s="238">
        <v>21</v>
      </c>
      <c r="M39" s="238">
        <f>G39*(1+L39/100)</f>
        <v>0</v>
      </c>
      <c r="N39" s="236">
        <v>2.0789999999999999E-2</v>
      </c>
      <c r="O39" s="236">
        <f>ROUND(E39*N39,2)</f>
        <v>0.02</v>
      </c>
      <c r="P39" s="236">
        <v>0</v>
      </c>
      <c r="Q39" s="236">
        <f>ROUND(E39*P39,2)</f>
        <v>0</v>
      </c>
      <c r="R39" s="238" t="s">
        <v>192</v>
      </c>
      <c r="S39" s="238" t="s">
        <v>150</v>
      </c>
      <c r="T39" s="239" t="s">
        <v>150</v>
      </c>
      <c r="U39" s="222">
        <v>3.0419999999999998</v>
      </c>
      <c r="V39" s="222">
        <f>ROUND(E39*U39,2)</f>
        <v>2.99</v>
      </c>
      <c r="W39" s="222"/>
      <c r="X39" s="222" t="s">
        <v>164</v>
      </c>
      <c r="Y39" s="222" t="s">
        <v>143</v>
      </c>
      <c r="Z39" s="212"/>
      <c r="AA39" s="212"/>
      <c r="AB39" s="212"/>
      <c r="AC39" s="212"/>
      <c r="AD39" s="212"/>
      <c r="AE39" s="212"/>
      <c r="AF39" s="212"/>
      <c r="AG39" s="212" t="s">
        <v>165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33.75" outlineLevel="2" x14ac:dyDescent="0.2">
      <c r="A40" s="219"/>
      <c r="B40" s="220"/>
      <c r="C40" s="260" t="s">
        <v>199</v>
      </c>
      <c r="D40" s="251"/>
      <c r="E40" s="251"/>
      <c r="F40" s="251"/>
      <c r="G40" s="251"/>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167</v>
      </c>
      <c r="AH40" s="212"/>
      <c r="AI40" s="212"/>
      <c r="AJ40" s="212"/>
      <c r="AK40" s="212"/>
      <c r="AL40" s="212"/>
      <c r="AM40" s="212"/>
      <c r="AN40" s="212"/>
      <c r="AO40" s="212"/>
      <c r="AP40" s="212"/>
      <c r="AQ40" s="212"/>
      <c r="AR40" s="212"/>
      <c r="AS40" s="212"/>
      <c r="AT40" s="212"/>
      <c r="AU40" s="212"/>
      <c r="AV40" s="212"/>
      <c r="AW40" s="212"/>
      <c r="AX40" s="212"/>
      <c r="AY40" s="212"/>
      <c r="AZ40" s="212"/>
      <c r="BA40" s="241" t="str">
        <f>C40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0" s="212"/>
      <c r="BC40" s="212"/>
      <c r="BD40" s="212"/>
      <c r="BE40" s="212"/>
      <c r="BF40" s="212"/>
      <c r="BG40" s="212"/>
      <c r="BH40" s="212"/>
    </row>
    <row r="41" spans="1:60" outlineLevel="2" x14ac:dyDescent="0.2">
      <c r="A41" s="219"/>
      <c r="B41" s="220"/>
      <c r="C41" s="261" t="s">
        <v>194</v>
      </c>
      <c r="D41" s="252"/>
      <c r="E41" s="252"/>
      <c r="F41" s="252"/>
      <c r="G41" s="25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153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44" t="s">
        <v>195</v>
      </c>
      <c r="D42" s="223"/>
      <c r="E42" s="224"/>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146</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44" t="s">
        <v>196</v>
      </c>
      <c r="D43" s="223"/>
      <c r="E43" s="224">
        <v>0.98250000000000004</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146</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3">
        <v>8</v>
      </c>
      <c r="B44" s="234" t="s">
        <v>200</v>
      </c>
      <c r="C44" s="243" t="s">
        <v>201</v>
      </c>
      <c r="D44" s="235" t="s">
        <v>162</v>
      </c>
      <c r="E44" s="236">
        <v>7.1639999999999997</v>
      </c>
      <c r="F44" s="237"/>
      <c r="G44" s="238">
        <f>ROUND(E44*F44,2)</f>
        <v>0</v>
      </c>
      <c r="H44" s="237"/>
      <c r="I44" s="238">
        <f>ROUND(E44*H44,2)</f>
        <v>0</v>
      </c>
      <c r="J44" s="237"/>
      <c r="K44" s="238">
        <f>ROUND(E44*J44,2)</f>
        <v>0</v>
      </c>
      <c r="L44" s="238">
        <v>21</v>
      </c>
      <c r="M44" s="238">
        <f>G44*(1+L44/100)</f>
        <v>0</v>
      </c>
      <c r="N44" s="236">
        <v>8.0000000000000004E-4</v>
      </c>
      <c r="O44" s="236">
        <f>ROUND(E44*N44,2)</f>
        <v>0.01</v>
      </c>
      <c r="P44" s="236">
        <v>0</v>
      </c>
      <c r="Q44" s="236">
        <f>ROUND(E44*P44,2)</f>
        <v>0</v>
      </c>
      <c r="R44" s="238" t="s">
        <v>192</v>
      </c>
      <c r="S44" s="238" t="s">
        <v>150</v>
      </c>
      <c r="T44" s="239" t="s">
        <v>150</v>
      </c>
      <c r="U44" s="222">
        <v>0.23</v>
      </c>
      <c r="V44" s="222">
        <f>ROUND(E44*U44,2)</f>
        <v>1.65</v>
      </c>
      <c r="W44" s="222"/>
      <c r="X44" s="222" t="s">
        <v>164</v>
      </c>
      <c r="Y44" s="222" t="s">
        <v>143</v>
      </c>
      <c r="Z44" s="212"/>
      <c r="AA44" s="212"/>
      <c r="AB44" s="212"/>
      <c r="AC44" s="212"/>
      <c r="AD44" s="212"/>
      <c r="AE44" s="212"/>
      <c r="AF44" s="212"/>
      <c r="AG44" s="212" t="s">
        <v>165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0" t="s">
        <v>202</v>
      </c>
      <c r="D45" s="251"/>
      <c r="E45" s="251"/>
      <c r="F45" s="251"/>
      <c r="G45" s="251"/>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167</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1" t="s">
        <v>202</v>
      </c>
      <c r="D46" s="252"/>
      <c r="E46" s="252"/>
      <c r="F46" s="252"/>
      <c r="G46" s="25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153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44" t="s">
        <v>203</v>
      </c>
      <c r="D47" s="223"/>
      <c r="E47" s="224"/>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146</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4" t="s">
        <v>204</v>
      </c>
      <c r="D48" s="223"/>
      <c r="E48" s="224">
        <v>7.1639999999999997</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146</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26" t="s">
        <v>135</v>
      </c>
      <c r="B49" s="227" t="s">
        <v>79</v>
      </c>
      <c r="C49" s="242" t="s">
        <v>80</v>
      </c>
      <c r="D49" s="228"/>
      <c r="E49" s="229"/>
      <c r="F49" s="230"/>
      <c r="G49" s="230">
        <f>SUMIF(AG50:AG54,"&lt;&gt;NOR",G50:G54)</f>
        <v>0</v>
      </c>
      <c r="H49" s="230"/>
      <c r="I49" s="230">
        <f>SUM(I50:I54)</f>
        <v>0</v>
      </c>
      <c r="J49" s="230"/>
      <c r="K49" s="230">
        <f>SUM(K50:K54)</f>
        <v>0</v>
      </c>
      <c r="L49" s="230"/>
      <c r="M49" s="230">
        <f>SUM(M50:M54)</f>
        <v>0</v>
      </c>
      <c r="N49" s="229"/>
      <c r="O49" s="229">
        <f>SUM(O50:O54)</f>
        <v>0</v>
      </c>
      <c r="P49" s="229"/>
      <c r="Q49" s="229">
        <f>SUM(Q50:Q54)</f>
        <v>0</v>
      </c>
      <c r="R49" s="230"/>
      <c r="S49" s="230"/>
      <c r="T49" s="231"/>
      <c r="U49" s="225"/>
      <c r="V49" s="225">
        <f>SUM(V50:V54)</f>
        <v>0</v>
      </c>
      <c r="W49" s="225"/>
      <c r="X49" s="225"/>
      <c r="Y49" s="225"/>
      <c r="AG49" t="s">
        <v>136</v>
      </c>
    </row>
    <row r="50" spans="1:60" outlineLevel="1" x14ac:dyDescent="0.2">
      <c r="A50" s="253">
        <v>9</v>
      </c>
      <c r="B50" s="254" t="s">
        <v>205</v>
      </c>
      <c r="C50" s="262" t="s">
        <v>206</v>
      </c>
      <c r="D50" s="255" t="s">
        <v>207</v>
      </c>
      <c r="E50" s="256">
        <v>1</v>
      </c>
      <c r="F50" s="257"/>
      <c r="G50" s="258">
        <f>ROUND(E50*F50,2)</f>
        <v>0</v>
      </c>
      <c r="H50" s="257"/>
      <c r="I50" s="258">
        <f>ROUND(E50*H50,2)</f>
        <v>0</v>
      </c>
      <c r="J50" s="257"/>
      <c r="K50" s="258">
        <f>ROUND(E50*J50,2)</f>
        <v>0</v>
      </c>
      <c r="L50" s="258">
        <v>21</v>
      </c>
      <c r="M50" s="258">
        <f>G50*(1+L50/100)</f>
        <v>0</v>
      </c>
      <c r="N50" s="256">
        <v>0</v>
      </c>
      <c r="O50" s="256">
        <f>ROUND(E50*N50,2)</f>
        <v>0</v>
      </c>
      <c r="P50" s="256">
        <v>0</v>
      </c>
      <c r="Q50" s="256">
        <f>ROUND(E50*P50,2)</f>
        <v>0</v>
      </c>
      <c r="R50" s="258"/>
      <c r="S50" s="258" t="s">
        <v>140</v>
      </c>
      <c r="T50" s="259" t="s">
        <v>141</v>
      </c>
      <c r="U50" s="222">
        <v>0</v>
      </c>
      <c r="V50" s="222">
        <f>ROUND(E50*U50,2)</f>
        <v>0</v>
      </c>
      <c r="W50" s="222"/>
      <c r="X50" s="222" t="s">
        <v>164</v>
      </c>
      <c r="Y50" s="222" t="s">
        <v>143</v>
      </c>
      <c r="Z50" s="212"/>
      <c r="AA50" s="212"/>
      <c r="AB50" s="212"/>
      <c r="AC50" s="212"/>
      <c r="AD50" s="212"/>
      <c r="AE50" s="212"/>
      <c r="AF50" s="212"/>
      <c r="AG50" s="212" t="s">
        <v>165</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3">
        <v>10</v>
      </c>
      <c r="B51" s="254" t="s">
        <v>208</v>
      </c>
      <c r="C51" s="262" t="s">
        <v>209</v>
      </c>
      <c r="D51" s="255" t="s">
        <v>207</v>
      </c>
      <c r="E51" s="256">
        <v>1</v>
      </c>
      <c r="F51" s="257"/>
      <c r="G51" s="258">
        <f>ROUND(E51*F51,2)</f>
        <v>0</v>
      </c>
      <c r="H51" s="257"/>
      <c r="I51" s="258">
        <f>ROUND(E51*H51,2)</f>
        <v>0</v>
      </c>
      <c r="J51" s="257"/>
      <c r="K51" s="258">
        <f>ROUND(E51*J51,2)</f>
        <v>0</v>
      </c>
      <c r="L51" s="258">
        <v>21</v>
      </c>
      <c r="M51" s="258">
        <f>G51*(1+L51/100)</f>
        <v>0</v>
      </c>
      <c r="N51" s="256">
        <v>0</v>
      </c>
      <c r="O51" s="256">
        <f>ROUND(E51*N51,2)</f>
        <v>0</v>
      </c>
      <c r="P51" s="256">
        <v>0</v>
      </c>
      <c r="Q51" s="256">
        <f>ROUND(E51*P51,2)</f>
        <v>0</v>
      </c>
      <c r="R51" s="258"/>
      <c r="S51" s="258" t="s">
        <v>140</v>
      </c>
      <c r="T51" s="259" t="s">
        <v>141</v>
      </c>
      <c r="U51" s="222">
        <v>0</v>
      </c>
      <c r="V51" s="222">
        <f>ROUND(E51*U51,2)</f>
        <v>0</v>
      </c>
      <c r="W51" s="222"/>
      <c r="X51" s="222" t="s">
        <v>164</v>
      </c>
      <c r="Y51" s="222" t="s">
        <v>143</v>
      </c>
      <c r="Z51" s="212"/>
      <c r="AA51" s="212"/>
      <c r="AB51" s="212"/>
      <c r="AC51" s="212"/>
      <c r="AD51" s="212"/>
      <c r="AE51" s="212"/>
      <c r="AF51" s="212"/>
      <c r="AG51" s="212" t="s">
        <v>165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3">
        <v>11</v>
      </c>
      <c r="B52" s="254" t="s">
        <v>210</v>
      </c>
      <c r="C52" s="262" t="s">
        <v>211</v>
      </c>
      <c r="D52" s="255" t="s">
        <v>207</v>
      </c>
      <c r="E52" s="256">
        <v>1</v>
      </c>
      <c r="F52" s="257"/>
      <c r="G52" s="258">
        <f>ROUND(E52*F52,2)</f>
        <v>0</v>
      </c>
      <c r="H52" s="257"/>
      <c r="I52" s="258">
        <f>ROUND(E52*H52,2)</f>
        <v>0</v>
      </c>
      <c r="J52" s="257"/>
      <c r="K52" s="258">
        <f>ROUND(E52*J52,2)</f>
        <v>0</v>
      </c>
      <c r="L52" s="258">
        <v>21</v>
      </c>
      <c r="M52" s="258">
        <f>G52*(1+L52/100)</f>
        <v>0</v>
      </c>
      <c r="N52" s="256">
        <v>0</v>
      </c>
      <c r="O52" s="256">
        <f>ROUND(E52*N52,2)</f>
        <v>0</v>
      </c>
      <c r="P52" s="256">
        <v>0</v>
      </c>
      <c r="Q52" s="256">
        <f>ROUND(E52*P52,2)</f>
        <v>0</v>
      </c>
      <c r="R52" s="258"/>
      <c r="S52" s="258" t="s">
        <v>140</v>
      </c>
      <c r="T52" s="259" t="s">
        <v>141</v>
      </c>
      <c r="U52" s="222">
        <v>0</v>
      </c>
      <c r="V52" s="222">
        <f>ROUND(E52*U52,2)</f>
        <v>0</v>
      </c>
      <c r="W52" s="222"/>
      <c r="X52" s="222" t="s">
        <v>164</v>
      </c>
      <c r="Y52" s="222" t="s">
        <v>143</v>
      </c>
      <c r="Z52" s="212"/>
      <c r="AA52" s="212"/>
      <c r="AB52" s="212"/>
      <c r="AC52" s="212"/>
      <c r="AD52" s="212"/>
      <c r="AE52" s="212"/>
      <c r="AF52" s="212"/>
      <c r="AG52" s="212" t="s">
        <v>165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3">
        <v>12</v>
      </c>
      <c r="B53" s="254" t="s">
        <v>212</v>
      </c>
      <c r="C53" s="262" t="s">
        <v>213</v>
      </c>
      <c r="D53" s="255" t="s">
        <v>207</v>
      </c>
      <c r="E53" s="256">
        <v>1</v>
      </c>
      <c r="F53" s="257"/>
      <c r="G53" s="258">
        <f>ROUND(E53*F53,2)</f>
        <v>0</v>
      </c>
      <c r="H53" s="257"/>
      <c r="I53" s="258">
        <f>ROUND(E53*H53,2)</f>
        <v>0</v>
      </c>
      <c r="J53" s="257"/>
      <c r="K53" s="258">
        <f>ROUND(E53*J53,2)</f>
        <v>0</v>
      </c>
      <c r="L53" s="258">
        <v>21</v>
      </c>
      <c r="M53" s="258">
        <f>G53*(1+L53/100)</f>
        <v>0</v>
      </c>
      <c r="N53" s="256">
        <v>0</v>
      </c>
      <c r="O53" s="256">
        <f>ROUND(E53*N53,2)</f>
        <v>0</v>
      </c>
      <c r="P53" s="256">
        <v>0</v>
      </c>
      <c r="Q53" s="256">
        <f>ROUND(E53*P53,2)</f>
        <v>0</v>
      </c>
      <c r="R53" s="258"/>
      <c r="S53" s="258" t="s">
        <v>140</v>
      </c>
      <c r="T53" s="259" t="s">
        <v>141</v>
      </c>
      <c r="U53" s="222">
        <v>0</v>
      </c>
      <c r="V53" s="222">
        <f>ROUND(E53*U53,2)</f>
        <v>0</v>
      </c>
      <c r="W53" s="222"/>
      <c r="X53" s="222" t="s">
        <v>164</v>
      </c>
      <c r="Y53" s="222" t="s">
        <v>143</v>
      </c>
      <c r="Z53" s="212"/>
      <c r="AA53" s="212"/>
      <c r="AB53" s="212"/>
      <c r="AC53" s="212"/>
      <c r="AD53" s="212"/>
      <c r="AE53" s="212"/>
      <c r="AF53" s="212"/>
      <c r="AG53" s="212" t="s">
        <v>165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3">
        <v>13</v>
      </c>
      <c r="B54" s="254" t="s">
        <v>214</v>
      </c>
      <c r="C54" s="262" t="s">
        <v>215</v>
      </c>
      <c r="D54" s="255" t="s">
        <v>207</v>
      </c>
      <c r="E54" s="256">
        <v>4</v>
      </c>
      <c r="F54" s="257"/>
      <c r="G54" s="258">
        <f>ROUND(E54*F54,2)</f>
        <v>0</v>
      </c>
      <c r="H54" s="257"/>
      <c r="I54" s="258">
        <f>ROUND(E54*H54,2)</f>
        <v>0</v>
      </c>
      <c r="J54" s="257"/>
      <c r="K54" s="258">
        <f>ROUND(E54*J54,2)</f>
        <v>0</v>
      </c>
      <c r="L54" s="258">
        <v>21</v>
      </c>
      <c r="M54" s="258">
        <f>G54*(1+L54/100)</f>
        <v>0</v>
      </c>
      <c r="N54" s="256">
        <v>0</v>
      </c>
      <c r="O54" s="256">
        <f>ROUND(E54*N54,2)</f>
        <v>0</v>
      </c>
      <c r="P54" s="256">
        <v>0</v>
      </c>
      <c r="Q54" s="256">
        <f>ROUND(E54*P54,2)</f>
        <v>0</v>
      </c>
      <c r="R54" s="258"/>
      <c r="S54" s="258" t="s">
        <v>140</v>
      </c>
      <c r="T54" s="259" t="s">
        <v>141</v>
      </c>
      <c r="U54" s="222">
        <v>0</v>
      </c>
      <c r="V54" s="222">
        <f>ROUND(E54*U54,2)</f>
        <v>0</v>
      </c>
      <c r="W54" s="222"/>
      <c r="X54" s="222" t="s">
        <v>164</v>
      </c>
      <c r="Y54" s="222" t="s">
        <v>143</v>
      </c>
      <c r="Z54" s="212"/>
      <c r="AA54" s="212"/>
      <c r="AB54" s="212"/>
      <c r="AC54" s="212"/>
      <c r="AD54" s="212"/>
      <c r="AE54" s="212"/>
      <c r="AF54" s="212"/>
      <c r="AG54" s="212" t="s">
        <v>165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26" t="s">
        <v>135</v>
      </c>
      <c r="B55" s="227" t="s">
        <v>81</v>
      </c>
      <c r="C55" s="242" t="s">
        <v>82</v>
      </c>
      <c r="D55" s="228"/>
      <c r="E55" s="229"/>
      <c r="F55" s="230"/>
      <c r="G55" s="230">
        <f>SUMIF(AG56:AG56,"&lt;&gt;NOR",G56:G56)</f>
        <v>0</v>
      </c>
      <c r="H55" s="230"/>
      <c r="I55" s="230">
        <f>SUM(I56:I56)</f>
        <v>0</v>
      </c>
      <c r="J55" s="230"/>
      <c r="K55" s="230">
        <f>SUM(K56:K56)</f>
        <v>0</v>
      </c>
      <c r="L55" s="230"/>
      <c r="M55" s="230">
        <f>SUM(M56:M56)</f>
        <v>0</v>
      </c>
      <c r="N55" s="229"/>
      <c r="O55" s="229">
        <f>SUM(O56:O56)</f>
        <v>0.04</v>
      </c>
      <c r="P55" s="229"/>
      <c r="Q55" s="229">
        <f>SUM(Q56:Q56)</f>
        <v>0</v>
      </c>
      <c r="R55" s="230"/>
      <c r="S55" s="230"/>
      <c r="T55" s="231"/>
      <c r="U55" s="225"/>
      <c r="V55" s="225">
        <f>SUM(V56:V56)</f>
        <v>5.31</v>
      </c>
      <c r="W55" s="225"/>
      <c r="X55" s="225"/>
      <c r="Y55" s="225"/>
      <c r="AG55" t="s">
        <v>136</v>
      </c>
    </row>
    <row r="56" spans="1:60" outlineLevel="1" x14ac:dyDescent="0.2">
      <c r="A56" s="253">
        <v>14</v>
      </c>
      <c r="B56" s="254" t="s">
        <v>216</v>
      </c>
      <c r="C56" s="262" t="s">
        <v>217</v>
      </c>
      <c r="D56" s="255" t="s">
        <v>162</v>
      </c>
      <c r="E56" s="256">
        <v>30</v>
      </c>
      <c r="F56" s="257"/>
      <c r="G56" s="258">
        <f>ROUND(E56*F56,2)</f>
        <v>0</v>
      </c>
      <c r="H56" s="257"/>
      <c r="I56" s="258">
        <f>ROUND(E56*H56,2)</f>
        <v>0</v>
      </c>
      <c r="J56" s="257"/>
      <c r="K56" s="258">
        <f>ROUND(E56*J56,2)</f>
        <v>0</v>
      </c>
      <c r="L56" s="258">
        <v>21</v>
      </c>
      <c r="M56" s="258">
        <f>G56*(1+L56/100)</f>
        <v>0</v>
      </c>
      <c r="N56" s="256">
        <v>1.2099999999999999E-3</v>
      </c>
      <c r="O56" s="256">
        <f>ROUND(E56*N56,2)</f>
        <v>0.04</v>
      </c>
      <c r="P56" s="256">
        <v>0</v>
      </c>
      <c r="Q56" s="256">
        <f>ROUND(E56*P56,2)</f>
        <v>0</v>
      </c>
      <c r="R56" s="258" t="s">
        <v>218</v>
      </c>
      <c r="S56" s="258" t="s">
        <v>150</v>
      </c>
      <c r="T56" s="259" t="s">
        <v>150</v>
      </c>
      <c r="U56" s="222">
        <v>0.17699999999999999</v>
      </c>
      <c r="V56" s="222">
        <f>ROUND(E56*U56,2)</f>
        <v>5.31</v>
      </c>
      <c r="W56" s="222"/>
      <c r="X56" s="222" t="s">
        <v>164</v>
      </c>
      <c r="Y56" s="222" t="s">
        <v>143</v>
      </c>
      <c r="Z56" s="212"/>
      <c r="AA56" s="212"/>
      <c r="AB56" s="212"/>
      <c r="AC56" s="212"/>
      <c r="AD56" s="212"/>
      <c r="AE56" s="212"/>
      <c r="AF56" s="212"/>
      <c r="AG56" s="212" t="s">
        <v>165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6" t="s">
        <v>135</v>
      </c>
      <c r="B57" s="227" t="s">
        <v>83</v>
      </c>
      <c r="C57" s="242" t="s">
        <v>84</v>
      </c>
      <c r="D57" s="228"/>
      <c r="E57" s="229"/>
      <c r="F57" s="230"/>
      <c r="G57" s="230">
        <f>SUMIF(AG58:AG58,"&lt;&gt;NOR",G58:G58)</f>
        <v>0</v>
      </c>
      <c r="H57" s="230"/>
      <c r="I57" s="230">
        <f>SUM(I58:I58)</f>
        <v>0</v>
      </c>
      <c r="J57" s="230"/>
      <c r="K57" s="230">
        <f>SUM(K58:K58)</f>
        <v>0</v>
      </c>
      <c r="L57" s="230"/>
      <c r="M57" s="230">
        <f>SUM(M58:M58)</f>
        <v>0</v>
      </c>
      <c r="N57" s="229"/>
      <c r="O57" s="229">
        <f>SUM(O58:O58)</f>
        <v>0</v>
      </c>
      <c r="P57" s="229"/>
      <c r="Q57" s="229">
        <f>SUM(Q58:Q58)</f>
        <v>0</v>
      </c>
      <c r="R57" s="230"/>
      <c r="S57" s="230"/>
      <c r="T57" s="231"/>
      <c r="U57" s="225"/>
      <c r="V57" s="225">
        <f>SUM(V58:V58)</f>
        <v>9.24</v>
      </c>
      <c r="W57" s="225"/>
      <c r="X57" s="225"/>
      <c r="Y57" s="225"/>
      <c r="AG57" t="s">
        <v>136</v>
      </c>
    </row>
    <row r="58" spans="1:60" ht="56.25" outlineLevel="1" x14ac:dyDescent="0.2">
      <c r="A58" s="253">
        <v>15</v>
      </c>
      <c r="B58" s="254" t="s">
        <v>219</v>
      </c>
      <c r="C58" s="262" t="s">
        <v>220</v>
      </c>
      <c r="D58" s="255" t="s">
        <v>162</v>
      </c>
      <c r="E58" s="256">
        <v>30</v>
      </c>
      <c r="F58" s="257"/>
      <c r="G58" s="258">
        <f>ROUND(E58*F58,2)</f>
        <v>0</v>
      </c>
      <c r="H58" s="257"/>
      <c r="I58" s="258">
        <f>ROUND(E58*H58,2)</f>
        <v>0</v>
      </c>
      <c r="J58" s="257"/>
      <c r="K58" s="258">
        <f>ROUND(E58*J58,2)</f>
        <v>0</v>
      </c>
      <c r="L58" s="258">
        <v>21</v>
      </c>
      <c r="M58" s="258">
        <f>G58*(1+L58/100)</f>
        <v>0</v>
      </c>
      <c r="N58" s="256">
        <v>4.0000000000000003E-5</v>
      </c>
      <c r="O58" s="256">
        <f>ROUND(E58*N58,2)</f>
        <v>0</v>
      </c>
      <c r="P58" s="256">
        <v>0</v>
      </c>
      <c r="Q58" s="256">
        <f>ROUND(E58*P58,2)</f>
        <v>0</v>
      </c>
      <c r="R58" s="258" t="s">
        <v>192</v>
      </c>
      <c r="S58" s="258" t="s">
        <v>150</v>
      </c>
      <c r="T58" s="259" t="s">
        <v>150</v>
      </c>
      <c r="U58" s="222">
        <v>0.308</v>
      </c>
      <c r="V58" s="222">
        <f>ROUND(E58*U58,2)</f>
        <v>9.24</v>
      </c>
      <c r="W58" s="222"/>
      <c r="X58" s="222" t="s">
        <v>164</v>
      </c>
      <c r="Y58" s="222" t="s">
        <v>143</v>
      </c>
      <c r="Z58" s="212"/>
      <c r="AA58" s="212"/>
      <c r="AB58" s="212"/>
      <c r="AC58" s="212"/>
      <c r="AD58" s="212"/>
      <c r="AE58" s="212"/>
      <c r="AF58" s="212"/>
      <c r="AG58" s="212" t="s">
        <v>165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26" t="s">
        <v>135</v>
      </c>
      <c r="B59" s="227" t="s">
        <v>85</v>
      </c>
      <c r="C59" s="242" t="s">
        <v>86</v>
      </c>
      <c r="D59" s="228"/>
      <c r="E59" s="229"/>
      <c r="F59" s="230"/>
      <c r="G59" s="230">
        <f>SUMIF(AG60:AG76,"&lt;&gt;NOR",G60:G76)</f>
        <v>0</v>
      </c>
      <c r="H59" s="230"/>
      <c r="I59" s="230">
        <f>SUM(I60:I76)</f>
        <v>0</v>
      </c>
      <c r="J59" s="230"/>
      <c r="K59" s="230">
        <f>SUM(K60:K76)</f>
        <v>0</v>
      </c>
      <c r="L59" s="230"/>
      <c r="M59" s="230">
        <f>SUM(M60:M76)</f>
        <v>0</v>
      </c>
      <c r="N59" s="229"/>
      <c r="O59" s="229">
        <f>SUM(O60:O76)</f>
        <v>7.0000000000000007E-2</v>
      </c>
      <c r="P59" s="229"/>
      <c r="Q59" s="229">
        <f>SUM(Q60:Q76)</f>
        <v>2.9899999999999998</v>
      </c>
      <c r="R59" s="230"/>
      <c r="S59" s="230"/>
      <c r="T59" s="231"/>
      <c r="U59" s="225"/>
      <c r="V59" s="225">
        <f>SUM(V60:V76)</f>
        <v>36.54</v>
      </c>
      <c r="W59" s="225"/>
      <c r="X59" s="225"/>
      <c r="Y59" s="225"/>
      <c r="AG59" t="s">
        <v>136</v>
      </c>
    </row>
    <row r="60" spans="1:60" outlineLevel="1" x14ac:dyDescent="0.2">
      <c r="A60" s="233">
        <v>16</v>
      </c>
      <c r="B60" s="234" t="s">
        <v>221</v>
      </c>
      <c r="C60" s="243" t="s">
        <v>222</v>
      </c>
      <c r="D60" s="235" t="s">
        <v>162</v>
      </c>
      <c r="E60" s="236">
        <v>71.256249999999994</v>
      </c>
      <c r="F60" s="237"/>
      <c r="G60" s="238">
        <f>ROUND(E60*F60,2)</f>
        <v>0</v>
      </c>
      <c r="H60" s="237"/>
      <c r="I60" s="238">
        <f>ROUND(E60*H60,2)</f>
        <v>0</v>
      </c>
      <c r="J60" s="237"/>
      <c r="K60" s="238">
        <f>ROUND(E60*J60,2)</f>
        <v>0</v>
      </c>
      <c r="L60" s="238">
        <v>21</v>
      </c>
      <c r="M60" s="238">
        <f>G60*(1+L60/100)</f>
        <v>0</v>
      </c>
      <c r="N60" s="236">
        <v>1E-3</v>
      </c>
      <c r="O60" s="236">
        <f>ROUND(E60*N60,2)</f>
        <v>7.0000000000000007E-2</v>
      </c>
      <c r="P60" s="236">
        <v>4.1200000000000001E-2</v>
      </c>
      <c r="Q60" s="236">
        <f>ROUND(E60*P60,2)</f>
        <v>2.94</v>
      </c>
      <c r="R60" s="238" t="s">
        <v>223</v>
      </c>
      <c r="S60" s="238" t="s">
        <v>150</v>
      </c>
      <c r="T60" s="239" t="s">
        <v>150</v>
      </c>
      <c r="U60" s="222">
        <v>0.498</v>
      </c>
      <c r="V60" s="222">
        <f>ROUND(E60*U60,2)</f>
        <v>35.49</v>
      </c>
      <c r="W60" s="222"/>
      <c r="X60" s="222" t="s">
        <v>164</v>
      </c>
      <c r="Y60" s="222" t="s">
        <v>143</v>
      </c>
      <c r="Z60" s="212"/>
      <c r="AA60" s="212"/>
      <c r="AB60" s="212"/>
      <c r="AC60" s="212"/>
      <c r="AD60" s="212"/>
      <c r="AE60" s="212"/>
      <c r="AF60" s="212"/>
      <c r="AG60" s="212" t="s">
        <v>165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44" t="s">
        <v>224</v>
      </c>
      <c r="D61" s="223"/>
      <c r="E61" s="224"/>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146</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44" t="s">
        <v>225</v>
      </c>
      <c r="D62" s="223"/>
      <c r="E62" s="224">
        <v>56.322499999999998</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146</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44" t="s">
        <v>226</v>
      </c>
      <c r="D63" s="223"/>
      <c r="E63" s="224"/>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146</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4" t="s">
        <v>227</v>
      </c>
      <c r="D64" s="223"/>
      <c r="E64" s="224">
        <v>14.93375</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146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33">
        <v>17</v>
      </c>
      <c r="B65" s="234" t="s">
        <v>228</v>
      </c>
      <c r="C65" s="243" t="s">
        <v>229</v>
      </c>
      <c r="D65" s="235" t="s">
        <v>162</v>
      </c>
      <c r="E65" s="236">
        <v>0.98250000000000004</v>
      </c>
      <c r="F65" s="237"/>
      <c r="G65" s="238">
        <f>ROUND(E65*F65,2)</f>
        <v>0</v>
      </c>
      <c r="H65" s="237"/>
      <c r="I65" s="238">
        <f>ROUND(E65*H65,2)</f>
        <v>0</v>
      </c>
      <c r="J65" s="237"/>
      <c r="K65" s="238">
        <f>ROUND(E65*J65,2)</f>
        <v>0</v>
      </c>
      <c r="L65" s="238">
        <v>21</v>
      </c>
      <c r="M65" s="238">
        <f>G65*(1+L65/100)</f>
        <v>0</v>
      </c>
      <c r="N65" s="236">
        <v>0</v>
      </c>
      <c r="O65" s="236">
        <f>ROUND(E65*N65,2)</f>
        <v>0</v>
      </c>
      <c r="P65" s="236">
        <v>2.1479999999999999E-2</v>
      </c>
      <c r="Q65" s="236">
        <f>ROUND(E65*P65,2)</f>
        <v>0.02</v>
      </c>
      <c r="R65" s="238" t="s">
        <v>223</v>
      </c>
      <c r="S65" s="238" t="s">
        <v>150</v>
      </c>
      <c r="T65" s="239" t="s">
        <v>150</v>
      </c>
      <c r="U65" s="222">
        <v>0.29099999999999998</v>
      </c>
      <c r="V65" s="222">
        <f>ROUND(E65*U65,2)</f>
        <v>0.28999999999999998</v>
      </c>
      <c r="W65" s="222"/>
      <c r="X65" s="222" t="s">
        <v>164</v>
      </c>
      <c r="Y65" s="222" t="s">
        <v>143</v>
      </c>
      <c r="Z65" s="212"/>
      <c r="AA65" s="212"/>
      <c r="AB65" s="212"/>
      <c r="AC65" s="212"/>
      <c r="AD65" s="212"/>
      <c r="AE65" s="212"/>
      <c r="AF65" s="212"/>
      <c r="AG65" s="212" t="s">
        <v>165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5" t="s">
        <v>230</v>
      </c>
      <c r="D66" s="240"/>
      <c r="E66" s="240"/>
      <c r="F66" s="240"/>
      <c r="G66" s="240"/>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153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44" t="s">
        <v>231</v>
      </c>
      <c r="D67" s="223"/>
      <c r="E67" s="224"/>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146</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44" t="s">
        <v>196</v>
      </c>
      <c r="D68" s="223"/>
      <c r="E68" s="224">
        <v>0.98250000000000004</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146</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33">
        <v>18</v>
      </c>
      <c r="B69" s="234" t="s">
        <v>232</v>
      </c>
      <c r="C69" s="243" t="s">
        <v>233</v>
      </c>
      <c r="D69" s="235" t="s">
        <v>162</v>
      </c>
      <c r="E69" s="236">
        <v>0.98250000000000004</v>
      </c>
      <c r="F69" s="237"/>
      <c r="G69" s="238">
        <f>ROUND(E69*F69,2)</f>
        <v>0</v>
      </c>
      <c r="H69" s="237"/>
      <c r="I69" s="238">
        <f>ROUND(E69*H69,2)</f>
        <v>0</v>
      </c>
      <c r="J69" s="237"/>
      <c r="K69" s="238">
        <f>ROUND(E69*J69,2)</f>
        <v>0</v>
      </c>
      <c r="L69" s="238">
        <v>21</v>
      </c>
      <c r="M69" s="238">
        <f>G69*(1+L69/100)</f>
        <v>0</v>
      </c>
      <c r="N69" s="236">
        <v>0</v>
      </c>
      <c r="O69" s="236">
        <f>ROUND(E69*N69,2)</f>
        <v>0</v>
      </c>
      <c r="P69" s="236">
        <v>3.1199999999999999E-2</v>
      </c>
      <c r="Q69" s="236">
        <f>ROUND(E69*P69,2)</f>
        <v>0.03</v>
      </c>
      <c r="R69" s="238" t="s">
        <v>223</v>
      </c>
      <c r="S69" s="238" t="s">
        <v>150</v>
      </c>
      <c r="T69" s="239" t="s">
        <v>150</v>
      </c>
      <c r="U69" s="222">
        <v>0.441</v>
      </c>
      <c r="V69" s="222">
        <f>ROUND(E69*U69,2)</f>
        <v>0.43</v>
      </c>
      <c r="W69" s="222"/>
      <c r="X69" s="222" t="s">
        <v>164</v>
      </c>
      <c r="Y69" s="222" t="s">
        <v>143</v>
      </c>
      <c r="Z69" s="212"/>
      <c r="AA69" s="212"/>
      <c r="AB69" s="212"/>
      <c r="AC69" s="212"/>
      <c r="AD69" s="212"/>
      <c r="AE69" s="212"/>
      <c r="AF69" s="212"/>
      <c r="AG69" s="212" t="s">
        <v>165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5" t="s">
        <v>230</v>
      </c>
      <c r="D70" s="240"/>
      <c r="E70" s="240"/>
      <c r="F70" s="240"/>
      <c r="G70" s="240"/>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153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44" t="s">
        <v>231</v>
      </c>
      <c r="D71" s="223"/>
      <c r="E71" s="224"/>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146</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4" t="s">
        <v>196</v>
      </c>
      <c r="D72" s="223"/>
      <c r="E72" s="224">
        <v>0.98250000000000004</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146</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3">
        <v>19</v>
      </c>
      <c r="B73" s="234" t="s">
        <v>234</v>
      </c>
      <c r="C73" s="243" t="s">
        <v>235</v>
      </c>
      <c r="D73" s="235" t="s">
        <v>162</v>
      </c>
      <c r="E73" s="236">
        <v>2.9049999999999998</v>
      </c>
      <c r="F73" s="237"/>
      <c r="G73" s="238">
        <f>ROUND(E73*F73,2)</f>
        <v>0</v>
      </c>
      <c r="H73" s="237"/>
      <c r="I73" s="238">
        <f>ROUND(E73*H73,2)</f>
        <v>0</v>
      </c>
      <c r="J73" s="237"/>
      <c r="K73" s="238">
        <f>ROUND(E73*J73,2)</f>
        <v>0</v>
      </c>
      <c r="L73" s="238">
        <v>21</v>
      </c>
      <c r="M73" s="238">
        <f>G73*(1+L73/100)</f>
        <v>0</v>
      </c>
      <c r="N73" s="236">
        <v>0</v>
      </c>
      <c r="O73" s="236">
        <f>ROUND(E73*N73,2)</f>
        <v>0</v>
      </c>
      <c r="P73" s="236">
        <v>0</v>
      </c>
      <c r="Q73" s="236">
        <f>ROUND(E73*P73,2)</f>
        <v>0</v>
      </c>
      <c r="R73" s="238" t="s">
        <v>163</v>
      </c>
      <c r="S73" s="238" t="s">
        <v>150</v>
      </c>
      <c r="T73" s="239" t="s">
        <v>150</v>
      </c>
      <c r="U73" s="222">
        <v>0.115</v>
      </c>
      <c r="V73" s="222">
        <f>ROUND(E73*U73,2)</f>
        <v>0.33</v>
      </c>
      <c r="W73" s="222"/>
      <c r="X73" s="222" t="s">
        <v>164</v>
      </c>
      <c r="Y73" s="222" t="s">
        <v>143</v>
      </c>
      <c r="Z73" s="212"/>
      <c r="AA73" s="212"/>
      <c r="AB73" s="212"/>
      <c r="AC73" s="212"/>
      <c r="AD73" s="212"/>
      <c r="AE73" s="212"/>
      <c r="AF73" s="212"/>
      <c r="AG73" s="212" t="s">
        <v>165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2" x14ac:dyDescent="0.2">
      <c r="A74" s="219"/>
      <c r="B74" s="220"/>
      <c r="C74" s="260" t="s">
        <v>236</v>
      </c>
      <c r="D74" s="251"/>
      <c r="E74" s="251"/>
      <c r="F74" s="251"/>
      <c r="G74" s="251"/>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167</v>
      </c>
      <c r="AH74" s="212"/>
      <c r="AI74" s="212"/>
      <c r="AJ74" s="212"/>
      <c r="AK74" s="212"/>
      <c r="AL74" s="212"/>
      <c r="AM74" s="212"/>
      <c r="AN74" s="212"/>
      <c r="AO74" s="212"/>
      <c r="AP74" s="212"/>
      <c r="AQ74" s="212"/>
      <c r="AR74" s="212"/>
      <c r="AS74" s="212"/>
      <c r="AT74" s="212"/>
      <c r="AU74" s="212"/>
      <c r="AV74" s="212"/>
      <c r="AW74" s="212"/>
      <c r="AX74" s="212"/>
      <c r="AY74" s="212"/>
      <c r="AZ74" s="212"/>
      <c r="BA74" s="241" t="str">
        <f>C74</f>
        <v>krajníků, desek nebo panelů od spojovacího materiálu s odklizením a uložením očištěných hmot a spojovacího materiálu na skládku na vzdálenost do 10 m</v>
      </c>
      <c r="BB74" s="212"/>
      <c r="BC74" s="212"/>
      <c r="BD74" s="212"/>
      <c r="BE74" s="212"/>
      <c r="BF74" s="212"/>
      <c r="BG74" s="212"/>
      <c r="BH74" s="212"/>
    </row>
    <row r="75" spans="1:60" outlineLevel="2" x14ac:dyDescent="0.2">
      <c r="A75" s="219"/>
      <c r="B75" s="220"/>
      <c r="C75" s="244" t="s">
        <v>168</v>
      </c>
      <c r="D75" s="223"/>
      <c r="E75" s="224"/>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146</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44" t="s">
        <v>169</v>
      </c>
      <c r="D76" s="223"/>
      <c r="E76" s="224">
        <v>2.9049999999999998</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146</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26" t="s">
        <v>135</v>
      </c>
      <c r="B77" s="227" t="s">
        <v>87</v>
      </c>
      <c r="C77" s="242" t="s">
        <v>88</v>
      </c>
      <c r="D77" s="228"/>
      <c r="E77" s="229"/>
      <c r="F77" s="230"/>
      <c r="G77" s="230">
        <f>SUMIF(AG78:AG82,"&lt;&gt;NOR",G78:G82)</f>
        <v>0</v>
      </c>
      <c r="H77" s="230"/>
      <c r="I77" s="230">
        <f>SUM(I78:I82)</f>
        <v>0</v>
      </c>
      <c r="J77" s="230"/>
      <c r="K77" s="230">
        <f>SUM(K78:K82)</f>
        <v>0</v>
      </c>
      <c r="L77" s="230"/>
      <c r="M77" s="230">
        <f>SUM(M78:M82)</f>
        <v>0</v>
      </c>
      <c r="N77" s="229"/>
      <c r="O77" s="229">
        <f>SUM(O78:O82)</f>
        <v>0</v>
      </c>
      <c r="P77" s="229"/>
      <c r="Q77" s="229">
        <f>SUM(Q78:Q82)</f>
        <v>0</v>
      </c>
      <c r="R77" s="230"/>
      <c r="S77" s="230"/>
      <c r="T77" s="231"/>
      <c r="U77" s="225"/>
      <c r="V77" s="225">
        <f>SUM(V78:V82)</f>
        <v>0.6</v>
      </c>
      <c r="W77" s="225"/>
      <c r="X77" s="225"/>
      <c r="Y77" s="225"/>
      <c r="AG77" t="s">
        <v>136</v>
      </c>
    </row>
    <row r="78" spans="1:60" ht="22.5" outlineLevel="1" x14ac:dyDescent="0.2">
      <c r="A78" s="233">
        <v>20</v>
      </c>
      <c r="B78" s="234" t="s">
        <v>237</v>
      </c>
      <c r="C78" s="243" t="s">
        <v>238</v>
      </c>
      <c r="D78" s="235" t="s">
        <v>239</v>
      </c>
      <c r="E78" s="236">
        <v>0.63936999999999999</v>
      </c>
      <c r="F78" s="237"/>
      <c r="G78" s="238">
        <f>ROUND(E78*F78,2)</f>
        <v>0</v>
      </c>
      <c r="H78" s="237"/>
      <c r="I78" s="238">
        <f>ROUND(E78*H78,2)</f>
        <v>0</v>
      </c>
      <c r="J78" s="237"/>
      <c r="K78" s="238">
        <f>ROUND(E78*J78,2)</f>
        <v>0</v>
      </c>
      <c r="L78" s="238">
        <v>21</v>
      </c>
      <c r="M78" s="238">
        <f>G78*(1+L78/100)</f>
        <v>0</v>
      </c>
      <c r="N78" s="236">
        <v>0</v>
      </c>
      <c r="O78" s="236">
        <f>ROUND(E78*N78,2)</f>
        <v>0</v>
      </c>
      <c r="P78" s="236">
        <v>0</v>
      </c>
      <c r="Q78" s="236">
        <f>ROUND(E78*P78,2)</f>
        <v>0</v>
      </c>
      <c r="R78" s="238" t="s">
        <v>176</v>
      </c>
      <c r="S78" s="238" t="s">
        <v>150</v>
      </c>
      <c r="T78" s="239" t="s">
        <v>150</v>
      </c>
      <c r="U78" s="222">
        <v>0.9385</v>
      </c>
      <c r="V78" s="222">
        <f>ROUND(E78*U78,2)</f>
        <v>0.6</v>
      </c>
      <c r="W78" s="222"/>
      <c r="X78" s="222" t="s">
        <v>240</v>
      </c>
      <c r="Y78" s="222" t="s">
        <v>143</v>
      </c>
      <c r="Z78" s="212"/>
      <c r="AA78" s="212"/>
      <c r="AB78" s="212"/>
      <c r="AC78" s="212"/>
      <c r="AD78" s="212"/>
      <c r="AE78" s="212"/>
      <c r="AF78" s="212"/>
      <c r="AG78" s="212" t="s">
        <v>241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0" t="s">
        <v>242</v>
      </c>
      <c r="D79" s="251"/>
      <c r="E79" s="251"/>
      <c r="F79" s="251"/>
      <c r="G79" s="251"/>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167</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4" t="s">
        <v>243</v>
      </c>
      <c r="D80" s="223"/>
      <c r="E80" s="224"/>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146</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44" t="s">
        <v>244</v>
      </c>
      <c r="D81" s="223"/>
      <c r="E81" s="224"/>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146</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44" t="s">
        <v>245</v>
      </c>
      <c r="D82" s="223"/>
      <c r="E82" s="224">
        <v>0.63936999999999999</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146</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
      <c r="A83" s="226" t="s">
        <v>135</v>
      </c>
      <c r="B83" s="227" t="s">
        <v>89</v>
      </c>
      <c r="C83" s="242" t="s">
        <v>90</v>
      </c>
      <c r="D83" s="228"/>
      <c r="E83" s="229"/>
      <c r="F83" s="230"/>
      <c r="G83" s="230">
        <f>SUMIF(AG84:AG90,"&lt;&gt;NOR",G84:G90)</f>
        <v>0</v>
      </c>
      <c r="H83" s="230"/>
      <c r="I83" s="230">
        <f>SUM(I84:I90)</f>
        <v>0</v>
      </c>
      <c r="J83" s="230"/>
      <c r="K83" s="230">
        <f>SUM(K84:K90)</f>
        <v>0</v>
      </c>
      <c r="L83" s="230"/>
      <c r="M83" s="230">
        <f>SUM(M84:M90)</f>
        <v>0</v>
      </c>
      <c r="N83" s="229"/>
      <c r="O83" s="229">
        <f>SUM(O84:O90)</f>
        <v>0.03</v>
      </c>
      <c r="P83" s="229"/>
      <c r="Q83" s="229">
        <f>SUM(Q84:Q90)</f>
        <v>0</v>
      </c>
      <c r="R83" s="230"/>
      <c r="S83" s="230"/>
      <c r="T83" s="231"/>
      <c r="U83" s="225"/>
      <c r="V83" s="225">
        <f>SUM(V84:V90)</f>
        <v>0.05</v>
      </c>
      <c r="W83" s="225"/>
      <c r="X83" s="225"/>
      <c r="Y83" s="225"/>
      <c r="AG83" t="s">
        <v>136</v>
      </c>
    </row>
    <row r="84" spans="1:60" outlineLevel="1" x14ac:dyDescent="0.2">
      <c r="A84" s="233">
        <v>21</v>
      </c>
      <c r="B84" s="234" t="s">
        <v>246</v>
      </c>
      <c r="C84" s="243" t="s">
        <v>247</v>
      </c>
      <c r="D84" s="235" t="s">
        <v>248</v>
      </c>
      <c r="E84" s="236">
        <v>5.8</v>
      </c>
      <c r="F84" s="237"/>
      <c r="G84" s="238">
        <f>ROUND(E84*F84,2)</f>
        <v>0</v>
      </c>
      <c r="H84" s="237"/>
      <c r="I84" s="238">
        <f>ROUND(E84*H84,2)</f>
        <v>0</v>
      </c>
      <c r="J84" s="237"/>
      <c r="K84" s="238">
        <f>ROUND(E84*J84,2)</f>
        <v>0</v>
      </c>
      <c r="L84" s="238">
        <v>21</v>
      </c>
      <c r="M84" s="238">
        <f>G84*(1+L84/100)</f>
        <v>0</v>
      </c>
      <c r="N84" s="236">
        <v>5.5900000000000004E-3</v>
      </c>
      <c r="O84" s="236">
        <f>ROUND(E84*N84,2)</f>
        <v>0.03</v>
      </c>
      <c r="P84" s="236">
        <v>0</v>
      </c>
      <c r="Q84" s="236">
        <f>ROUND(E84*P84,2)</f>
        <v>0</v>
      </c>
      <c r="R84" s="238"/>
      <c r="S84" s="238" t="s">
        <v>140</v>
      </c>
      <c r="T84" s="239" t="s">
        <v>141</v>
      </c>
      <c r="U84" s="222">
        <v>0</v>
      </c>
      <c r="V84" s="222">
        <f>ROUND(E84*U84,2)</f>
        <v>0</v>
      </c>
      <c r="W84" s="222"/>
      <c r="X84" s="222" t="s">
        <v>164</v>
      </c>
      <c r="Y84" s="222" t="s">
        <v>143</v>
      </c>
      <c r="Z84" s="212"/>
      <c r="AA84" s="212"/>
      <c r="AB84" s="212"/>
      <c r="AC84" s="212"/>
      <c r="AD84" s="212"/>
      <c r="AE84" s="212"/>
      <c r="AF84" s="212"/>
      <c r="AG84" s="212" t="s">
        <v>165</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4" t="s">
        <v>249</v>
      </c>
      <c r="D85" s="223"/>
      <c r="E85" s="224">
        <v>5.8</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146</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3">
        <v>22</v>
      </c>
      <c r="B86" s="234" t="s">
        <v>250</v>
      </c>
      <c r="C86" s="243" t="s">
        <v>251</v>
      </c>
      <c r="D86" s="235" t="s">
        <v>239</v>
      </c>
      <c r="E86" s="236">
        <v>3.2419999999999997E-2</v>
      </c>
      <c r="F86" s="237"/>
      <c r="G86" s="238">
        <f>ROUND(E86*F86,2)</f>
        <v>0</v>
      </c>
      <c r="H86" s="237"/>
      <c r="I86" s="238">
        <f>ROUND(E86*H86,2)</f>
        <v>0</v>
      </c>
      <c r="J86" s="237"/>
      <c r="K86" s="238">
        <f>ROUND(E86*J86,2)</f>
        <v>0</v>
      </c>
      <c r="L86" s="238">
        <v>21</v>
      </c>
      <c r="M86" s="238">
        <f>G86*(1+L86/100)</f>
        <v>0</v>
      </c>
      <c r="N86" s="236">
        <v>0</v>
      </c>
      <c r="O86" s="236">
        <f>ROUND(E86*N86,2)</f>
        <v>0</v>
      </c>
      <c r="P86" s="236">
        <v>0</v>
      </c>
      <c r="Q86" s="236">
        <f>ROUND(E86*P86,2)</f>
        <v>0</v>
      </c>
      <c r="R86" s="238" t="s">
        <v>252</v>
      </c>
      <c r="S86" s="238" t="s">
        <v>150</v>
      </c>
      <c r="T86" s="239" t="s">
        <v>150</v>
      </c>
      <c r="U86" s="222">
        <v>1.5669999999999999</v>
      </c>
      <c r="V86" s="222">
        <f>ROUND(E86*U86,2)</f>
        <v>0.05</v>
      </c>
      <c r="W86" s="222"/>
      <c r="X86" s="222" t="s">
        <v>240</v>
      </c>
      <c r="Y86" s="222" t="s">
        <v>143</v>
      </c>
      <c r="Z86" s="212"/>
      <c r="AA86" s="212"/>
      <c r="AB86" s="212"/>
      <c r="AC86" s="212"/>
      <c r="AD86" s="212"/>
      <c r="AE86" s="212"/>
      <c r="AF86" s="212"/>
      <c r="AG86" s="212" t="s">
        <v>241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60" t="s">
        <v>253</v>
      </c>
      <c r="D87" s="251"/>
      <c r="E87" s="251"/>
      <c r="F87" s="251"/>
      <c r="G87" s="251"/>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167</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44" t="s">
        <v>243</v>
      </c>
      <c r="D88" s="223"/>
      <c r="E88" s="224"/>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146</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4" t="s">
        <v>254</v>
      </c>
      <c r="D89" s="223"/>
      <c r="E89" s="224"/>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146</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4" t="s">
        <v>255</v>
      </c>
      <c r="D90" s="223"/>
      <c r="E90" s="224">
        <v>3.2419999999999997E-2</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146</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x14ac:dyDescent="0.2">
      <c r="A91" s="226" t="s">
        <v>135</v>
      </c>
      <c r="B91" s="227" t="s">
        <v>91</v>
      </c>
      <c r="C91" s="242" t="s">
        <v>92</v>
      </c>
      <c r="D91" s="228"/>
      <c r="E91" s="229"/>
      <c r="F91" s="230"/>
      <c r="G91" s="230">
        <f>SUMIF(AG92:AG109,"&lt;&gt;NOR",G92:G109)</f>
        <v>0</v>
      </c>
      <c r="H91" s="230"/>
      <c r="I91" s="230">
        <f>SUM(I92:I109)</f>
        <v>0</v>
      </c>
      <c r="J91" s="230"/>
      <c r="K91" s="230">
        <f>SUM(K92:K109)</f>
        <v>0</v>
      </c>
      <c r="L91" s="230"/>
      <c r="M91" s="230">
        <f>SUM(M92:M109)</f>
        <v>0</v>
      </c>
      <c r="N91" s="229"/>
      <c r="O91" s="229">
        <f>SUM(O92:O109)</f>
        <v>0.01</v>
      </c>
      <c r="P91" s="229"/>
      <c r="Q91" s="229">
        <f>SUM(Q92:Q109)</f>
        <v>0.01</v>
      </c>
      <c r="R91" s="230"/>
      <c r="S91" s="230"/>
      <c r="T91" s="231"/>
      <c r="U91" s="225"/>
      <c r="V91" s="225">
        <f>SUM(V92:V109)</f>
        <v>0.72000000000000008</v>
      </c>
      <c r="W91" s="225"/>
      <c r="X91" s="225"/>
      <c r="Y91" s="225"/>
      <c r="AG91" t="s">
        <v>136</v>
      </c>
    </row>
    <row r="92" spans="1:60" ht="22.5" outlineLevel="1" x14ac:dyDescent="0.2">
      <c r="A92" s="233">
        <v>23</v>
      </c>
      <c r="B92" s="234" t="s">
        <v>256</v>
      </c>
      <c r="C92" s="243" t="s">
        <v>257</v>
      </c>
      <c r="D92" s="235" t="s">
        <v>162</v>
      </c>
      <c r="E92" s="236">
        <v>1.881</v>
      </c>
      <c r="F92" s="237"/>
      <c r="G92" s="238">
        <f>ROUND(E92*F92,2)</f>
        <v>0</v>
      </c>
      <c r="H92" s="237"/>
      <c r="I92" s="238">
        <f>ROUND(E92*H92,2)</f>
        <v>0</v>
      </c>
      <c r="J92" s="237"/>
      <c r="K92" s="238">
        <f>ROUND(E92*J92,2)</f>
        <v>0</v>
      </c>
      <c r="L92" s="238">
        <v>21</v>
      </c>
      <c r="M92" s="238">
        <f>G92*(1+L92/100)</f>
        <v>0</v>
      </c>
      <c r="N92" s="236">
        <v>0</v>
      </c>
      <c r="O92" s="236">
        <f>ROUND(E92*N92,2)</f>
        <v>0</v>
      </c>
      <c r="P92" s="236">
        <v>3.13E-3</v>
      </c>
      <c r="Q92" s="236">
        <f>ROUND(E92*P92,2)</f>
        <v>0.01</v>
      </c>
      <c r="R92" s="238" t="s">
        <v>258</v>
      </c>
      <c r="S92" s="238" t="s">
        <v>150</v>
      </c>
      <c r="T92" s="239" t="s">
        <v>150</v>
      </c>
      <c r="U92" s="222">
        <v>8.7999999999999995E-2</v>
      </c>
      <c r="V92" s="222">
        <f>ROUND(E92*U92,2)</f>
        <v>0.17</v>
      </c>
      <c r="W92" s="222"/>
      <c r="X92" s="222" t="s">
        <v>164</v>
      </c>
      <c r="Y92" s="222" t="s">
        <v>143</v>
      </c>
      <c r="Z92" s="212"/>
      <c r="AA92" s="212"/>
      <c r="AB92" s="212"/>
      <c r="AC92" s="212"/>
      <c r="AD92" s="212"/>
      <c r="AE92" s="212"/>
      <c r="AF92" s="212"/>
      <c r="AG92" s="212" t="s">
        <v>165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44" t="s">
        <v>259</v>
      </c>
      <c r="D93" s="223"/>
      <c r="E93" s="224"/>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146</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44" t="s">
        <v>260</v>
      </c>
      <c r="D94" s="223"/>
      <c r="E94" s="224">
        <v>1.881</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146</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33">
        <v>24</v>
      </c>
      <c r="B95" s="234" t="s">
        <v>261</v>
      </c>
      <c r="C95" s="243" t="s">
        <v>262</v>
      </c>
      <c r="D95" s="235" t="s">
        <v>162</v>
      </c>
      <c r="E95" s="236">
        <v>1.881</v>
      </c>
      <c r="F95" s="237"/>
      <c r="G95" s="238">
        <f>ROUND(E95*F95,2)</f>
        <v>0</v>
      </c>
      <c r="H95" s="237"/>
      <c r="I95" s="238">
        <f>ROUND(E95*H95,2)</f>
        <v>0</v>
      </c>
      <c r="J95" s="237"/>
      <c r="K95" s="238">
        <f>ROUND(E95*J95,2)</f>
        <v>0</v>
      </c>
      <c r="L95" s="238">
        <v>21</v>
      </c>
      <c r="M95" s="238">
        <f>G95*(1+L95/100)</f>
        <v>0</v>
      </c>
      <c r="N95" s="236">
        <v>3.0000000000000001E-3</v>
      </c>
      <c r="O95" s="236">
        <f>ROUND(E95*N95,2)</f>
        <v>0.01</v>
      </c>
      <c r="P95" s="236">
        <v>0</v>
      </c>
      <c r="Q95" s="236">
        <f>ROUND(E95*P95,2)</f>
        <v>0</v>
      </c>
      <c r="R95" s="238" t="s">
        <v>258</v>
      </c>
      <c r="S95" s="238" t="s">
        <v>150</v>
      </c>
      <c r="T95" s="239" t="s">
        <v>150</v>
      </c>
      <c r="U95" s="222">
        <v>0.28000000000000003</v>
      </c>
      <c r="V95" s="222">
        <f>ROUND(E95*U95,2)</f>
        <v>0.53</v>
      </c>
      <c r="W95" s="222"/>
      <c r="X95" s="222" t="s">
        <v>164</v>
      </c>
      <c r="Y95" s="222" t="s">
        <v>143</v>
      </c>
      <c r="Z95" s="212"/>
      <c r="AA95" s="212"/>
      <c r="AB95" s="212"/>
      <c r="AC95" s="212"/>
      <c r="AD95" s="212"/>
      <c r="AE95" s="212"/>
      <c r="AF95" s="212"/>
      <c r="AG95" s="212" t="s">
        <v>165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45" t="s">
        <v>263</v>
      </c>
      <c r="D96" s="240"/>
      <c r="E96" s="240"/>
      <c r="F96" s="240"/>
      <c r="G96" s="240"/>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153</v>
      </c>
      <c r="AH96" s="212"/>
      <c r="AI96" s="212"/>
      <c r="AJ96" s="212"/>
      <c r="AK96" s="212"/>
      <c r="AL96" s="212"/>
      <c r="AM96" s="212"/>
      <c r="AN96" s="212"/>
      <c r="AO96" s="212"/>
      <c r="AP96" s="212"/>
      <c r="AQ96" s="212"/>
      <c r="AR96" s="212"/>
      <c r="AS96" s="212"/>
      <c r="AT96" s="212"/>
      <c r="AU96" s="212"/>
      <c r="AV96" s="212"/>
      <c r="AW96" s="212"/>
      <c r="AX96" s="212"/>
      <c r="AY96" s="212"/>
      <c r="AZ96" s="212"/>
      <c r="BA96" s="241" t="str">
        <f>C96</f>
        <v>Očištění povrchu stěny od prachu, nařezání izolačních desek na požadovaný rozměr, nanesení lepicího tmelu, osazení desek.</v>
      </c>
      <c r="BB96" s="212"/>
      <c r="BC96" s="212"/>
      <c r="BD96" s="212"/>
      <c r="BE96" s="212"/>
      <c r="BF96" s="212"/>
      <c r="BG96" s="212"/>
      <c r="BH96" s="212"/>
    </row>
    <row r="97" spans="1:60" outlineLevel="2" x14ac:dyDescent="0.2">
      <c r="A97" s="219"/>
      <c r="B97" s="220"/>
      <c r="C97" s="244" t="s">
        <v>264</v>
      </c>
      <c r="D97" s="223"/>
      <c r="E97" s="224"/>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146</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44" t="s">
        <v>260</v>
      </c>
      <c r="D98" s="223"/>
      <c r="E98" s="224">
        <v>1.881</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146</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33">
        <v>25</v>
      </c>
      <c r="B99" s="234" t="s">
        <v>265</v>
      </c>
      <c r="C99" s="243" t="s">
        <v>266</v>
      </c>
      <c r="D99" s="235" t="s">
        <v>162</v>
      </c>
      <c r="E99" s="236">
        <v>2.0691000000000002</v>
      </c>
      <c r="F99" s="237"/>
      <c r="G99" s="238">
        <f>ROUND(E99*F99,2)</f>
        <v>0</v>
      </c>
      <c r="H99" s="237"/>
      <c r="I99" s="238">
        <f>ROUND(E99*H99,2)</f>
        <v>0</v>
      </c>
      <c r="J99" s="237"/>
      <c r="K99" s="238">
        <f>ROUND(E99*J99,2)</f>
        <v>0</v>
      </c>
      <c r="L99" s="238">
        <v>21</v>
      </c>
      <c r="M99" s="238">
        <f>G99*(1+L99/100)</f>
        <v>0</v>
      </c>
      <c r="N99" s="236">
        <v>1.75E-3</v>
      </c>
      <c r="O99" s="236">
        <f>ROUND(E99*N99,2)</f>
        <v>0</v>
      </c>
      <c r="P99" s="236">
        <v>0</v>
      </c>
      <c r="Q99" s="236">
        <f>ROUND(E99*P99,2)</f>
        <v>0</v>
      </c>
      <c r="R99" s="238" t="s">
        <v>267</v>
      </c>
      <c r="S99" s="238" t="s">
        <v>150</v>
      </c>
      <c r="T99" s="239" t="s">
        <v>150</v>
      </c>
      <c r="U99" s="222">
        <v>0</v>
      </c>
      <c r="V99" s="222">
        <f>ROUND(E99*U99,2)</f>
        <v>0</v>
      </c>
      <c r="W99" s="222"/>
      <c r="X99" s="222" t="s">
        <v>268</v>
      </c>
      <c r="Y99" s="222" t="s">
        <v>143</v>
      </c>
      <c r="Z99" s="212"/>
      <c r="AA99" s="212"/>
      <c r="AB99" s="212"/>
      <c r="AC99" s="212"/>
      <c r="AD99" s="212"/>
      <c r="AE99" s="212"/>
      <c r="AF99" s="212"/>
      <c r="AG99" s="212" t="s">
        <v>269</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44" t="s">
        <v>264</v>
      </c>
      <c r="D100" s="223"/>
      <c r="E100" s="224"/>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146</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63" t="s">
        <v>270</v>
      </c>
      <c r="D101" s="249"/>
      <c r="E101" s="250"/>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146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64" t="s">
        <v>271</v>
      </c>
      <c r="D102" s="249"/>
      <c r="E102" s="250">
        <v>1.881</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146</v>
      </c>
      <c r="AH102" s="212">
        <v>2</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63" t="s">
        <v>272</v>
      </c>
      <c r="D103" s="249"/>
      <c r="E103" s="250"/>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146</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4" t="s">
        <v>273</v>
      </c>
      <c r="D104" s="223"/>
      <c r="E104" s="224">
        <v>2.0691000000000002</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146</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33">
        <v>26</v>
      </c>
      <c r="B105" s="234" t="s">
        <v>274</v>
      </c>
      <c r="C105" s="243" t="s">
        <v>275</v>
      </c>
      <c r="D105" s="235" t="s">
        <v>239</v>
      </c>
      <c r="E105" s="236">
        <v>9.2599999999999991E-3</v>
      </c>
      <c r="F105" s="237"/>
      <c r="G105" s="238">
        <f>ROUND(E105*F105,2)</f>
        <v>0</v>
      </c>
      <c r="H105" s="237"/>
      <c r="I105" s="238">
        <f>ROUND(E105*H105,2)</f>
        <v>0</v>
      </c>
      <c r="J105" s="237"/>
      <c r="K105" s="238">
        <f>ROUND(E105*J105,2)</f>
        <v>0</v>
      </c>
      <c r="L105" s="238">
        <v>21</v>
      </c>
      <c r="M105" s="238">
        <f>G105*(1+L105/100)</f>
        <v>0</v>
      </c>
      <c r="N105" s="236">
        <v>0</v>
      </c>
      <c r="O105" s="236">
        <f>ROUND(E105*N105,2)</f>
        <v>0</v>
      </c>
      <c r="P105" s="236">
        <v>0</v>
      </c>
      <c r="Q105" s="236">
        <f>ROUND(E105*P105,2)</f>
        <v>0</v>
      </c>
      <c r="R105" s="238" t="s">
        <v>258</v>
      </c>
      <c r="S105" s="238" t="s">
        <v>150</v>
      </c>
      <c r="T105" s="239" t="s">
        <v>150</v>
      </c>
      <c r="U105" s="222">
        <v>1.74</v>
      </c>
      <c r="V105" s="222">
        <f>ROUND(E105*U105,2)</f>
        <v>0.02</v>
      </c>
      <c r="W105" s="222"/>
      <c r="X105" s="222" t="s">
        <v>240</v>
      </c>
      <c r="Y105" s="222" t="s">
        <v>143</v>
      </c>
      <c r="Z105" s="212"/>
      <c r="AA105" s="212"/>
      <c r="AB105" s="212"/>
      <c r="AC105" s="212"/>
      <c r="AD105" s="212"/>
      <c r="AE105" s="212"/>
      <c r="AF105" s="212"/>
      <c r="AG105" s="212" t="s">
        <v>241</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60" t="s">
        <v>276</v>
      </c>
      <c r="D106" s="251"/>
      <c r="E106" s="251"/>
      <c r="F106" s="251"/>
      <c r="G106" s="251"/>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167</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44" t="s">
        <v>243</v>
      </c>
      <c r="D107" s="223"/>
      <c r="E107" s="224"/>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146</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44" t="s">
        <v>277</v>
      </c>
      <c r="D108" s="223"/>
      <c r="E108" s="224"/>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146</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44" t="s">
        <v>278</v>
      </c>
      <c r="D109" s="223"/>
      <c r="E109" s="224">
        <v>9.2599999999999991E-3</v>
      </c>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146</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x14ac:dyDescent="0.2">
      <c r="A110" s="226" t="s">
        <v>135</v>
      </c>
      <c r="B110" s="227" t="s">
        <v>93</v>
      </c>
      <c r="C110" s="242" t="s">
        <v>94</v>
      </c>
      <c r="D110" s="228"/>
      <c r="E110" s="229"/>
      <c r="F110" s="230"/>
      <c r="G110" s="230">
        <f>SUMIF(AG111:AG124,"&lt;&gt;NOR",G111:G124)</f>
        <v>0</v>
      </c>
      <c r="H110" s="230"/>
      <c r="I110" s="230">
        <f>SUM(I111:I124)</f>
        <v>0</v>
      </c>
      <c r="J110" s="230"/>
      <c r="K110" s="230">
        <f>SUM(K111:K124)</f>
        <v>0</v>
      </c>
      <c r="L110" s="230"/>
      <c r="M110" s="230">
        <f>SUM(M111:M124)</f>
        <v>0</v>
      </c>
      <c r="N110" s="229"/>
      <c r="O110" s="229">
        <f>SUM(O111:O124)</f>
        <v>0.02</v>
      </c>
      <c r="P110" s="229"/>
      <c r="Q110" s="229">
        <f>SUM(Q111:Q124)</f>
        <v>0.01</v>
      </c>
      <c r="R110" s="230"/>
      <c r="S110" s="230"/>
      <c r="T110" s="231"/>
      <c r="U110" s="225"/>
      <c r="V110" s="225">
        <f>SUM(V111:V124)</f>
        <v>2.2799999999999998</v>
      </c>
      <c r="W110" s="225"/>
      <c r="X110" s="225"/>
      <c r="Y110" s="225"/>
      <c r="AG110" t="s">
        <v>136</v>
      </c>
    </row>
    <row r="111" spans="1:60" outlineLevel="1" x14ac:dyDescent="0.2">
      <c r="A111" s="233">
        <v>27</v>
      </c>
      <c r="B111" s="234" t="s">
        <v>279</v>
      </c>
      <c r="C111" s="243" t="s">
        <v>280</v>
      </c>
      <c r="D111" s="235" t="s">
        <v>182</v>
      </c>
      <c r="E111" s="236">
        <v>5.7</v>
      </c>
      <c r="F111" s="237"/>
      <c r="G111" s="238">
        <f>ROUND(E111*F111,2)</f>
        <v>0</v>
      </c>
      <c r="H111" s="237"/>
      <c r="I111" s="238">
        <f>ROUND(E111*H111,2)</f>
        <v>0</v>
      </c>
      <c r="J111" s="237"/>
      <c r="K111" s="238">
        <f>ROUND(E111*J111,2)</f>
        <v>0</v>
      </c>
      <c r="L111" s="238">
        <v>21</v>
      </c>
      <c r="M111" s="238">
        <f>G111*(1+L111/100)</f>
        <v>0</v>
      </c>
      <c r="N111" s="236">
        <v>3.64E-3</v>
      </c>
      <c r="O111" s="236">
        <f>ROUND(E111*N111,2)</f>
        <v>0.02</v>
      </c>
      <c r="P111" s="236">
        <v>0</v>
      </c>
      <c r="Q111" s="236">
        <f>ROUND(E111*P111,2)</f>
        <v>0</v>
      </c>
      <c r="R111" s="238" t="s">
        <v>281</v>
      </c>
      <c r="S111" s="238" t="s">
        <v>150</v>
      </c>
      <c r="T111" s="239" t="s">
        <v>150</v>
      </c>
      <c r="U111" s="222">
        <v>0.28699999999999998</v>
      </c>
      <c r="V111" s="222">
        <f>ROUND(E111*U111,2)</f>
        <v>1.64</v>
      </c>
      <c r="W111" s="222"/>
      <c r="X111" s="222" t="s">
        <v>164</v>
      </c>
      <c r="Y111" s="222" t="s">
        <v>143</v>
      </c>
      <c r="Z111" s="212"/>
      <c r="AA111" s="212"/>
      <c r="AB111" s="212"/>
      <c r="AC111" s="212"/>
      <c r="AD111" s="212"/>
      <c r="AE111" s="212"/>
      <c r="AF111" s="212"/>
      <c r="AG111" s="212" t="s">
        <v>165</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44" t="s">
        <v>282</v>
      </c>
      <c r="D112" s="223"/>
      <c r="E112" s="224"/>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146</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44" t="s">
        <v>283</v>
      </c>
      <c r="D113" s="223"/>
      <c r="E113" s="224">
        <v>5.7</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146</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2.5" outlineLevel="1" x14ac:dyDescent="0.2">
      <c r="A114" s="233">
        <v>28</v>
      </c>
      <c r="B114" s="234" t="s">
        <v>284</v>
      </c>
      <c r="C114" s="243" t="s">
        <v>285</v>
      </c>
      <c r="D114" s="235" t="s">
        <v>286</v>
      </c>
      <c r="E114" s="236">
        <v>1</v>
      </c>
      <c r="F114" s="237"/>
      <c r="G114" s="238">
        <f>ROUND(E114*F114,2)</f>
        <v>0</v>
      </c>
      <c r="H114" s="237"/>
      <c r="I114" s="238">
        <f>ROUND(E114*H114,2)</f>
        <v>0</v>
      </c>
      <c r="J114" s="237"/>
      <c r="K114" s="238">
        <f>ROUND(E114*J114,2)</f>
        <v>0</v>
      </c>
      <c r="L114" s="238">
        <v>21</v>
      </c>
      <c r="M114" s="238">
        <f>G114*(1+L114/100)</f>
        <v>0</v>
      </c>
      <c r="N114" s="236">
        <v>0</v>
      </c>
      <c r="O114" s="236">
        <f>ROUND(E114*N114,2)</f>
        <v>0</v>
      </c>
      <c r="P114" s="236">
        <v>0</v>
      </c>
      <c r="Q114" s="236">
        <f>ROUND(E114*P114,2)</f>
        <v>0</v>
      </c>
      <c r="R114" s="238" t="s">
        <v>281</v>
      </c>
      <c r="S114" s="238" t="s">
        <v>150</v>
      </c>
      <c r="T114" s="239" t="s">
        <v>150</v>
      </c>
      <c r="U114" s="222">
        <v>0.02</v>
      </c>
      <c r="V114" s="222">
        <f>ROUND(E114*U114,2)</f>
        <v>0.02</v>
      </c>
      <c r="W114" s="222"/>
      <c r="X114" s="222" t="s">
        <v>164</v>
      </c>
      <c r="Y114" s="222" t="s">
        <v>143</v>
      </c>
      <c r="Z114" s="212"/>
      <c r="AA114" s="212"/>
      <c r="AB114" s="212"/>
      <c r="AC114" s="212"/>
      <c r="AD114" s="212"/>
      <c r="AE114" s="212"/>
      <c r="AF114" s="212"/>
      <c r="AG114" s="212" t="s">
        <v>165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44" t="s">
        <v>282</v>
      </c>
      <c r="D115" s="223"/>
      <c r="E115" s="224"/>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146</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44" t="s">
        <v>147</v>
      </c>
      <c r="D116" s="223"/>
      <c r="E116" s="224">
        <v>1</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146</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33">
        <v>29</v>
      </c>
      <c r="B117" s="234" t="s">
        <v>287</v>
      </c>
      <c r="C117" s="243" t="s">
        <v>288</v>
      </c>
      <c r="D117" s="235" t="s">
        <v>182</v>
      </c>
      <c r="E117" s="236">
        <v>5.7</v>
      </c>
      <c r="F117" s="237"/>
      <c r="G117" s="238">
        <f>ROUND(E117*F117,2)</f>
        <v>0</v>
      </c>
      <c r="H117" s="237"/>
      <c r="I117" s="238">
        <f>ROUND(E117*H117,2)</f>
        <v>0</v>
      </c>
      <c r="J117" s="237"/>
      <c r="K117" s="238">
        <f>ROUND(E117*J117,2)</f>
        <v>0</v>
      </c>
      <c r="L117" s="238">
        <v>21</v>
      </c>
      <c r="M117" s="238">
        <f>G117*(1+L117/100)</f>
        <v>0</v>
      </c>
      <c r="N117" s="236">
        <v>0</v>
      </c>
      <c r="O117" s="236">
        <f>ROUND(E117*N117,2)</f>
        <v>0</v>
      </c>
      <c r="P117" s="236">
        <v>1.3500000000000001E-3</v>
      </c>
      <c r="Q117" s="236">
        <f>ROUND(E117*P117,2)</f>
        <v>0.01</v>
      </c>
      <c r="R117" s="238" t="s">
        <v>281</v>
      </c>
      <c r="S117" s="238" t="s">
        <v>150</v>
      </c>
      <c r="T117" s="239" t="s">
        <v>150</v>
      </c>
      <c r="U117" s="222">
        <v>9.1999999999999998E-2</v>
      </c>
      <c r="V117" s="222">
        <f>ROUND(E117*U117,2)</f>
        <v>0.52</v>
      </c>
      <c r="W117" s="222"/>
      <c r="X117" s="222" t="s">
        <v>164</v>
      </c>
      <c r="Y117" s="222" t="s">
        <v>143</v>
      </c>
      <c r="Z117" s="212"/>
      <c r="AA117" s="212"/>
      <c r="AB117" s="212"/>
      <c r="AC117" s="212"/>
      <c r="AD117" s="212"/>
      <c r="AE117" s="212"/>
      <c r="AF117" s="212"/>
      <c r="AG117" s="212" t="s">
        <v>165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44" t="s">
        <v>289</v>
      </c>
      <c r="D118" s="223"/>
      <c r="E118" s="224"/>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146</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44" t="s">
        <v>283</v>
      </c>
      <c r="D119" s="223"/>
      <c r="E119" s="224">
        <v>5.7</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146</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3">
        <v>30</v>
      </c>
      <c r="B120" s="234" t="s">
        <v>290</v>
      </c>
      <c r="C120" s="243" t="s">
        <v>291</v>
      </c>
      <c r="D120" s="235" t="s">
        <v>239</v>
      </c>
      <c r="E120" s="236">
        <v>2.0750000000000001E-2</v>
      </c>
      <c r="F120" s="237"/>
      <c r="G120" s="238">
        <f>ROUND(E120*F120,2)</f>
        <v>0</v>
      </c>
      <c r="H120" s="237"/>
      <c r="I120" s="238">
        <f>ROUND(E120*H120,2)</f>
        <v>0</v>
      </c>
      <c r="J120" s="237"/>
      <c r="K120" s="238">
        <f>ROUND(E120*J120,2)</f>
        <v>0</v>
      </c>
      <c r="L120" s="238">
        <v>21</v>
      </c>
      <c r="M120" s="238">
        <f>G120*(1+L120/100)</f>
        <v>0</v>
      </c>
      <c r="N120" s="236">
        <v>0</v>
      </c>
      <c r="O120" s="236">
        <f>ROUND(E120*N120,2)</f>
        <v>0</v>
      </c>
      <c r="P120" s="236">
        <v>0</v>
      </c>
      <c r="Q120" s="236">
        <f>ROUND(E120*P120,2)</f>
        <v>0</v>
      </c>
      <c r="R120" s="238" t="s">
        <v>281</v>
      </c>
      <c r="S120" s="238" t="s">
        <v>150</v>
      </c>
      <c r="T120" s="239" t="s">
        <v>150</v>
      </c>
      <c r="U120" s="222">
        <v>4.7370000000000001</v>
      </c>
      <c r="V120" s="222">
        <f>ROUND(E120*U120,2)</f>
        <v>0.1</v>
      </c>
      <c r="W120" s="222"/>
      <c r="X120" s="222" t="s">
        <v>240</v>
      </c>
      <c r="Y120" s="222" t="s">
        <v>143</v>
      </c>
      <c r="Z120" s="212"/>
      <c r="AA120" s="212"/>
      <c r="AB120" s="212"/>
      <c r="AC120" s="212"/>
      <c r="AD120" s="212"/>
      <c r="AE120" s="212"/>
      <c r="AF120" s="212"/>
      <c r="AG120" s="212" t="s">
        <v>241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60" t="s">
        <v>276</v>
      </c>
      <c r="D121" s="251"/>
      <c r="E121" s="251"/>
      <c r="F121" s="251"/>
      <c r="G121" s="251"/>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167</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44" t="s">
        <v>243</v>
      </c>
      <c r="D122" s="223"/>
      <c r="E122" s="224"/>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146</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44" t="s">
        <v>292</v>
      </c>
      <c r="D123" s="223"/>
      <c r="E123" s="224"/>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146</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4" t="s">
        <v>293</v>
      </c>
      <c r="D124" s="223"/>
      <c r="E124" s="224">
        <v>2.0750000000000001E-2</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146</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x14ac:dyDescent="0.2">
      <c r="A125" s="226" t="s">
        <v>135</v>
      </c>
      <c r="B125" s="227" t="s">
        <v>95</v>
      </c>
      <c r="C125" s="242" t="s">
        <v>96</v>
      </c>
      <c r="D125" s="228"/>
      <c r="E125" s="229"/>
      <c r="F125" s="230"/>
      <c r="G125" s="230">
        <f>SUMIF(AG126:AG134,"&lt;&gt;NOR",G126:G134)</f>
        <v>0</v>
      </c>
      <c r="H125" s="230"/>
      <c r="I125" s="230">
        <f>SUM(I126:I134)</f>
        <v>0</v>
      </c>
      <c r="J125" s="230"/>
      <c r="K125" s="230">
        <f>SUM(K126:K134)</f>
        <v>0</v>
      </c>
      <c r="L125" s="230"/>
      <c r="M125" s="230">
        <f>SUM(M126:M134)</f>
        <v>0</v>
      </c>
      <c r="N125" s="229"/>
      <c r="O125" s="229">
        <f>SUM(O126:O134)</f>
        <v>0</v>
      </c>
      <c r="P125" s="229"/>
      <c r="Q125" s="229">
        <f>SUM(Q126:Q134)</f>
        <v>0</v>
      </c>
      <c r="R125" s="230"/>
      <c r="S125" s="230"/>
      <c r="T125" s="231"/>
      <c r="U125" s="225"/>
      <c r="V125" s="225">
        <f>SUM(V126:V134)</f>
        <v>0</v>
      </c>
      <c r="W125" s="225"/>
      <c r="X125" s="225"/>
      <c r="Y125" s="225"/>
      <c r="AG125" t="s">
        <v>136</v>
      </c>
    </row>
    <row r="126" spans="1:60" outlineLevel="1" x14ac:dyDescent="0.2">
      <c r="A126" s="233">
        <v>31</v>
      </c>
      <c r="B126" s="234" t="s">
        <v>294</v>
      </c>
      <c r="C126" s="243" t="s">
        <v>295</v>
      </c>
      <c r="D126" s="235" t="s">
        <v>248</v>
      </c>
      <c r="E126" s="236">
        <v>56.526499999999999</v>
      </c>
      <c r="F126" s="237"/>
      <c r="G126" s="238">
        <f>ROUND(E126*F126,2)</f>
        <v>0</v>
      </c>
      <c r="H126" s="237"/>
      <c r="I126" s="238">
        <f>ROUND(E126*H126,2)</f>
        <v>0</v>
      </c>
      <c r="J126" s="237"/>
      <c r="K126" s="238">
        <f>ROUND(E126*J126,2)</f>
        <v>0</v>
      </c>
      <c r="L126" s="238">
        <v>21</v>
      </c>
      <c r="M126" s="238">
        <f>G126*(1+L126/100)</f>
        <v>0</v>
      </c>
      <c r="N126" s="236">
        <v>0</v>
      </c>
      <c r="O126" s="236">
        <f>ROUND(E126*N126,2)</f>
        <v>0</v>
      </c>
      <c r="P126" s="236">
        <v>0</v>
      </c>
      <c r="Q126" s="236">
        <f>ROUND(E126*P126,2)</f>
        <v>0</v>
      </c>
      <c r="R126" s="238"/>
      <c r="S126" s="238" t="s">
        <v>140</v>
      </c>
      <c r="T126" s="239" t="s">
        <v>141</v>
      </c>
      <c r="U126" s="222">
        <v>0</v>
      </c>
      <c r="V126" s="222">
        <f>ROUND(E126*U126,2)</f>
        <v>0</v>
      </c>
      <c r="W126" s="222"/>
      <c r="X126" s="222" t="s">
        <v>164</v>
      </c>
      <c r="Y126" s="222" t="s">
        <v>143</v>
      </c>
      <c r="Z126" s="212"/>
      <c r="AA126" s="212"/>
      <c r="AB126" s="212"/>
      <c r="AC126" s="212"/>
      <c r="AD126" s="212"/>
      <c r="AE126" s="212"/>
      <c r="AF126" s="212"/>
      <c r="AG126" s="212" t="s">
        <v>165</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4" t="s">
        <v>296</v>
      </c>
      <c r="D127" s="223"/>
      <c r="E127" s="224">
        <v>56.526499999999999</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146</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53">
        <v>32</v>
      </c>
      <c r="B128" s="254" t="s">
        <v>297</v>
      </c>
      <c r="C128" s="262" t="s">
        <v>298</v>
      </c>
      <c r="D128" s="255" t="s">
        <v>207</v>
      </c>
      <c r="E128" s="256">
        <v>1</v>
      </c>
      <c r="F128" s="257"/>
      <c r="G128" s="258">
        <f>ROUND(E128*F128,2)</f>
        <v>0</v>
      </c>
      <c r="H128" s="257"/>
      <c r="I128" s="258">
        <f>ROUND(E128*H128,2)</f>
        <v>0</v>
      </c>
      <c r="J128" s="257"/>
      <c r="K128" s="258">
        <f>ROUND(E128*J128,2)</f>
        <v>0</v>
      </c>
      <c r="L128" s="258">
        <v>21</v>
      </c>
      <c r="M128" s="258">
        <f>G128*(1+L128/100)</f>
        <v>0</v>
      </c>
      <c r="N128" s="256">
        <v>0</v>
      </c>
      <c r="O128" s="256">
        <f>ROUND(E128*N128,2)</f>
        <v>0</v>
      </c>
      <c r="P128" s="256">
        <v>0</v>
      </c>
      <c r="Q128" s="256">
        <f>ROUND(E128*P128,2)</f>
        <v>0</v>
      </c>
      <c r="R128" s="258"/>
      <c r="S128" s="258" t="s">
        <v>140</v>
      </c>
      <c r="T128" s="259" t="s">
        <v>141</v>
      </c>
      <c r="U128" s="222">
        <v>0</v>
      </c>
      <c r="V128" s="222">
        <f>ROUND(E128*U128,2)</f>
        <v>0</v>
      </c>
      <c r="W128" s="222"/>
      <c r="X128" s="222" t="s">
        <v>164</v>
      </c>
      <c r="Y128" s="222" t="s">
        <v>143</v>
      </c>
      <c r="Z128" s="212"/>
      <c r="AA128" s="212"/>
      <c r="AB128" s="212"/>
      <c r="AC128" s="212"/>
      <c r="AD128" s="212"/>
      <c r="AE128" s="212"/>
      <c r="AF128" s="212"/>
      <c r="AG128" s="212" t="s">
        <v>165</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53">
        <v>33</v>
      </c>
      <c r="B129" s="254" t="s">
        <v>299</v>
      </c>
      <c r="C129" s="262" t="s">
        <v>300</v>
      </c>
      <c r="D129" s="255" t="s">
        <v>207</v>
      </c>
      <c r="E129" s="256">
        <v>8</v>
      </c>
      <c r="F129" s="257"/>
      <c r="G129" s="258">
        <f>ROUND(E129*F129,2)</f>
        <v>0</v>
      </c>
      <c r="H129" s="257"/>
      <c r="I129" s="258">
        <f>ROUND(E129*H129,2)</f>
        <v>0</v>
      </c>
      <c r="J129" s="257"/>
      <c r="K129" s="258">
        <f>ROUND(E129*J129,2)</f>
        <v>0</v>
      </c>
      <c r="L129" s="258">
        <v>21</v>
      </c>
      <c r="M129" s="258">
        <f>G129*(1+L129/100)</f>
        <v>0</v>
      </c>
      <c r="N129" s="256">
        <v>0</v>
      </c>
      <c r="O129" s="256">
        <f>ROUND(E129*N129,2)</f>
        <v>0</v>
      </c>
      <c r="P129" s="256">
        <v>0</v>
      </c>
      <c r="Q129" s="256">
        <f>ROUND(E129*P129,2)</f>
        <v>0</v>
      </c>
      <c r="R129" s="258"/>
      <c r="S129" s="258" t="s">
        <v>140</v>
      </c>
      <c r="T129" s="259" t="s">
        <v>141</v>
      </c>
      <c r="U129" s="222">
        <v>0</v>
      </c>
      <c r="V129" s="222">
        <f>ROUND(E129*U129,2)</f>
        <v>0</v>
      </c>
      <c r="W129" s="222"/>
      <c r="X129" s="222" t="s">
        <v>164</v>
      </c>
      <c r="Y129" s="222" t="s">
        <v>143</v>
      </c>
      <c r="Z129" s="212"/>
      <c r="AA129" s="212"/>
      <c r="AB129" s="212"/>
      <c r="AC129" s="212"/>
      <c r="AD129" s="212"/>
      <c r="AE129" s="212"/>
      <c r="AF129" s="212"/>
      <c r="AG129" s="212" t="s">
        <v>165</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53">
        <v>34</v>
      </c>
      <c r="B130" s="254" t="s">
        <v>301</v>
      </c>
      <c r="C130" s="262" t="s">
        <v>302</v>
      </c>
      <c r="D130" s="255" t="s">
        <v>207</v>
      </c>
      <c r="E130" s="256">
        <v>1</v>
      </c>
      <c r="F130" s="257"/>
      <c r="G130" s="258">
        <f>ROUND(E130*F130,2)</f>
        <v>0</v>
      </c>
      <c r="H130" s="257"/>
      <c r="I130" s="258">
        <f>ROUND(E130*H130,2)</f>
        <v>0</v>
      </c>
      <c r="J130" s="257"/>
      <c r="K130" s="258">
        <f>ROUND(E130*J130,2)</f>
        <v>0</v>
      </c>
      <c r="L130" s="258">
        <v>21</v>
      </c>
      <c r="M130" s="258">
        <f>G130*(1+L130/100)</f>
        <v>0</v>
      </c>
      <c r="N130" s="256">
        <v>0</v>
      </c>
      <c r="O130" s="256">
        <f>ROUND(E130*N130,2)</f>
        <v>0</v>
      </c>
      <c r="P130" s="256">
        <v>0</v>
      </c>
      <c r="Q130" s="256">
        <f>ROUND(E130*P130,2)</f>
        <v>0</v>
      </c>
      <c r="R130" s="258"/>
      <c r="S130" s="258" t="s">
        <v>140</v>
      </c>
      <c r="T130" s="259" t="s">
        <v>141</v>
      </c>
      <c r="U130" s="222">
        <v>0</v>
      </c>
      <c r="V130" s="222">
        <f>ROUND(E130*U130,2)</f>
        <v>0</v>
      </c>
      <c r="W130" s="222"/>
      <c r="X130" s="222" t="s">
        <v>164</v>
      </c>
      <c r="Y130" s="222" t="s">
        <v>143</v>
      </c>
      <c r="Z130" s="212"/>
      <c r="AA130" s="212"/>
      <c r="AB130" s="212"/>
      <c r="AC130" s="212"/>
      <c r="AD130" s="212"/>
      <c r="AE130" s="212"/>
      <c r="AF130" s="212"/>
      <c r="AG130" s="212" t="s">
        <v>165</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3">
        <v>35</v>
      </c>
      <c r="B131" s="234" t="s">
        <v>303</v>
      </c>
      <c r="C131" s="243" t="s">
        <v>304</v>
      </c>
      <c r="D131" s="235" t="s">
        <v>305</v>
      </c>
      <c r="E131" s="236">
        <v>35.93</v>
      </c>
      <c r="F131" s="237"/>
      <c r="G131" s="238">
        <f>ROUND(E131*F131,2)</f>
        <v>0</v>
      </c>
      <c r="H131" s="237"/>
      <c r="I131" s="238">
        <f>ROUND(E131*H131,2)</f>
        <v>0</v>
      </c>
      <c r="J131" s="237"/>
      <c r="K131" s="238">
        <f>ROUND(E131*J131,2)</f>
        <v>0</v>
      </c>
      <c r="L131" s="238">
        <v>21</v>
      </c>
      <c r="M131" s="238">
        <f>G131*(1+L131/100)</f>
        <v>0</v>
      </c>
      <c r="N131" s="236">
        <v>0</v>
      </c>
      <c r="O131" s="236">
        <f>ROUND(E131*N131,2)</f>
        <v>0</v>
      </c>
      <c r="P131" s="236">
        <v>0</v>
      </c>
      <c r="Q131" s="236">
        <f>ROUND(E131*P131,2)</f>
        <v>0</v>
      </c>
      <c r="R131" s="238"/>
      <c r="S131" s="238" t="s">
        <v>140</v>
      </c>
      <c r="T131" s="239" t="s">
        <v>141</v>
      </c>
      <c r="U131" s="222">
        <v>0</v>
      </c>
      <c r="V131" s="222">
        <f>ROUND(E131*U131,2)</f>
        <v>0</v>
      </c>
      <c r="W131" s="222"/>
      <c r="X131" s="222" t="s">
        <v>164</v>
      </c>
      <c r="Y131" s="222" t="s">
        <v>143</v>
      </c>
      <c r="Z131" s="212"/>
      <c r="AA131" s="212"/>
      <c r="AB131" s="212"/>
      <c r="AC131" s="212"/>
      <c r="AD131" s="212"/>
      <c r="AE131" s="212"/>
      <c r="AF131" s="212"/>
      <c r="AG131" s="212" t="s">
        <v>165</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4" t="s">
        <v>306</v>
      </c>
      <c r="D132" s="223"/>
      <c r="E132" s="224"/>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146</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44" t="s">
        <v>307</v>
      </c>
      <c r="D133" s="223"/>
      <c r="E133" s="224">
        <v>35.93</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146</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53">
        <v>36</v>
      </c>
      <c r="B134" s="254" t="s">
        <v>308</v>
      </c>
      <c r="C134" s="262" t="s">
        <v>309</v>
      </c>
      <c r="D134" s="255" t="s">
        <v>207</v>
      </c>
      <c r="E134" s="256">
        <v>1</v>
      </c>
      <c r="F134" s="257"/>
      <c r="G134" s="258">
        <f>ROUND(E134*F134,2)</f>
        <v>0</v>
      </c>
      <c r="H134" s="257"/>
      <c r="I134" s="258">
        <f>ROUND(E134*H134,2)</f>
        <v>0</v>
      </c>
      <c r="J134" s="257"/>
      <c r="K134" s="258">
        <f>ROUND(E134*J134,2)</f>
        <v>0</v>
      </c>
      <c r="L134" s="258">
        <v>21</v>
      </c>
      <c r="M134" s="258">
        <f>G134*(1+L134/100)</f>
        <v>0</v>
      </c>
      <c r="N134" s="256">
        <v>0</v>
      </c>
      <c r="O134" s="256">
        <f>ROUND(E134*N134,2)</f>
        <v>0</v>
      </c>
      <c r="P134" s="256">
        <v>0</v>
      </c>
      <c r="Q134" s="256">
        <f>ROUND(E134*P134,2)</f>
        <v>0</v>
      </c>
      <c r="R134" s="258"/>
      <c r="S134" s="258" t="s">
        <v>140</v>
      </c>
      <c r="T134" s="259" t="s">
        <v>141</v>
      </c>
      <c r="U134" s="222">
        <v>0</v>
      </c>
      <c r="V134" s="222">
        <f>ROUND(E134*U134,2)</f>
        <v>0</v>
      </c>
      <c r="W134" s="222"/>
      <c r="X134" s="222" t="s">
        <v>268</v>
      </c>
      <c r="Y134" s="222" t="s">
        <v>143</v>
      </c>
      <c r="Z134" s="212"/>
      <c r="AA134" s="212"/>
      <c r="AB134" s="212"/>
      <c r="AC134" s="212"/>
      <c r="AD134" s="212"/>
      <c r="AE134" s="212"/>
      <c r="AF134" s="212"/>
      <c r="AG134" s="212" t="s">
        <v>269</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x14ac:dyDescent="0.2">
      <c r="A135" s="226" t="s">
        <v>135</v>
      </c>
      <c r="B135" s="227" t="s">
        <v>97</v>
      </c>
      <c r="C135" s="242" t="s">
        <v>98</v>
      </c>
      <c r="D135" s="228"/>
      <c r="E135" s="229"/>
      <c r="F135" s="230"/>
      <c r="G135" s="230">
        <f>SUMIF(AG136:AG141,"&lt;&gt;NOR",G136:G141)</f>
        <v>0</v>
      </c>
      <c r="H135" s="230"/>
      <c r="I135" s="230">
        <f>SUM(I136:I141)</f>
        <v>0</v>
      </c>
      <c r="J135" s="230"/>
      <c r="K135" s="230">
        <f>SUM(K136:K141)</f>
        <v>0</v>
      </c>
      <c r="L135" s="230"/>
      <c r="M135" s="230">
        <f>SUM(M136:M141)</f>
        <v>0</v>
      </c>
      <c r="N135" s="229"/>
      <c r="O135" s="229">
        <f>SUM(O136:O141)</f>
        <v>0</v>
      </c>
      <c r="P135" s="229"/>
      <c r="Q135" s="229">
        <f>SUM(Q136:Q141)</f>
        <v>0</v>
      </c>
      <c r="R135" s="230"/>
      <c r="S135" s="230"/>
      <c r="T135" s="231"/>
      <c r="U135" s="225"/>
      <c r="V135" s="225">
        <f>SUM(V136:V141)</f>
        <v>1.1399999999999999</v>
      </c>
      <c r="W135" s="225"/>
      <c r="X135" s="225"/>
      <c r="Y135" s="225"/>
      <c r="AG135" t="s">
        <v>136</v>
      </c>
    </row>
    <row r="136" spans="1:60" outlineLevel="1" x14ac:dyDescent="0.2">
      <c r="A136" s="233">
        <v>37</v>
      </c>
      <c r="B136" s="234" t="s">
        <v>310</v>
      </c>
      <c r="C136" s="243" t="s">
        <v>311</v>
      </c>
      <c r="D136" s="235" t="s">
        <v>182</v>
      </c>
      <c r="E136" s="236">
        <v>16.28</v>
      </c>
      <c r="F136" s="237"/>
      <c r="G136" s="238">
        <f>ROUND(E136*F136,2)</f>
        <v>0</v>
      </c>
      <c r="H136" s="237"/>
      <c r="I136" s="238">
        <f>ROUND(E136*H136,2)</f>
        <v>0</v>
      </c>
      <c r="J136" s="237"/>
      <c r="K136" s="238">
        <f>ROUND(E136*J136,2)</f>
        <v>0</v>
      </c>
      <c r="L136" s="238">
        <v>21</v>
      </c>
      <c r="M136" s="238">
        <f>G136*(1+L136/100)</f>
        <v>0</v>
      </c>
      <c r="N136" s="236">
        <v>4.0000000000000003E-5</v>
      </c>
      <c r="O136" s="236">
        <f>ROUND(E136*N136,2)</f>
        <v>0</v>
      </c>
      <c r="P136" s="236">
        <v>0</v>
      </c>
      <c r="Q136" s="236">
        <f>ROUND(E136*P136,2)</f>
        <v>0</v>
      </c>
      <c r="R136" s="238" t="s">
        <v>312</v>
      </c>
      <c r="S136" s="238" t="s">
        <v>150</v>
      </c>
      <c r="T136" s="239" t="s">
        <v>150</v>
      </c>
      <c r="U136" s="222">
        <v>7.0000000000000007E-2</v>
      </c>
      <c r="V136" s="222">
        <f>ROUND(E136*U136,2)</f>
        <v>1.1399999999999999</v>
      </c>
      <c r="W136" s="222"/>
      <c r="X136" s="222" t="s">
        <v>164</v>
      </c>
      <c r="Y136" s="222" t="s">
        <v>143</v>
      </c>
      <c r="Z136" s="212"/>
      <c r="AA136" s="212"/>
      <c r="AB136" s="212"/>
      <c r="AC136" s="212"/>
      <c r="AD136" s="212"/>
      <c r="AE136" s="212"/>
      <c r="AF136" s="212"/>
      <c r="AG136" s="212" t="s">
        <v>165</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5" t="s">
        <v>313</v>
      </c>
      <c r="D137" s="240"/>
      <c r="E137" s="240"/>
      <c r="F137" s="240"/>
      <c r="G137" s="240"/>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153</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2" x14ac:dyDescent="0.2">
      <c r="A138" s="219"/>
      <c r="B138" s="220"/>
      <c r="C138" s="244" t="s">
        <v>314</v>
      </c>
      <c r="D138" s="223"/>
      <c r="E138" s="224"/>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146</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44" t="s">
        <v>315</v>
      </c>
      <c r="D139" s="223"/>
      <c r="E139" s="224">
        <v>16.28</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146</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33">
        <v>38</v>
      </c>
      <c r="B140" s="234" t="s">
        <v>316</v>
      </c>
      <c r="C140" s="243" t="s">
        <v>317</v>
      </c>
      <c r="D140" s="235" t="s">
        <v>305</v>
      </c>
      <c r="E140" s="236">
        <v>4.5949999999999998</v>
      </c>
      <c r="F140" s="237"/>
      <c r="G140" s="238">
        <f>ROUND(E140*F140,2)</f>
        <v>0</v>
      </c>
      <c r="H140" s="237"/>
      <c r="I140" s="238">
        <f>ROUND(E140*H140,2)</f>
        <v>0</v>
      </c>
      <c r="J140" s="237"/>
      <c r="K140" s="238">
        <f>ROUND(E140*J140,2)</f>
        <v>0</v>
      </c>
      <c r="L140" s="238">
        <v>21</v>
      </c>
      <c r="M140" s="238">
        <f>G140*(1+L140/100)</f>
        <v>0</v>
      </c>
      <c r="N140" s="236">
        <v>0</v>
      </c>
      <c r="O140" s="236">
        <f>ROUND(E140*N140,2)</f>
        <v>0</v>
      </c>
      <c r="P140" s="236">
        <v>0</v>
      </c>
      <c r="Q140" s="236">
        <f>ROUND(E140*P140,2)</f>
        <v>0</v>
      </c>
      <c r="R140" s="238"/>
      <c r="S140" s="238" t="s">
        <v>140</v>
      </c>
      <c r="T140" s="239" t="s">
        <v>141</v>
      </c>
      <c r="U140" s="222">
        <v>0</v>
      </c>
      <c r="V140" s="222">
        <f>ROUND(E140*U140,2)</f>
        <v>0</v>
      </c>
      <c r="W140" s="222"/>
      <c r="X140" s="222" t="s">
        <v>164</v>
      </c>
      <c r="Y140" s="222" t="s">
        <v>143</v>
      </c>
      <c r="Z140" s="212"/>
      <c r="AA140" s="212"/>
      <c r="AB140" s="212"/>
      <c r="AC140" s="212"/>
      <c r="AD140" s="212"/>
      <c r="AE140" s="212"/>
      <c r="AF140" s="212"/>
      <c r="AG140" s="212" t="s">
        <v>165</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19"/>
      <c r="B141" s="220"/>
      <c r="C141" s="244" t="s">
        <v>318</v>
      </c>
      <c r="D141" s="223"/>
      <c r="E141" s="224">
        <v>4.5949999999999998</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146</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
      <c r="A142" s="226" t="s">
        <v>135</v>
      </c>
      <c r="B142" s="227" t="s">
        <v>99</v>
      </c>
      <c r="C142" s="242" t="s">
        <v>100</v>
      </c>
      <c r="D142" s="228"/>
      <c r="E142" s="229"/>
      <c r="F142" s="230"/>
      <c r="G142" s="230">
        <f>SUMIF(AG143:AG150,"&lt;&gt;NOR",G143:G150)</f>
        <v>0</v>
      </c>
      <c r="H142" s="230"/>
      <c r="I142" s="230">
        <f>SUM(I143:I150)</f>
        <v>0</v>
      </c>
      <c r="J142" s="230"/>
      <c r="K142" s="230">
        <f>SUM(K143:K150)</f>
        <v>0</v>
      </c>
      <c r="L142" s="230"/>
      <c r="M142" s="230">
        <f>SUM(M143:M150)</f>
        <v>0</v>
      </c>
      <c r="N142" s="229"/>
      <c r="O142" s="229">
        <f>SUM(O143:O150)</f>
        <v>0</v>
      </c>
      <c r="P142" s="229"/>
      <c r="Q142" s="229">
        <f>SUM(Q143:Q150)</f>
        <v>0</v>
      </c>
      <c r="R142" s="230"/>
      <c r="S142" s="230"/>
      <c r="T142" s="231"/>
      <c r="U142" s="225"/>
      <c r="V142" s="225">
        <f>SUM(V143:V150)</f>
        <v>1.37</v>
      </c>
      <c r="W142" s="225"/>
      <c r="X142" s="225"/>
      <c r="Y142" s="225"/>
      <c r="AG142" t="s">
        <v>136</v>
      </c>
    </row>
    <row r="143" spans="1:60" outlineLevel="1" x14ac:dyDescent="0.2">
      <c r="A143" s="233">
        <v>39</v>
      </c>
      <c r="B143" s="234" t="s">
        <v>319</v>
      </c>
      <c r="C143" s="243" t="s">
        <v>320</v>
      </c>
      <c r="D143" s="235" t="s">
        <v>162</v>
      </c>
      <c r="E143" s="236">
        <v>10.221</v>
      </c>
      <c r="F143" s="237"/>
      <c r="G143" s="238">
        <f>ROUND(E143*F143,2)</f>
        <v>0</v>
      </c>
      <c r="H143" s="237"/>
      <c r="I143" s="238">
        <f>ROUND(E143*H143,2)</f>
        <v>0</v>
      </c>
      <c r="J143" s="237"/>
      <c r="K143" s="238">
        <f>ROUND(E143*J143,2)</f>
        <v>0</v>
      </c>
      <c r="L143" s="238">
        <v>21</v>
      </c>
      <c r="M143" s="238">
        <f>G143*(1+L143/100)</f>
        <v>0</v>
      </c>
      <c r="N143" s="236">
        <v>1.7000000000000001E-4</v>
      </c>
      <c r="O143" s="236">
        <f>ROUND(E143*N143,2)</f>
        <v>0</v>
      </c>
      <c r="P143" s="236">
        <v>0</v>
      </c>
      <c r="Q143" s="236">
        <f>ROUND(E143*P143,2)</f>
        <v>0</v>
      </c>
      <c r="R143" s="238" t="s">
        <v>321</v>
      </c>
      <c r="S143" s="238" t="s">
        <v>150</v>
      </c>
      <c r="T143" s="239" t="s">
        <v>150</v>
      </c>
      <c r="U143" s="222">
        <v>3.2480000000000002E-2</v>
      </c>
      <c r="V143" s="222">
        <f>ROUND(E143*U143,2)</f>
        <v>0.33</v>
      </c>
      <c r="W143" s="222"/>
      <c r="X143" s="222" t="s">
        <v>164</v>
      </c>
      <c r="Y143" s="222" t="s">
        <v>143</v>
      </c>
      <c r="Z143" s="212"/>
      <c r="AA143" s="212"/>
      <c r="AB143" s="212"/>
      <c r="AC143" s="212"/>
      <c r="AD143" s="212"/>
      <c r="AE143" s="212"/>
      <c r="AF143" s="212"/>
      <c r="AG143" s="212" t="s">
        <v>165</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4" t="s">
        <v>322</v>
      </c>
      <c r="D144" s="223"/>
      <c r="E144" s="224"/>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146</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44" t="s">
        <v>323</v>
      </c>
      <c r="D145" s="223"/>
      <c r="E145" s="224">
        <v>7.86</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146</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44" t="s">
        <v>324</v>
      </c>
      <c r="D146" s="223"/>
      <c r="E146" s="224">
        <v>2.3610000000000002</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146</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33">
        <v>40</v>
      </c>
      <c r="B147" s="234" t="s">
        <v>325</v>
      </c>
      <c r="C147" s="243" t="s">
        <v>326</v>
      </c>
      <c r="D147" s="235" t="s">
        <v>162</v>
      </c>
      <c r="E147" s="236">
        <v>10.221</v>
      </c>
      <c r="F147" s="237"/>
      <c r="G147" s="238">
        <f>ROUND(E147*F147,2)</f>
        <v>0</v>
      </c>
      <c r="H147" s="237"/>
      <c r="I147" s="238">
        <f>ROUND(E147*H147,2)</f>
        <v>0</v>
      </c>
      <c r="J147" s="237"/>
      <c r="K147" s="238">
        <f>ROUND(E147*J147,2)</f>
        <v>0</v>
      </c>
      <c r="L147" s="238">
        <v>21</v>
      </c>
      <c r="M147" s="238">
        <f>G147*(1+L147/100)</f>
        <v>0</v>
      </c>
      <c r="N147" s="236">
        <v>4.6000000000000001E-4</v>
      </c>
      <c r="O147" s="236">
        <f>ROUND(E147*N147,2)</f>
        <v>0</v>
      </c>
      <c r="P147" s="236">
        <v>0</v>
      </c>
      <c r="Q147" s="236">
        <f>ROUND(E147*P147,2)</f>
        <v>0</v>
      </c>
      <c r="R147" s="238" t="s">
        <v>321</v>
      </c>
      <c r="S147" s="238" t="s">
        <v>150</v>
      </c>
      <c r="T147" s="239" t="s">
        <v>150</v>
      </c>
      <c r="U147" s="222">
        <v>0.10191</v>
      </c>
      <c r="V147" s="222">
        <f>ROUND(E147*U147,2)</f>
        <v>1.04</v>
      </c>
      <c r="W147" s="222"/>
      <c r="X147" s="222" t="s">
        <v>164</v>
      </c>
      <c r="Y147" s="222" t="s">
        <v>143</v>
      </c>
      <c r="Z147" s="212"/>
      <c r="AA147" s="212"/>
      <c r="AB147" s="212"/>
      <c r="AC147" s="212"/>
      <c r="AD147" s="212"/>
      <c r="AE147" s="212"/>
      <c r="AF147" s="212"/>
      <c r="AG147" s="212" t="s">
        <v>165</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44" t="s">
        <v>322</v>
      </c>
      <c r="D148" s="223"/>
      <c r="E148" s="224"/>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146</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44" t="s">
        <v>323</v>
      </c>
      <c r="D149" s="223"/>
      <c r="E149" s="224">
        <v>7.86</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146</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44" t="s">
        <v>324</v>
      </c>
      <c r="D150" s="223"/>
      <c r="E150" s="224">
        <v>2.3610000000000002</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146</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x14ac:dyDescent="0.2">
      <c r="A151" s="226" t="s">
        <v>135</v>
      </c>
      <c r="B151" s="227" t="s">
        <v>101</v>
      </c>
      <c r="C151" s="242" t="s">
        <v>102</v>
      </c>
      <c r="D151" s="228"/>
      <c r="E151" s="229"/>
      <c r="F151" s="230"/>
      <c r="G151" s="230">
        <f>SUMIF(AG152:AG179,"&lt;&gt;NOR",G152:G179)</f>
        <v>0</v>
      </c>
      <c r="H151" s="230"/>
      <c r="I151" s="230">
        <f>SUM(I152:I179)</f>
        <v>0</v>
      </c>
      <c r="J151" s="230"/>
      <c r="K151" s="230">
        <f>SUM(K152:K179)</f>
        <v>0</v>
      </c>
      <c r="L151" s="230"/>
      <c r="M151" s="230">
        <f>SUM(M152:M179)</f>
        <v>0</v>
      </c>
      <c r="N151" s="229"/>
      <c r="O151" s="229">
        <f>SUM(O152:O179)</f>
        <v>0</v>
      </c>
      <c r="P151" s="229"/>
      <c r="Q151" s="229">
        <f>SUM(Q152:Q179)</f>
        <v>0</v>
      </c>
      <c r="R151" s="230"/>
      <c r="S151" s="230"/>
      <c r="T151" s="231"/>
      <c r="U151" s="225"/>
      <c r="V151" s="225">
        <f>SUM(V152:V179)</f>
        <v>4.5999999999999996</v>
      </c>
      <c r="W151" s="225"/>
      <c r="X151" s="225"/>
      <c r="Y151" s="225"/>
      <c r="AG151" t="s">
        <v>136</v>
      </c>
    </row>
    <row r="152" spans="1:60" outlineLevel="1" x14ac:dyDescent="0.2">
      <c r="A152" s="233">
        <v>41</v>
      </c>
      <c r="B152" s="234" t="s">
        <v>327</v>
      </c>
      <c r="C152" s="243" t="s">
        <v>328</v>
      </c>
      <c r="D152" s="235" t="s">
        <v>239</v>
      </c>
      <c r="E152" s="236">
        <v>3.0011000000000001</v>
      </c>
      <c r="F152" s="237"/>
      <c r="G152" s="238">
        <f>ROUND(E152*F152,2)</f>
        <v>0</v>
      </c>
      <c r="H152" s="237"/>
      <c r="I152" s="238">
        <f>ROUND(E152*H152,2)</f>
        <v>0</v>
      </c>
      <c r="J152" s="237"/>
      <c r="K152" s="238">
        <f>ROUND(E152*J152,2)</f>
        <v>0</v>
      </c>
      <c r="L152" s="238">
        <v>21</v>
      </c>
      <c r="M152" s="238">
        <f>G152*(1+L152/100)</f>
        <v>0</v>
      </c>
      <c r="N152" s="236">
        <v>0</v>
      </c>
      <c r="O152" s="236">
        <f>ROUND(E152*N152,2)</f>
        <v>0</v>
      </c>
      <c r="P152" s="236">
        <v>0</v>
      </c>
      <c r="Q152" s="236">
        <f>ROUND(E152*P152,2)</f>
        <v>0</v>
      </c>
      <c r="R152" s="238" t="s">
        <v>223</v>
      </c>
      <c r="S152" s="238" t="s">
        <v>150</v>
      </c>
      <c r="T152" s="239" t="s">
        <v>150</v>
      </c>
      <c r="U152" s="222">
        <v>0.49</v>
      </c>
      <c r="V152" s="222">
        <f>ROUND(E152*U152,2)</f>
        <v>1.47</v>
      </c>
      <c r="W152" s="222"/>
      <c r="X152" s="222" t="s">
        <v>329</v>
      </c>
      <c r="Y152" s="222" t="s">
        <v>143</v>
      </c>
      <c r="Z152" s="212"/>
      <c r="AA152" s="212"/>
      <c r="AB152" s="212"/>
      <c r="AC152" s="212"/>
      <c r="AD152" s="212"/>
      <c r="AE152" s="212"/>
      <c r="AF152" s="212"/>
      <c r="AG152" s="212" t="s">
        <v>330</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45" t="s">
        <v>331</v>
      </c>
      <c r="D153" s="240"/>
      <c r="E153" s="240"/>
      <c r="F153" s="240"/>
      <c r="G153" s="240"/>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153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44" t="s">
        <v>332</v>
      </c>
      <c r="D154" s="223"/>
      <c r="E154" s="224"/>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146</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44" t="s">
        <v>333</v>
      </c>
      <c r="D155" s="223"/>
      <c r="E155" s="224"/>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146</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44" t="s">
        <v>334</v>
      </c>
      <c r="D156" s="223"/>
      <c r="E156" s="224">
        <v>3.0011000000000001</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146</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33">
        <v>42</v>
      </c>
      <c r="B157" s="234" t="s">
        <v>335</v>
      </c>
      <c r="C157" s="243" t="s">
        <v>336</v>
      </c>
      <c r="D157" s="235" t="s">
        <v>239</v>
      </c>
      <c r="E157" s="236">
        <v>57.020859999999999</v>
      </c>
      <c r="F157" s="237"/>
      <c r="G157" s="238">
        <f>ROUND(E157*F157,2)</f>
        <v>0</v>
      </c>
      <c r="H157" s="237"/>
      <c r="I157" s="238">
        <f>ROUND(E157*H157,2)</f>
        <v>0</v>
      </c>
      <c r="J157" s="237"/>
      <c r="K157" s="238">
        <f>ROUND(E157*J157,2)</f>
        <v>0</v>
      </c>
      <c r="L157" s="238">
        <v>21</v>
      </c>
      <c r="M157" s="238">
        <f>G157*(1+L157/100)</f>
        <v>0</v>
      </c>
      <c r="N157" s="236">
        <v>0</v>
      </c>
      <c r="O157" s="236">
        <f>ROUND(E157*N157,2)</f>
        <v>0</v>
      </c>
      <c r="P157" s="236">
        <v>0</v>
      </c>
      <c r="Q157" s="236">
        <f>ROUND(E157*P157,2)</f>
        <v>0</v>
      </c>
      <c r="R157" s="238" t="s">
        <v>223</v>
      </c>
      <c r="S157" s="238" t="s">
        <v>150</v>
      </c>
      <c r="T157" s="239" t="s">
        <v>150</v>
      </c>
      <c r="U157" s="222">
        <v>0</v>
      </c>
      <c r="V157" s="222">
        <f>ROUND(E157*U157,2)</f>
        <v>0</v>
      </c>
      <c r="W157" s="222"/>
      <c r="X157" s="222" t="s">
        <v>329</v>
      </c>
      <c r="Y157" s="222" t="s">
        <v>143</v>
      </c>
      <c r="Z157" s="212"/>
      <c r="AA157" s="212"/>
      <c r="AB157" s="212"/>
      <c r="AC157" s="212"/>
      <c r="AD157" s="212"/>
      <c r="AE157" s="212"/>
      <c r="AF157" s="212"/>
      <c r="AG157" s="212" t="s">
        <v>330</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44" t="s">
        <v>332</v>
      </c>
      <c r="D158" s="223"/>
      <c r="E158" s="224"/>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146</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44" t="s">
        <v>333</v>
      </c>
      <c r="D159" s="223"/>
      <c r="E159" s="224"/>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146</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4" t="s">
        <v>337</v>
      </c>
      <c r="D160" s="223"/>
      <c r="E160" s="224">
        <v>57.020859999999999</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146</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33">
        <v>43</v>
      </c>
      <c r="B161" s="234" t="s">
        <v>338</v>
      </c>
      <c r="C161" s="243" t="s">
        <v>339</v>
      </c>
      <c r="D161" s="235" t="s">
        <v>239</v>
      </c>
      <c r="E161" s="236">
        <v>3.0011000000000001</v>
      </c>
      <c r="F161" s="237"/>
      <c r="G161" s="238">
        <f>ROUND(E161*F161,2)</f>
        <v>0</v>
      </c>
      <c r="H161" s="237"/>
      <c r="I161" s="238">
        <f>ROUND(E161*H161,2)</f>
        <v>0</v>
      </c>
      <c r="J161" s="237"/>
      <c r="K161" s="238">
        <f>ROUND(E161*J161,2)</f>
        <v>0</v>
      </c>
      <c r="L161" s="238">
        <v>21</v>
      </c>
      <c r="M161" s="238">
        <f>G161*(1+L161/100)</f>
        <v>0</v>
      </c>
      <c r="N161" s="236">
        <v>0</v>
      </c>
      <c r="O161" s="236">
        <f>ROUND(E161*N161,2)</f>
        <v>0</v>
      </c>
      <c r="P161" s="236">
        <v>0</v>
      </c>
      <c r="Q161" s="236">
        <f>ROUND(E161*P161,2)</f>
        <v>0</v>
      </c>
      <c r="R161" s="238" t="s">
        <v>223</v>
      </c>
      <c r="S161" s="238" t="s">
        <v>150</v>
      </c>
      <c r="T161" s="239" t="s">
        <v>150</v>
      </c>
      <c r="U161" s="222">
        <v>0.94199999999999995</v>
      </c>
      <c r="V161" s="222">
        <f>ROUND(E161*U161,2)</f>
        <v>2.83</v>
      </c>
      <c r="W161" s="222"/>
      <c r="X161" s="222" t="s">
        <v>329</v>
      </c>
      <c r="Y161" s="222" t="s">
        <v>143</v>
      </c>
      <c r="Z161" s="212"/>
      <c r="AA161" s="212"/>
      <c r="AB161" s="212"/>
      <c r="AC161" s="212"/>
      <c r="AD161" s="212"/>
      <c r="AE161" s="212"/>
      <c r="AF161" s="212"/>
      <c r="AG161" s="212" t="s">
        <v>330</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44" t="s">
        <v>332</v>
      </c>
      <c r="D162" s="223"/>
      <c r="E162" s="224"/>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146</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44" t="s">
        <v>333</v>
      </c>
      <c r="D163" s="223"/>
      <c r="E163" s="224"/>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146</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4" t="s">
        <v>334</v>
      </c>
      <c r="D164" s="223"/>
      <c r="E164" s="224">
        <v>3.0011000000000001</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146</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33">
        <v>44</v>
      </c>
      <c r="B165" s="234" t="s">
        <v>340</v>
      </c>
      <c r="C165" s="243" t="s">
        <v>341</v>
      </c>
      <c r="D165" s="235" t="s">
        <v>239</v>
      </c>
      <c r="E165" s="236">
        <v>5.1020000000000003E-2</v>
      </c>
      <c r="F165" s="237"/>
      <c r="G165" s="238">
        <f>ROUND(E165*F165,2)</f>
        <v>0</v>
      </c>
      <c r="H165" s="237"/>
      <c r="I165" s="238">
        <f>ROUND(E165*H165,2)</f>
        <v>0</v>
      </c>
      <c r="J165" s="237"/>
      <c r="K165" s="238">
        <f>ROUND(E165*J165,2)</f>
        <v>0</v>
      </c>
      <c r="L165" s="238">
        <v>21</v>
      </c>
      <c r="M165" s="238">
        <f>G165*(1+L165/100)</f>
        <v>0</v>
      </c>
      <c r="N165" s="236">
        <v>0</v>
      </c>
      <c r="O165" s="236">
        <f>ROUND(E165*N165,2)</f>
        <v>0</v>
      </c>
      <c r="P165" s="236">
        <v>0</v>
      </c>
      <c r="Q165" s="236">
        <f>ROUND(E165*P165,2)</f>
        <v>0</v>
      </c>
      <c r="R165" s="238" t="s">
        <v>223</v>
      </c>
      <c r="S165" s="238" t="s">
        <v>150</v>
      </c>
      <c r="T165" s="239" t="s">
        <v>150</v>
      </c>
      <c r="U165" s="222">
        <v>0</v>
      </c>
      <c r="V165" s="222">
        <f>ROUND(E165*U165,2)</f>
        <v>0</v>
      </c>
      <c r="W165" s="222"/>
      <c r="X165" s="222" t="s">
        <v>329</v>
      </c>
      <c r="Y165" s="222" t="s">
        <v>143</v>
      </c>
      <c r="Z165" s="212"/>
      <c r="AA165" s="212"/>
      <c r="AB165" s="212"/>
      <c r="AC165" s="212"/>
      <c r="AD165" s="212"/>
      <c r="AE165" s="212"/>
      <c r="AF165" s="212"/>
      <c r="AG165" s="212" t="s">
        <v>330</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45" t="s">
        <v>342</v>
      </c>
      <c r="D166" s="240"/>
      <c r="E166" s="240"/>
      <c r="F166" s="240"/>
      <c r="G166" s="240"/>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153</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44" t="s">
        <v>332</v>
      </c>
      <c r="D167" s="223"/>
      <c r="E167" s="224"/>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146</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44" t="s">
        <v>333</v>
      </c>
      <c r="D168" s="223"/>
      <c r="E168" s="224"/>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146</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44" t="s">
        <v>343</v>
      </c>
      <c r="D169" s="223"/>
      <c r="E169" s="224">
        <v>5.1020000000000003E-2</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146</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33">
        <v>45</v>
      </c>
      <c r="B170" s="234" t="s">
        <v>344</v>
      </c>
      <c r="C170" s="243" t="s">
        <v>345</v>
      </c>
      <c r="D170" s="235" t="s">
        <v>239</v>
      </c>
      <c r="E170" s="236">
        <v>2.9500799999999998</v>
      </c>
      <c r="F170" s="237"/>
      <c r="G170" s="238">
        <f>ROUND(E170*F170,2)</f>
        <v>0</v>
      </c>
      <c r="H170" s="237"/>
      <c r="I170" s="238">
        <f>ROUND(E170*H170,2)</f>
        <v>0</v>
      </c>
      <c r="J170" s="237"/>
      <c r="K170" s="238">
        <f>ROUND(E170*J170,2)</f>
        <v>0</v>
      </c>
      <c r="L170" s="238">
        <v>21</v>
      </c>
      <c r="M170" s="238">
        <f>G170*(1+L170/100)</f>
        <v>0</v>
      </c>
      <c r="N170" s="236">
        <v>0</v>
      </c>
      <c r="O170" s="236">
        <f>ROUND(E170*N170,2)</f>
        <v>0</v>
      </c>
      <c r="P170" s="236">
        <v>0</v>
      </c>
      <c r="Q170" s="236">
        <f>ROUND(E170*P170,2)</f>
        <v>0</v>
      </c>
      <c r="R170" s="238" t="s">
        <v>223</v>
      </c>
      <c r="S170" s="238" t="s">
        <v>150</v>
      </c>
      <c r="T170" s="239" t="s">
        <v>150</v>
      </c>
      <c r="U170" s="222">
        <v>0</v>
      </c>
      <c r="V170" s="222">
        <f>ROUND(E170*U170,2)</f>
        <v>0</v>
      </c>
      <c r="W170" s="222"/>
      <c r="X170" s="222" t="s">
        <v>329</v>
      </c>
      <c r="Y170" s="222" t="s">
        <v>143</v>
      </c>
      <c r="Z170" s="212"/>
      <c r="AA170" s="212"/>
      <c r="AB170" s="212"/>
      <c r="AC170" s="212"/>
      <c r="AD170" s="212"/>
      <c r="AE170" s="212"/>
      <c r="AF170" s="212"/>
      <c r="AG170" s="212" t="s">
        <v>330</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45" t="s">
        <v>346</v>
      </c>
      <c r="D171" s="240"/>
      <c r="E171" s="240"/>
      <c r="F171" s="240"/>
      <c r="G171" s="240"/>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153</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44" t="s">
        <v>332</v>
      </c>
      <c r="D172" s="223"/>
      <c r="E172" s="224"/>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146</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44" t="s">
        <v>333</v>
      </c>
      <c r="D173" s="223"/>
      <c r="E173" s="224"/>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146</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44" t="s">
        <v>347</v>
      </c>
      <c r="D174" s="223"/>
      <c r="E174" s="224">
        <v>2.9500799999999998</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146</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22.5" outlineLevel="1" x14ac:dyDescent="0.2">
      <c r="A175" s="233">
        <v>46</v>
      </c>
      <c r="B175" s="234" t="s">
        <v>348</v>
      </c>
      <c r="C175" s="243" t="s">
        <v>349</v>
      </c>
      <c r="D175" s="235" t="s">
        <v>239</v>
      </c>
      <c r="E175" s="236">
        <v>3.0011000000000001</v>
      </c>
      <c r="F175" s="237"/>
      <c r="G175" s="238">
        <f>ROUND(E175*F175,2)</f>
        <v>0</v>
      </c>
      <c r="H175" s="237"/>
      <c r="I175" s="238">
        <f>ROUND(E175*H175,2)</f>
        <v>0</v>
      </c>
      <c r="J175" s="237"/>
      <c r="K175" s="238">
        <f>ROUND(E175*J175,2)</f>
        <v>0</v>
      </c>
      <c r="L175" s="238">
        <v>21</v>
      </c>
      <c r="M175" s="238">
        <f>G175*(1+L175/100)</f>
        <v>0</v>
      </c>
      <c r="N175" s="236">
        <v>0</v>
      </c>
      <c r="O175" s="236">
        <f>ROUND(E175*N175,2)</f>
        <v>0</v>
      </c>
      <c r="P175" s="236">
        <v>0</v>
      </c>
      <c r="Q175" s="236">
        <f>ROUND(E175*P175,2)</f>
        <v>0</v>
      </c>
      <c r="R175" s="238" t="s">
        <v>350</v>
      </c>
      <c r="S175" s="238" t="s">
        <v>150</v>
      </c>
      <c r="T175" s="239" t="s">
        <v>150</v>
      </c>
      <c r="U175" s="222">
        <v>9.9000000000000005E-2</v>
      </c>
      <c r="V175" s="222">
        <f>ROUND(E175*U175,2)</f>
        <v>0.3</v>
      </c>
      <c r="W175" s="222"/>
      <c r="X175" s="222" t="s">
        <v>329</v>
      </c>
      <c r="Y175" s="222" t="s">
        <v>143</v>
      </c>
      <c r="Z175" s="212"/>
      <c r="AA175" s="212"/>
      <c r="AB175" s="212"/>
      <c r="AC175" s="212"/>
      <c r="AD175" s="212"/>
      <c r="AE175" s="212"/>
      <c r="AF175" s="212"/>
      <c r="AG175" s="212" t="s">
        <v>330</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60" t="s">
        <v>351</v>
      </c>
      <c r="D176" s="251"/>
      <c r="E176" s="251"/>
      <c r="F176" s="251"/>
      <c r="G176" s="251"/>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167</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44" t="s">
        <v>332</v>
      </c>
      <c r="D177" s="223"/>
      <c r="E177" s="224"/>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146</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44" t="s">
        <v>333</v>
      </c>
      <c r="D178" s="223"/>
      <c r="E178" s="224"/>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146</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44" t="s">
        <v>334</v>
      </c>
      <c r="D179" s="223"/>
      <c r="E179" s="224">
        <v>3.0011000000000001</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146</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x14ac:dyDescent="0.2">
      <c r="A180" s="3"/>
      <c r="B180" s="4"/>
      <c r="C180" s="246"/>
      <c r="D180" s="6"/>
      <c r="E180" s="3"/>
      <c r="F180" s="3"/>
      <c r="G180" s="3"/>
      <c r="H180" s="3"/>
      <c r="I180" s="3"/>
      <c r="J180" s="3"/>
      <c r="K180" s="3"/>
      <c r="L180" s="3"/>
      <c r="M180" s="3"/>
      <c r="N180" s="3"/>
      <c r="O180" s="3"/>
      <c r="P180" s="3"/>
      <c r="Q180" s="3"/>
      <c r="R180" s="3"/>
      <c r="S180" s="3"/>
      <c r="T180" s="3"/>
      <c r="U180" s="3"/>
      <c r="V180" s="3"/>
      <c r="W180" s="3"/>
      <c r="X180" s="3"/>
      <c r="Y180" s="3"/>
      <c r="AE180">
        <v>12</v>
      </c>
      <c r="AF180">
        <v>21</v>
      </c>
      <c r="AG180" t="s">
        <v>121</v>
      </c>
    </row>
    <row r="181" spans="1:60" x14ac:dyDescent="0.2">
      <c r="A181" s="215"/>
      <c r="B181" s="216" t="s">
        <v>29</v>
      </c>
      <c r="C181" s="247"/>
      <c r="D181" s="217"/>
      <c r="E181" s="218"/>
      <c r="F181" s="218"/>
      <c r="G181" s="232">
        <f>G8+G13+G18+G33+G49+G55+G57+G59+G77+G83+G91+G110+G125+G135+G142+G151</f>
        <v>0</v>
      </c>
      <c r="H181" s="3"/>
      <c r="I181" s="3"/>
      <c r="J181" s="3"/>
      <c r="K181" s="3"/>
      <c r="L181" s="3"/>
      <c r="M181" s="3"/>
      <c r="N181" s="3"/>
      <c r="O181" s="3"/>
      <c r="P181" s="3"/>
      <c r="Q181" s="3"/>
      <c r="R181" s="3"/>
      <c r="S181" s="3"/>
      <c r="T181" s="3"/>
      <c r="U181" s="3"/>
      <c r="V181" s="3"/>
      <c r="W181" s="3"/>
      <c r="X181" s="3"/>
      <c r="Y181" s="3"/>
      <c r="AE181">
        <f>SUMIF(L7:L179,AE180,G7:G179)</f>
        <v>0</v>
      </c>
      <c r="AF181">
        <f>SUMIF(L7:L179,AF180,G7:G179)</f>
        <v>0</v>
      </c>
      <c r="AG181" t="s">
        <v>157</v>
      </c>
    </row>
    <row r="182" spans="1:60" x14ac:dyDescent="0.2">
      <c r="C182" s="248"/>
      <c r="D182" s="10"/>
      <c r="AG182" t="s">
        <v>158</v>
      </c>
    </row>
    <row r="183" spans="1:60" x14ac:dyDescent="0.2">
      <c r="D183" s="10"/>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QwKvO8iMP3AgKdCMg8CpgPtBNmj/yjKuXgbrsZyUT0kgjf4XwIZwe6okaa+VBChAl28sDAqdUuJdr4UnBna/g==" saltValue="kTIQ5cq3R8SGzjv/iq4bjg==" spinCount="100000" sheet="1" formatRows="0"/>
  <mergeCells count="27">
    <mergeCell ref="C166:G166"/>
    <mergeCell ref="C171:G171"/>
    <mergeCell ref="C176:G176"/>
    <mergeCell ref="C87:G87"/>
    <mergeCell ref="C96:G96"/>
    <mergeCell ref="C106:G106"/>
    <mergeCell ref="C121:G121"/>
    <mergeCell ref="C137:G137"/>
    <mergeCell ref="C153:G153"/>
    <mergeCell ref="C45:G45"/>
    <mergeCell ref="C46:G46"/>
    <mergeCell ref="C66:G66"/>
    <mergeCell ref="C70:G70"/>
    <mergeCell ref="C74:G74"/>
    <mergeCell ref="C79:G79"/>
    <mergeCell ref="C20:G20"/>
    <mergeCell ref="C30:G30"/>
    <mergeCell ref="C35:G35"/>
    <mergeCell ref="C36:G36"/>
    <mergeCell ref="C40:G40"/>
    <mergeCell ref="C41:G41"/>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00 090 Naklady</vt:lpstr>
      <vt:lpstr>001 D.1.1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'00 090 Naklady'!Názvy_tisku</vt:lpstr>
      <vt:lpstr>'001 D.1.1 Pol'!Názvy_tisku</vt:lpstr>
      <vt:lpstr>oadresa</vt:lpstr>
      <vt:lpstr>Stavba!Objednatel</vt:lpstr>
      <vt:lpstr>Stavba!Objekt</vt:lpstr>
      <vt:lpstr>'00 090 Naklady'!Oblast_tisku</vt:lpstr>
      <vt:lpstr>'001 D.1.1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Kyncl</dc:creator>
  <cp:lastModifiedBy>Jan Kyncl</cp:lastModifiedBy>
  <cp:lastPrinted>2019-03-19T12:27:02Z</cp:lastPrinted>
  <dcterms:created xsi:type="dcterms:W3CDTF">2009-04-08T07:15:50Z</dcterms:created>
  <dcterms:modified xsi:type="dcterms:W3CDTF">2024-05-29T10:11:01Z</dcterms:modified>
</cp:coreProperties>
</file>