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ynyking\Documents\___Kyncl\_3057_Žďár nad Sázavou_propojení stezky pro společný pohyb\"/>
    </mc:Choice>
  </mc:AlternateContent>
  <xr:revisionPtr revIDLastSave="0" documentId="8_{88AF75A6-E820-4FDC-9E1B-BE7B12BD77A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001 00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'001 001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Naklady'!$A$1:$Y$21</definedName>
    <definedName name="_xlnm.Print_Area" localSheetId="4">'001 001 Pol'!$A$1:$Y$231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6" i="1" l="1"/>
  <c r="I65" i="1"/>
  <c r="I64" i="1"/>
  <c r="I63" i="1"/>
  <c r="I16" i="1" s="1"/>
  <c r="I62" i="1"/>
  <c r="I67" i="1" s="1"/>
  <c r="I61" i="1"/>
  <c r="I60" i="1"/>
  <c r="I59" i="1"/>
  <c r="I58" i="1"/>
  <c r="I57" i="1"/>
  <c r="G44" i="1"/>
  <c r="F44" i="1"/>
  <c r="G43" i="1"/>
  <c r="F43" i="1"/>
  <c r="H43" i="1" s="1"/>
  <c r="I43" i="1" s="1"/>
  <c r="G41" i="1"/>
  <c r="H41" i="1" s="1"/>
  <c r="I41" i="1" s="1"/>
  <c r="F41" i="1"/>
  <c r="G40" i="1"/>
  <c r="F40" i="1"/>
  <c r="G39" i="1"/>
  <c r="F39" i="1"/>
  <c r="H39" i="1" s="1"/>
  <c r="H45" i="1" s="1"/>
  <c r="G230" i="13"/>
  <c r="BA167" i="13"/>
  <c r="BA125" i="13"/>
  <c r="BA107" i="13"/>
  <c r="BA27" i="13"/>
  <c r="BA19" i="13"/>
  <c r="BA15" i="13"/>
  <c r="G9" i="13"/>
  <c r="I9" i="13"/>
  <c r="I8" i="13" s="1"/>
  <c r="K9" i="13"/>
  <c r="K8" i="13" s="1"/>
  <c r="M9" i="13"/>
  <c r="O9" i="13"/>
  <c r="Q9" i="13"/>
  <c r="Q8" i="13" s="1"/>
  <c r="V9" i="13"/>
  <c r="G14" i="13"/>
  <c r="M14" i="13" s="1"/>
  <c r="I14" i="13"/>
  <c r="K14" i="13"/>
  <c r="O14" i="13"/>
  <c r="Q14" i="13"/>
  <c r="V14" i="13"/>
  <c r="G18" i="13"/>
  <c r="G8" i="13" s="1"/>
  <c r="I18" i="13"/>
  <c r="K18" i="13"/>
  <c r="O18" i="13"/>
  <c r="Q18" i="13"/>
  <c r="V18" i="13"/>
  <c r="V8" i="13" s="1"/>
  <c r="G22" i="13"/>
  <c r="M22" i="13" s="1"/>
  <c r="I22" i="13"/>
  <c r="K22" i="13"/>
  <c r="O22" i="13"/>
  <c r="Q22" i="13"/>
  <c r="V22" i="13"/>
  <c r="G26" i="13"/>
  <c r="I26" i="13"/>
  <c r="K26" i="13"/>
  <c r="M26" i="13"/>
  <c r="O26" i="13"/>
  <c r="O8" i="13" s="1"/>
  <c r="Q26" i="13"/>
  <c r="V26" i="13"/>
  <c r="G30" i="13"/>
  <c r="I30" i="13"/>
  <c r="K30" i="13"/>
  <c r="M30" i="13"/>
  <c r="O30" i="13"/>
  <c r="Q30" i="13"/>
  <c r="V30" i="13"/>
  <c r="G34" i="13"/>
  <c r="I34" i="13"/>
  <c r="K34" i="13"/>
  <c r="M34" i="13"/>
  <c r="O34" i="13"/>
  <c r="Q34" i="13"/>
  <c r="V34" i="13"/>
  <c r="G38" i="13"/>
  <c r="M38" i="13" s="1"/>
  <c r="I38" i="13"/>
  <c r="K38" i="13"/>
  <c r="O38" i="13"/>
  <c r="Q38" i="13"/>
  <c r="V38" i="13"/>
  <c r="G41" i="13"/>
  <c r="M41" i="13" s="1"/>
  <c r="I41" i="13"/>
  <c r="K41" i="13"/>
  <c r="O41" i="13"/>
  <c r="Q41" i="13"/>
  <c r="V41" i="13"/>
  <c r="G45" i="13"/>
  <c r="M45" i="13" s="1"/>
  <c r="I45" i="13"/>
  <c r="K45" i="13"/>
  <c r="O45" i="13"/>
  <c r="Q45" i="13"/>
  <c r="V45" i="13"/>
  <c r="G48" i="13"/>
  <c r="I48" i="13"/>
  <c r="K48" i="13"/>
  <c r="M48" i="13"/>
  <c r="O48" i="13"/>
  <c r="Q48" i="13"/>
  <c r="V48" i="13"/>
  <c r="G56" i="13"/>
  <c r="I56" i="13"/>
  <c r="K56" i="13"/>
  <c r="M56" i="13"/>
  <c r="O56" i="13"/>
  <c r="Q56" i="13"/>
  <c r="V56" i="13"/>
  <c r="G61" i="13"/>
  <c r="I61" i="13"/>
  <c r="K61" i="13"/>
  <c r="M61" i="13"/>
  <c r="O61" i="13"/>
  <c r="Q61" i="13"/>
  <c r="V61" i="13"/>
  <c r="G64" i="13"/>
  <c r="M64" i="13" s="1"/>
  <c r="I64" i="13"/>
  <c r="K64" i="13"/>
  <c r="O64" i="13"/>
  <c r="Q64" i="13"/>
  <c r="V64" i="13"/>
  <c r="G76" i="13"/>
  <c r="G77" i="13"/>
  <c r="M77" i="13" s="1"/>
  <c r="M76" i="13" s="1"/>
  <c r="I77" i="13"/>
  <c r="K77" i="13"/>
  <c r="K76" i="13" s="1"/>
  <c r="O77" i="13"/>
  <c r="O76" i="13" s="1"/>
  <c r="Q77" i="13"/>
  <c r="Q76" i="13" s="1"/>
  <c r="V77" i="13"/>
  <c r="G82" i="13"/>
  <c r="I82" i="13"/>
  <c r="K82" i="13"/>
  <c r="M82" i="13"/>
  <c r="O82" i="13"/>
  <c r="Q82" i="13"/>
  <c r="V82" i="13"/>
  <c r="G86" i="13"/>
  <c r="I86" i="13"/>
  <c r="K86" i="13"/>
  <c r="M86" i="13"/>
  <c r="O86" i="13"/>
  <c r="Q86" i="13"/>
  <c r="V86" i="13"/>
  <c r="G91" i="13"/>
  <c r="I91" i="13"/>
  <c r="K91" i="13"/>
  <c r="M91" i="13"/>
  <c r="O91" i="13"/>
  <c r="Q91" i="13"/>
  <c r="V91" i="13"/>
  <c r="G96" i="13"/>
  <c r="M96" i="13" s="1"/>
  <c r="I96" i="13"/>
  <c r="I76" i="13" s="1"/>
  <c r="K96" i="13"/>
  <c r="O96" i="13"/>
  <c r="Q96" i="13"/>
  <c r="V96" i="13"/>
  <c r="G101" i="13"/>
  <c r="M101" i="13" s="1"/>
  <c r="I101" i="13"/>
  <c r="K101" i="13"/>
  <c r="O101" i="13"/>
  <c r="Q101" i="13"/>
  <c r="V101" i="13"/>
  <c r="V76" i="13" s="1"/>
  <c r="G106" i="13"/>
  <c r="M106" i="13" s="1"/>
  <c r="I106" i="13"/>
  <c r="K106" i="13"/>
  <c r="O106" i="13"/>
  <c r="Q106" i="13"/>
  <c r="V106" i="13"/>
  <c r="G111" i="13"/>
  <c r="I111" i="13"/>
  <c r="K111" i="13"/>
  <c r="M111" i="13"/>
  <c r="O111" i="13"/>
  <c r="Q111" i="13"/>
  <c r="V111" i="13"/>
  <c r="G119" i="13"/>
  <c r="I119" i="13"/>
  <c r="I118" i="13" s="1"/>
  <c r="K119" i="13"/>
  <c r="K118" i="13" s="1"/>
  <c r="M119" i="13"/>
  <c r="O119" i="13"/>
  <c r="Q119" i="13"/>
  <c r="Q118" i="13" s="1"/>
  <c r="V119" i="13"/>
  <c r="G124" i="13"/>
  <c r="M124" i="13" s="1"/>
  <c r="I124" i="13"/>
  <c r="K124" i="13"/>
  <c r="O124" i="13"/>
  <c r="Q124" i="13"/>
  <c r="V124" i="13"/>
  <c r="G128" i="13"/>
  <c r="M128" i="13" s="1"/>
  <c r="I128" i="13"/>
  <c r="K128" i="13"/>
  <c r="O128" i="13"/>
  <c r="Q128" i="13"/>
  <c r="V128" i="13"/>
  <c r="V118" i="13" s="1"/>
  <c r="G132" i="13"/>
  <c r="M132" i="13" s="1"/>
  <c r="I132" i="13"/>
  <c r="K132" i="13"/>
  <c r="O132" i="13"/>
  <c r="Q132" i="13"/>
  <c r="V132" i="13"/>
  <c r="G133" i="13"/>
  <c r="I133" i="13"/>
  <c r="K133" i="13"/>
  <c r="M133" i="13"/>
  <c r="O133" i="13"/>
  <c r="O118" i="13" s="1"/>
  <c r="Q133" i="13"/>
  <c r="V133" i="13"/>
  <c r="G136" i="13"/>
  <c r="I136" i="13"/>
  <c r="K136" i="13"/>
  <c r="M136" i="13"/>
  <c r="O136" i="13"/>
  <c r="Q136" i="13"/>
  <c r="V136" i="13"/>
  <c r="G139" i="13"/>
  <c r="K139" i="13"/>
  <c r="V139" i="13"/>
  <c r="G140" i="13"/>
  <c r="M140" i="13" s="1"/>
  <c r="M139" i="13" s="1"/>
  <c r="I140" i="13"/>
  <c r="I139" i="13" s="1"/>
  <c r="K140" i="13"/>
  <c r="O140" i="13"/>
  <c r="O139" i="13" s="1"/>
  <c r="Q140" i="13"/>
  <c r="Q139" i="13" s="1"/>
  <c r="V140" i="13"/>
  <c r="G143" i="13"/>
  <c r="G144" i="13"/>
  <c r="M144" i="13" s="1"/>
  <c r="I144" i="13"/>
  <c r="K144" i="13"/>
  <c r="K143" i="13" s="1"/>
  <c r="O144" i="13"/>
  <c r="Q144" i="13"/>
  <c r="Q143" i="13" s="1"/>
  <c r="V144" i="13"/>
  <c r="G149" i="13"/>
  <c r="I149" i="13"/>
  <c r="K149" i="13"/>
  <c r="M149" i="13"/>
  <c r="O149" i="13"/>
  <c r="O143" i="13" s="1"/>
  <c r="Q149" i="13"/>
  <c r="V149" i="13"/>
  <c r="G156" i="13"/>
  <c r="I156" i="13"/>
  <c r="K156" i="13"/>
  <c r="M156" i="13"/>
  <c r="O156" i="13"/>
  <c r="Q156" i="13"/>
  <c r="V156" i="13"/>
  <c r="G159" i="13"/>
  <c r="I159" i="13"/>
  <c r="K159" i="13"/>
  <c r="M159" i="13"/>
  <c r="O159" i="13"/>
  <c r="Q159" i="13"/>
  <c r="V159" i="13"/>
  <c r="G163" i="13"/>
  <c r="M163" i="13" s="1"/>
  <c r="I163" i="13"/>
  <c r="I143" i="13" s="1"/>
  <c r="K163" i="13"/>
  <c r="O163" i="13"/>
  <c r="Q163" i="13"/>
  <c r="V163" i="13"/>
  <c r="G166" i="13"/>
  <c r="M166" i="13" s="1"/>
  <c r="I166" i="13"/>
  <c r="K166" i="13"/>
  <c r="O166" i="13"/>
  <c r="Q166" i="13"/>
  <c r="V166" i="13"/>
  <c r="V143" i="13" s="1"/>
  <c r="G171" i="13"/>
  <c r="M171" i="13" s="1"/>
  <c r="I171" i="13"/>
  <c r="K171" i="13"/>
  <c r="O171" i="13"/>
  <c r="Q171" i="13"/>
  <c r="V171" i="13"/>
  <c r="G175" i="13"/>
  <c r="I175" i="13"/>
  <c r="K175" i="13"/>
  <c r="M175" i="13"/>
  <c r="O175" i="13"/>
  <c r="Q175" i="13"/>
  <c r="V175" i="13"/>
  <c r="O182" i="13"/>
  <c r="G183" i="13"/>
  <c r="G182" i="13" s="1"/>
  <c r="I183" i="13"/>
  <c r="K183" i="13"/>
  <c r="K182" i="13" s="1"/>
  <c r="M183" i="13"/>
  <c r="M182" i="13" s="1"/>
  <c r="O183" i="13"/>
  <c r="Q183" i="13"/>
  <c r="Q182" i="13" s="1"/>
  <c r="V183" i="13"/>
  <c r="V182" i="13" s="1"/>
  <c r="G190" i="13"/>
  <c r="M190" i="13" s="1"/>
  <c r="I190" i="13"/>
  <c r="I182" i="13" s="1"/>
  <c r="K190" i="13"/>
  <c r="O190" i="13"/>
  <c r="Q190" i="13"/>
  <c r="V190" i="13"/>
  <c r="G194" i="13"/>
  <c r="M194" i="13" s="1"/>
  <c r="I194" i="13"/>
  <c r="K194" i="13"/>
  <c r="O194" i="13"/>
  <c r="Q194" i="13"/>
  <c r="V194" i="13"/>
  <c r="G200" i="13"/>
  <c r="V200" i="13"/>
  <c r="G201" i="13"/>
  <c r="I201" i="13"/>
  <c r="I200" i="13" s="1"/>
  <c r="K201" i="13"/>
  <c r="K200" i="13" s="1"/>
  <c r="M201" i="13"/>
  <c r="O201" i="13"/>
  <c r="O200" i="13" s="1"/>
  <c r="Q201" i="13"/>
  <c r="Q200" i="13" s="1"/>
  <c r="V201" i="13"/>
  <c r="G202" i="13"/>
  <c r="I202" i="13"/>
  <c r="K202" i="13"/>
  <c r="M202" i="13"/>
  <c r="M200" i="13" s="1"/>
  <c r="O202" i="13"/>
  <c r="Q202" i="13"/>
  <c r="V202" i="13"/>
  <c r="G203" i="13"/>
  <c r="I203" i="13"/>
  <c r="K203" i="13"/>
  <c r="M203" i="13"/>
  <c r="O203" i="13"/>
  <c r="Q203" i="13"/>
  <c r="V203" i="13"/>
  <c r="G204" i="13"/>
  <c r="M204" i="13" s="1"/>
  <c r="I204" i="13"/>
  <c r="K204" i="13"/>
  <c r="O204" i="13"/>
  <c r="Q204" i="13"/>
  <c r="V204" i="13"/>
  <c r="I205" i="13"/>
  <c r="O205" i="13"/>
  <c r="G206" i="13"/>
  <c r="M206" i="13" s="1"/>
  <c r="M205" i="13" s="1"/>
  <c r="I206" i="13"/>
  <c r="K206" i="13"/>
  <c r="K205" i="13" s="1"/>
  <c r="O206" i="13"/>
  <c r="Q206" i="13"/>
  <c r="Q205" i="13" s="1"/>
  <c r="V206" i="13"/>
  <c r="V205" i="13" s="1"/>
  <c r="Q211" i="13"/>
  <c r="G212" i="13"/>
  <c r="G211" i="13" s="1"/>
  <c r="I212" i="13"/>
  <c r="I211" i="13" s="1"/>
  <c r="K212" i="13"/>
  <c r="M212" i="13"/>
  <c r="M211" i="13" s="1"/>
  <c r="O212" i="13"/>
  <c r="O211" i="13" s="1"/>
  <c r="Q212" i="13"/>
  <c r="V212" i="13"/>
  <c r="V211" i="13" s="1"/>
  <c r="G216" i="13"/>
  <c r="I216" i="13"/>
  <c r="K216" i="13"/>
  <c r="K211" i="13" s="1"/>
  <c r="M216" i="13"/>
  <c r="O216" i="13"/>
  <c r="Q216" i="13"/>
  <c r="V216" i="13"/>
  <c r="G220" i="13"/>
  <c r="M220" i="13" s="1"/>
  <c r="I220" i="13"/>
  <c r="K220" i="13"/>
  <c r="O220" i="13"/>
  <c r="Q220" i="13"/>
  <c r="V220" i="13"/>
  <c r="G224" i="13"/>
  <c r="M224" i="13" s="1"/>
  <c r="I224" i="13"/>
  <c r="K224" i="13"/>
  <c r="O224" i="13"/>
  <c r="Q224" i="13"/>
  <c r="V224" i="13"/>
  <c r="AE230" i="13"/>
  <c r="G20" i="12"/>
  <c r="BA12" i="12"/>
  <c r="G9" i="12"/>
  <c r="M9" i="12" s="1"/>
  <c r="I9" i="12"/>
  <c r="I8" i="12" s="1"/>
  <c r="K9" i="12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G15" i="12"/>
  <c r="M15" i="12" s="1"/>
  <c r="I15" i="12"/>
  <c r="K15" i="12"/>
  <c r="K8" i="12" s="1"/>
  <c r="O15" i="12"/>
  <c r="Q15" i="12"/>
  <c r="V15" i="12"/>
  <c r="G16" i="12"/>
  <c r="M16" i="12" s="1"/>
  <c r="I16" i="12"/>
  <c r="K16" i="12"/>
  <c r="O16" i="12"/>
  <c r="Q16" i="12"/>
  <c r="V16" i="12"/>
  <c r="G17" i="12"/>
  <c r="G8" i="12" s="1"/>
  <c r="I17" i="12"/>
  <c r="K17" i="12"/>
  <c r="O17" i="12"/>
  <c r="Q17" i="12"/>
  <c r="V17" i="12"/>
  <c r="G18" i="12"/>
  <c r="I18" i="12"/>
  <c r="K18" i="12"/>
  <c r="M18" i="12"/>
  <c r="O18" i="12"/>
  <c r="Q18" i="12"/>
  <c r="V18" i="12"/>
  <c r="AE20" i="12"/>
  <c r="I20" i="1"/>
  <c r="I19" i="1"/>
  <c r="I18" i="1"/>
  <c r="I17" i="1"/>
  <c r="F45" i="1"/>
  <c r="G23" i="1" s="1"/>
  <c r="G45" i="1"/>
  <c r="G25" i="1" s="1"/>
  <c r="A25" i="1" s="1"/>
  <c r="H44" i="1"/>
  <c r="I44" i="1" s="1"/>
  <c r="H42" i="1"/>
  <c r="H40" i="1"/>
  <c r="I40" i="1" s="1"/>
  <c r="J28" i="1"/>
  <c r="J26" i="1"/>
  <c r="G38" i="1"/>
  <c r="F38" i="1"/>
  <c r="J23" i="1"/>
  <c r="J24" i="1"/>
  <c r="J25" i="1"/>
  <c r="J27" i="1"/>
  <c r="E24" i="1"/>
  <c r="E26" i="1"/>
  <c r="J66" i="1" l="1"/>
  <c r="J61" i="1"/>
  <c r="I21" i="1"/>
  <c r="J58" i="1"/>
  <c r="J64" i="1"/>
  <c r="A26" i="1"/>
  <c r="G26" i="1"/>
  <c r="A23" i="1"/>
  <c r="G28" i="1"/>
  <c r="M143" i="13"/>
  <c r="M118" i="13"/>
  <c r="M8" i="13"/>
  <c r="G205" i="13"/>
  <c r="G118" i="13"/>
  <c r="AF230" i="13"/>
  <c r="M18" i="13"/>
  <c r="AF20" i="12"/>
  <c r="M17" i="12"/>
  <c r="M8" i="12" s="1"/>
  <c r="J59" i="1"/>
  <c r="J62" i="1"/>
  <c r="J65" i="1"/>
  <c r="J57" i="1"/>
  <c r="J60" i="1"/>
  <c r="J63" i="1"/>
  <c r="I39" i="1"/>
  <c r="I45" i="1" s="1"/>
  <c r="J39" i="1" s="1"/>
  <c r="J45" i="1" s="1"/>
  <c r="G24" i="1" l="1"/>
  <c r="A27" i="1" s="1"/>
  <c r="A24" i="1"/>
  <c r="J67" i="1"/>
  <c r="J41" i="1"/>
  <c r="J44" i="1"/>
  <c r="J40" i="1"/>
  <c r="J43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7812E78B-69CC-4086-852A-98CCB0B058B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B26915D-52BF-4F98-BFFE-2020A45B92C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A9CF036F-DC96-4692-83AB-537EEFA34D3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7303A45-BB68-4612-A1EF-01070B28B71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<sst xmlns="http://schemas.openxmlformats.org/spreadsheetml/2006/main" count="1084" uniqueCount="375">
  <si>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</si>
  <si>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</si>
  <si>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</si>
  <si>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</si>
  <si>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</si>
  <si>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</si>
  <si>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</si>
  <si>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</si>
  <si>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</si>
  <si>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</si>
  <si>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</si>
  <si>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</si>
  <si>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</si>
  <si>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</si>
  <si>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</si>
  <si>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</si>
  <si>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</si>
  <si>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</si>
  <si>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</si>
  <si>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</si>
  <si>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</si>
  <si>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</si>
  <si>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</si>
  <si>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</si>
  <si>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</si>
  <si>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</si>
  <si>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</si>
  <si>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</si>
  <si>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</si>
  <si>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</si>
  <si>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</si>
  <si>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</si>
  <si>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</si>
  <si>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</si>
  <si>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</si>
  <si>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</si>
  <si>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</si>
  <si>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</si>
  <si>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</si>
  <si>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</si>
  <si>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</si>
  <si>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</si>
  <si>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</si>
  <si>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3057</t>
  </si>
  <si>
    <t>Žďár nad Sázavou_propojení stezky pro společný pohyb</t>
  </si>
  <si>
    <t>Město Žďár nad Sázavou</t>
  </si>
  <si>
    <t>Žižkova 227/1</t>
  </si>
  <si>
    <t>Žďár nad Sázavou-Žďár nad Sázavou 1</t>
  </si>
  <si>
    <t>59101</t>
  </si>
  <si>
    <t>00295841</t>
  </si>
  <si>
    <t>CZ00295841</t>
  </si>
  <si>
    <t>Stavba</t>
  </si>
  <si>
    <t>Ostatní a vedlejší náklady</t>
  </si>
  <si>
    <t>00</t>
  </si>
  <si>
    <t>Vedlejší a ostatní náklady</t>
  </si>
  <si>
    <t>Stavební objekt</t>
  </si>
  <si>
    <t>001</t>
  </si>
  <si>
    <t>Propojení stezky pro společný pohyb</t>
  </si>
  <si>
    <t>Celkem za stavbu</t>
  </si>
  <si>
    <t>CZK</t>
  </si>
  <si>
    <t>#POPS</t>
  </si>
  <si>
    <t>Popis stavby: 3057 - Žďár nad Sázavou_propojení stezky pro společný pohyb</t>
  </si>
  <si>
    <t>#POPO</t>
  </si>
  <si>
    <t>Popis objektu: 00 - Vedlejší a ostatní náklady</t>
  </si>
  <si>
    <t>#POPR</t>
  </si>
  <si>
    <t>Popis rozpočtu: 00 - Vedlejší a ostatní náklady</t>
  </si>
  <si>
    <t>Popis objektu: 001 - Propojení stezky pro společný pohyb</t>
  </si>
  <si>
    <t>Popis rozpočtu: 001 - Propojení stezky pro společný pohyb</t>
  </si>
  <si>
    <t>Rekapitulace dílů</t>
  </si>
  <si>
    <t>Typ dílu</t>
  </si>
  <si>
    <t>1</t>
  </si>
  <si>
    <t>Zemní práce</t>
  </si>
  <si>
    <t>181</t>
  </si>
  <si>
    <t>Sadové úpravy</t>
  </si>
  <si>
    <t>212</t>
  </si>
  <si>
    <t>Trativody</t>
  </si>
  <si>
    <t>4</t>
  </si>
  <si>
    <t>Vodorovné konstrukce</t>
  </si>
  <si>
    <t>5</t>
  </si>
  <si>
    <t>Komunikace</t>
  </si>
  <si>
    <t>91</t>
  </si>
  <si>
    <t>Doplňující práce na komunikaci</t>
  </si>
  <si>
    <t>91.2</t>
  </si>
  <si>
    <t>Dopravní značení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</si>
  <si>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</si>
  <si>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</si>
  <si>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</si>
  <si>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</si>
  <si>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</si>
  <si>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</si>
  <si>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</si>
  <si>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</si>
  <si>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</si>
  <si>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</si>
  <si>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</si>
  <si>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</si>
  <si>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</si>
  <si>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</si>
  <si>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</si>
  <si>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</si>
  <si>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</si>
  <si>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</si>
  <si>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</si>
  <si>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</si>
  <si>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</si>
  <si>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</si>
  <si>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</si>
  <si>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</si>
  <si>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</si>
  <si>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</si>
  <si>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</si>
  <si>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</si>
  <si>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</si>
  <si>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</si>
  <si>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</si>
  <si>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</si>
  <si>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</si>
  <si>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</si>
  <si>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</si>
  <si>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</si>
  <si>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</si>
  <si>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0021T</t>
  </si>
  <si>
    <t>Čištění komunikací po dobu realizace stavby</t>
  </si>
  <si>
    <t>Soubor</t>
  </si>
  <si>
    <t>Vlastní</t>
  </si>
  <si>
    <t>Indiv</t>
  </si>
  <si>
    <t>VRN</t>
  </si>
  <si>
    <t>Běžná</t>
  </si>
  <si>
    <t>POL99_0</t>
  </si>
  <si>
    <t>00896T</t>
  </si>
  <si>
    <t>Oplocení staveniště po celou dobu výstavby</t>
  </si>
  <si>
    <t>0041T</t>
  </si>
  <si>
    <t>Dopravní opatření</t>
  </si>
  <si>
    <t>dopravní a informační značení na komunikacích pro motorová a nemotorová vozidla a pro pěší, zajištění průchodů apod., projednání s příslušným odborem dopravy, zajištění údržby, čištění apod. dopravního značení a komunikací apod.</t>
  </si>
  <si>
    <t>POP</t>
  </si>
  <si>
    <t>005111020R</t>
  </si>
  <si>
    <t>Vytyčení stavby</t>
  </si>
  <si>
    <t>RTS 23/ II</t>
  </si>
  <si>
    <t>POL99_2</t>
  </si>
  <si>
    <t>005111021R</t>
  </si>
  <si>
    <t>Vytyčení inženýrských sítí</t>
  </si>
  <si>
    <t>005127 RT</t>
  </si>
  <si>
    <t>Pronájem mobilního WC po dobu výstavby vč.dopravy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</si>
  <si>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</si>
  <si>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</si>
  <si>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</si>
  <si>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</si>
  <si>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</si>
  <si>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</si>
  <si>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SUM</t>
  </si>
  <si>
    <t>END</t>
  </si>
  <si>
    <t>Položkový soupis prací a dodávek</t>
  </si>
  <si>
    <t>113106231R00</t>
  </si>
  <si>
    <t>Rozebrání vozovek a ploch s jakoukoliv výplní spár   v jakékoliv ploše, ze zámkové dlažky, kladených do lože z kameniva</t>
  </si>
  <si>
    <t>m2</t>
  </si>
  <si>
    <t>822-1</t>
  </si>
  <si>
    <t>Práce</t>
  </si>
  <si>
    <t>Červená</t>
  </si>
  <si>
    <t>POL1_</t>
  </si>
  <si>
    <t>s přemístěním hmot na skládku na vzdálenost do 3 m nebo s naložením na dopravní prostředek</t>
  </si>
  <si>
    <t>SPI</t>
  </si>
  <si>
    <t xml:space="preserve">Výměna zámkové dlažby za reliéfní dlažbu barva červená DLAŽBY  : </t>
  </si>
  <si>
    <t>VV</t>
  </si>
  <si>
    <t xml:space="preserve">rozebrání stáv. dlažby - odvoz : </t>
  </si>
  <si>
    <t>2,20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</si>
  <si>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</si>
  <si>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</si>
  <si>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</si>
  <si>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</si>
  <si>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 xml:space="preserve">vybourání obrubníků včetně lože : </t>
  </si>
  <si>
    <t>14,00</t>
  </si>
  <si>
    <t>121101103R00</t>
  </si>
  <si>
    <t>Sejmutí ornice s přemístěním na vzdálenost přes 100 do 250 m</t>
  </si>
  <si>
    <t>m3</t>
  </si>
  <si>
    <t>800-1</t>
  </si>
  <si>
    <t>nebo lesní půdy, s vodorovným přemístěním na hromady v místě upotřebení nebo na dočasné či trvalé skládky se složením</t>
  </si>
  <si>
    <t xml:space="preserve">Odhumusování tl 100 mm , uložení v místě stavby, zpětné využití : </t>
  </si>
  <si>
    <t>56,00</t>
  </si>
  <si>
    <t>122201102R00</t>
  </si>
  <si>
    <t>Odkopávky a  prokopávky nezapažené v hornině 3  přes 100 do 1 000 m3</t>
  </si>
  <si>
    <t>s přehozením výkopku na vzdálenost do 3 m nebo s naložením na dopravní prostředek,</t>
  </si>
  <si>
    <t xml:space="preserve">odkop stáv. Zeminy na úroveň zemní pláně – co půjde VYUŽITO NA STAVBĚ – ZPĚTNÉ ZÁSYPY : </t>
  </si>
  <si>
    <t>188,50-18,00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</si>
  <si>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</si>
  <si>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</si>
  <si>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</si>
  <si>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 xml:space="preserve">rýha pro podélnou drenáž : </t>
  </si>
  <si>
    <t>150,00*0,30*0,40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</si>
  <si>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</si>
  <si>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</si>
  <si>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</si>
  <si>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odvoz přebytečné zeminy na skládku : </t>
  </si>
  <si>
    <t>188,50</t>
  </si>
  <si>
    <t>162701109R00</t>
  </si>
  <si>
    <t>Vodorovné přemístění výkopku příplatek k ceně za každých dalších i započatých 1 000 m přes 10 000 m  z horniny 1 až 4</t>
  </si>
  <si>
    <t>188,50*10</t>
  </si>
  <si>
    <t>167101102R00</t>
  </si>
  <si>
    <t>Nakládání, skládání, překládání neulehlého výkopku nakládání výkopku  přes 100 m3, z horniny 1 až 4</t>
  </si>
  <si>
    <t>171101102R00</t>
  </si>
  <si>
    <t>Uložení sypaniny do násypů zhutněných s uzavřením povrchu násypu z hornin soudržných s předepsanou mírou zhutnění v procentech výsledků zkoušek Proctor-Standard                 na 96 % PS</t>
  </si>
  <si>
    <t>s rozprostřením sypaniny ve vrstvách a s hrubým urovnáním,</t>
  </si>
  <si>
    <t xml:space="preserve">zpětné zásypy : </t>
  </si>
  <si>
    <t>80,00</t>
  </si>
  <si>
    <t>171201201R00</t>
  </si>
  <si>
    <t>Uložení sypaniny na dočasnou skládku tak, že na 1 m2 plochy připadá přes 2 m3 výkopku nebo ornice</t>
  </si>
  <si>
    <t>181101102R00</t>
  </si>
  <si>
    <t>Úprava pláně v zářezech v hornině 1 až 4, se zhutněním</t>
  </si>
  <si>
    <t>POL1_1</t>
  </si>
  <si>
    <t>vyrovnáním výškových rozdílů, ploch vodorovných a ploch do sklonu 1 : 5.</t>
  </si>
  <si>
    <t xml:space="preserve">zhutněná zemní pláň; min. 30 MPa, min 100 % PS (v případě nesplnění nutná úprava pláně) : </t>
  </si>
  <si>
    <t xml:space="preserve">Zpevněný sjezd : </t>
  </si>
  <si>
    <t>10,50</t>
  </si>
  <si>
    <t xml:space="preserve">STEZKA PRO SPOL. POHYB - POVRCH Z ASFALT. BETONU : </t>
  </si>
  <si>
    <t>552,00</t>
  </si>
  <si>
    <t>182001111R00</t>
  </si>
  <si>
    <t>Plošná úprava terénu při nerovnostech terénu přes 50 do 100 mm, v rovině nebo na svahu do 1:5</t>
  </si>
  <si>
    <t>823-1</t>
  </si>
  <si>
    <t>s urovnáním povrchu, bez doplnění ornice, v hornině 1 až 4,</t>
  </si>
  <si>
    <t xml:space="preserve">Výměna zámkové dlažby za reliéfní dlažbu barva červená DLAŽBY : </t>
  </si>
  <si>
    <t xml:space="preserve">stávající podkladní vrstva se před pokládkou nové dlažby urovná a zhutní : </t>
  </si>
  <si>
    <t>199000005R00</t>
  </si>
  <si>
    <t>Poplatky za skládku zeminy 1- 4, skupina 17 05 04 z Katalogu odpadů</t>
  </si>
  <si>
    <t>t</t>
  </si>
  <si>
    <t>188,50*1,90</t>
  </si>
  <si>
    <t>190-001</t>
  </si>
  <si>
    <t>D+M úprava podloží vozovky - aktivní zóny, ověří se zkušebním úsekem</t>
  </si>
  <si>
    <t>POLOŽKA BUDE ČERPÁNA POUZE SE SOUHLASEM INVESTORA, PŘÍPADNĚ TDI !!!!!!!!!</t>
  </si>
  <si>
    <t xml:space="preserve">zhutněná zemní pláň min 30 MPa nebo 45 MPa, min.100% PS : </t>
  </si>
  <si>
    <t xml:space="preserve">úprava podloží vozovky v případě nesplnění únosnosti pláně dle PD : </t>
  </si>
  <si>
    <t xml:space="preserve">položka bude čerpána pouze v případě nevyhovující statické zatěžovací zkoušky na zemní pláni,  : </t>
  </si>
  <si>
    <t xml:space="preserve">a se souhlasem investora případně TDS   !!!!!!!!! : </t>
  </si>
  <si>
    <t xml:space="preserve">(v případě nutnosti úprava podloží vozovky - aktivní zóny v tl.400 mm, ověří se zkušebním úsekem) : </t>
  </si>
  <si>
    <t/>
  </si>
  <si>
    <t xml:space="preserve">položka obsahuje : </t>
  </si>
  <si>
    <t xml:space="preserve">- odkopávku zeminy tl.400 mm vč.naložení, odvozu a likvidace zeminy na skládce : </t>
  </si>
  <si>
    <t xml:space="preserve">- násyp štěrkodrti tl.400 mm (2x 200 mm) frakce 0-120 mm : </t>
  </si>
  <si>
    <t>100,00</t>
  </si>
  <si>
    <t>162301101R00</t>
  </si>
  <si>
    <t>Vodorovné přemístění výkopku z horniny 1 až 4, na vzdálenost přes 50  do 500 m</t>
  </si>
  <si>
    <t xml:space="preserve">vegetační úpravy - zatravnění : </t>
  </si>
  <si>
    <t xml:space="preserve">zatravnění - úprava ploch zasažených stavbou (ohumusování tl. 100 mm, zatravnění) : </t>
  </si>
  <si>
    <t>147,00*0,10</t>
  </si>
  <si>
    <t>167101101R00</t>
  </si>
  <si>
    <t>Nakládání, skládání, překládání neulehlého výkopku nakládání výkopku  do 100 m3, z horniny 1 až 4</t>
  </si>
  <si>
    <t>180402112R00</t>
  </si>
  <si>
    <t>Založení trávníku parkový trávník, výsevem, na svahu přes 1:5 do 1:2</t>
  </si>
  <si>
    <t>na půdě předem připravené s pokosením, naložením, odvozem odpadu do 20 km a se složením,</t>
  </si>
  <si>
    <t>147,00</t>
  </si>
  <si>
    <t>181101132R00</t>
  </si>
  <si>
    <t>Úprava pozemku hornina třídy 3, přemístění na vzdálenost přes 20 do 40 m</t>
  </si>
  <si>
    <t>s rozpojením a přehrnutím včetně urovnání,</t>
  </si>
  <si>
    <t>182001112R00</t>
  </si>
  <si>
    <t>Plošná úprava terénu při nerovnostech terénu přes 50 do 100 mm, na svahu přes 1:5 do 1:2</t>
  </si>
  <si>
    <t>182101101R00</t>
  </si>
  <si>
    <t>Svahování v zářezech v hornině 1 až 4</t>
  </si>
  <si>
    <t>trvalých svahů do projektovaných profilů s potřebným přemístěním výkopku při svahování v zářezech,</t>
  </si>
  <si>
    <t>182301121R00</t>
  </si>
  <si>
    <t>Rozprostření a urovnání ornice ve svahu v souvislé ploše do 500 m2, tloušťka vrstvy do 100 mm</t>
  </si>
  <si>
    <t>s případným nutným přemístěním hromad nebo dočasných skládek na místo potřeby ze vzdálenosti do 30 m, ve svahu sklonu přes 1 : 5,</t>
  </si>
  <si>
    <t>00572410R</t>
  </si>
  <si>
    <t>směs travní parková, pro mírnou zátěž</t>
  </si>
  <si>
    <t>kg</t>
  </si>
  <si>
    <t>SPCM</t>
  </si>
  <si>
    <t>Specifikace</t>
  </si>
  <si>
    <t>POL3_1</t>
  </si>
  <si>
    <t>Začátek provozního součtu</t>
  </si>
  <si>
    <t xml:space="preserve">  147,00</t>
  </si>
  <si>
    <t>Konec provozního součtu</t>
  </si>
  <si>
    <t>147,00*0,09*1,10</t>
  </si>
  <si>
    <t>212531111R00</t>
  </si>
  <si>
    <t>Výplň trativodů kamenivem hrubým drceným, frakce 16-63 mm</t>
  </si>
  <si>
    <t>800-2</t>
  </si>
  <si>
    <t>do rýh bez zhutnění s úpravou povrchu výplně,</t>
  </si>
  <si>
    <t xml:space="preserve">podélná drenáž DN 100 mm : </t>
  </si>
  <si>
    <t xml:space="preserve">obsyp HDK 16/32 : </t>
  </si>
  <si>
    <t>20,40</t>
  </si>
  <si>
    <t>212792112R00</t>
  </si>
  <si>
    <t>Montáž trativodů z flexibilních trubek jakékoliv DN</t>
  </si>
  <si>
    <t>827-1</t>
  </si>
  <si>
    <t>se zřízením štěrkopískového lože pod trubky a s jejich obsypem v průměrném celkovém množství do 0,15 m3/m,</t>
  </si>
  <si>
    <t>150,00</t>
  </si>
  <si>
    <t>212971110R00</t>
  </si>
  <si>
    <t xml:space="preserve">Zřízení opláštění odvod. trativodů z geotextilie o sklonu do 2,5,  </t>
  </si>
  <si>
    <t>v rýze nebo v zářezu se stěnami,</t>
  </si>
  <si>
    <t>210,00</t>
  </si>
  <si>
    <t>212-002</t>
  </si>
  <si>
    <t>D+M zaústění do nových uličních vpustí</t>
  </si>
  <si>
    <t>ks</t>
  </si>
  <si>
    <t>28611215R</t>
  </si>
  <si>
    <t>Trubka plastová drenážní spoj: hrdlový; potrubí: vícevrstvé; materiál: PE-HD; stěna: R2; povrch: korugovaný; ohebná; DN/ID = 100; SN 4; perforování: TP; vsakovací plocha = 50,0 cm2/m</t>
  </si>
  <si>
    <t>POL3_</t>
  </si>
  <si>
    <t>150,00*1,10</t>
  </si>
  <si>
    <t>69366198R</t>
  </si>
  <si>
    <t>geotextilie PP; funkce separační, ochranná, výztužná, filtrační; plošná hmotnost 300 g/m2; zpevněná oboustranně</t>
  </si>
  <si>
    <t>210,00*1,10</t>
  </si>
  <si>
    <t>457621412R00</t>
  </si>
  <si>
    <t xml:space="preserve">Plášťové těsnění z vodostavebního asfaltobetonu všechny sklony, úprava spár zálivkou, přes 1 do 2 kg zálivky na 1 m spáry,  </t>
  </si>
  <si>
    <t>832-1</t>
  </si>
  <si>
    <t xml:space="preserve">zaříznutí stávajícího asfaltového povrchu do hloubky cca 100 mm + zalití asf.zálivkou : </t>
  </si>
  <si>
    <t>564113305R00</t>
  </si>
  <si>
    <t>Podklad nebo podsyp z asfaltového recyklátu frakce 32-80 mm, tloušťka po zhutnění 5 cm</t>
  </si>
  <si>
    <t>s rozprostřením, vlhčením a zhutněním</t>
  </si>
  <si>
    <t xml:space="preserve">recyklovaný asfaltový materiál R-mat.tl. 50mm : </t>
  </si>
  <si>
    <t>454,60</t>
  </si>
  <si>
    <t>564871111RT2</t>
  </si>
  <si>
    <t>Podklad ze štěrkodrti s rozprostřením a zhutněním frakce 0-32 mm, tloušťka po zhutnění 250 mm</t>
  </si>
  <si>
    <t xml:space="preserve">štěrkodrť; ŠDA; min. 250 mm : </t>
  </si>
  <si>
    <t>498,60</t>
  </si>
  <si>
    <t>573111123R00</t>
  </si>
  <si>
    <t>Postřik živičný infiltrační s posypem kamenivem množství zbytkového asfaltu 0,8 kg/m2</t>
  </si>
  <si>
    <t>573231124R00</t>
  </si>
  <si>
    <t>Postřik živičný spojovací bez posypu kamenivem , množství zbytkového asfaltu 0,40 kg/m2</t>
  </si>
  <si>
    <t>bez posypu kamenivem</t>
  </si>
  <si>
    <t>577141212RT2</t>
  </si>
  <si>
    <t>Beton asfaltový s rozprostřením a zhutněním v pruhu šířky do 3 m, ACO 8 nebo ACO 11 nebo ACO 16, tloušťky 50 mm, plochy od 201 do 1000 m2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</si>
  <si>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</si>
  <si>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</si>
  <si>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</si>
  <si>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 xml:space="preserve">lože dlažby - drcené kamenivo frakce 4/8, tl. 40 mm : </t>
  </si>
  <si>
    <t>596291113R00</t>
  </si>
  <si>
    <t>Řezání zámkové dlažby tloušťky 80 mm</t>
  </si>
  <si>
    <t>0,60</t>
  </si>
  <si>
    <t>59245264R</t>
  </si>
  <si>
    <t>dlažba betonová dvouvrstvá; obdélník; dlaždice pro nevidomé; červená; l = 200 mm; š = 100 mm; tl. 80,0 mm</t>
  </si>
  <si>
    <t xml:space="preserve">  2,20</t>
  </si>
  <si>
    <t>2,20*1,10</t>
  </si>
  <si>
    <t>917862114R00</t>
  </si>
  <si>
    <t>Osazení silničního nebo chodníkového betonového obrubníku stojatého, s boční opěrou z betonu prostého, do lože z betonu prostého C 25/30</t>
  </si>
  <si>
    <t>S dodáním hmot pro lože tl. 80-100 mm.</t>
  </si>
  <si>
    <t>betonové lože C16/20 XF1, tl. min. 100 mm</t>
  </si>
  <si>
    <t xml:space="preserve">obrubníky kladeny do betonového lože z betonu C16/20-XF1 : </t>
  </si>
  <si>
    <t xml:space="preserve">nutno ocenit položku s tímto druhem betonu : </t>
  </si>
  <si>
    <t xml:space="preserve">chodníkový obrubník (š. 100 mm, v. 250 mm, dl. 1000 mm) : </t>
  </si>
  <si>
    <t>329,00</t>
  </si>
  <si>
    <t>919735112R00</t>
  </si>
  <si>
    <t>Řezání stávajících krytů nebo podkladů živičných, hloubky přes 50 do 100 mm</t>
  </si>
  <si>
    <t>včetně spotřeby vody</t>
  </si>
  <si>
    <t>59217421R</t>
  </si>
  <si>
    <t>obrubník chodníkový materiál beton; l = 1000,0 mm; š = 100,0 mm; h = 250,0 mm; barva šedá</t>
  </si>
  <si>
    <t>kus</t>
  </si>
  <si>
    <t xml:space="preserve">  329,00</t>
  </si>
  <si>
    <t>329,00*1,02</t>
  </si>
  <si>
    <t>912-001</t>
  </si>
  <si>
    <t>D+M svislé dopravní značení_značka C9a, kompletní provedení vč.patky, sloupku, krytky, úchytek</t>
  </si>
  <si>
    <t xml:space="preserve">ks    </t>
  </si>
  <si>
    <t>912-002</t>
  </si>
  <si>
    <t>D+M svislé dopravní značení_značka C9b, kompletní provedení vč.patky, sloupku, krytky, úchytek</t>
  </si>
  <si>
    <t>912-003</t>
  </si>
  <si>
    <t>D+M svislé dopravní značení_značka P4 zmenšená, kompletní provedení vč.patky, sloupku, krytky, úchytek</t>
  </si>
  <si>
    <t>912-004</t>
  </si>
  <si>
    <t>D+M vodorovné dopravní značení_V 1 šířka 125 mm vč.přednástřiku</t>
  </si>
  <si>
    <t>998225111R00</t>
  </si>
  <si>
    <t>Přesun hmot komunikací a letišť, kryt živičný jakékoliv délky objektu</t>
  </si>
  <si>
    <t>Přesun hmot</t>
  </si>
  <si>
    <t>POL7_</t>
  </si>
  <si>
    <t>vodorovně do 200 m</t>
  </si>
  <si>
    <t xml:space="preserve">Hmotnosti z položek s pořadovými čísly: : </t>
  </si>
  <si>
    <t xml:space="preserve">22,23,24,25,27,28,29,30,31,32,33,34,35,36,37,38,40, : </t>
  </si>
  <si>
    <t>Součet: : 535,89050</t>
  </si>
  <si>
    <t>979081111R00</t>
  </si>
  <si>
    <t>Odvoz suti a vybouraných hmot na skládku do 1 km</t>
  </si>
  <si>
    <t>801-3</t>
  </si>
  <si>
    <t>Přesun suti</t>
  </si>
  <si>
    <t>POL8_</t>
  </si>
  <si>
    <t xml:space="preserve">Demontážní hmotnosti z položek s pořadovými čísly: : </t>
  </si>
  <si>
    <t xml:space="preserve">1,2, : </t>
  </si>
  <si>
    <t>Součet: : 3,57500</t>
  </si>
  <si>
    <t>979081121R00</t>
  </si>
  <si>
    <t>Odvoz suti a vybouraných hmot na skládku příplatek za každý další 1 km</t>
  </si>
  <si>
    <t>Součet: : 67,92500</t>
  </si>
  <si>
    <t>979990103R00</t>
  </si>
  <si>
    <t>Poplatek za skládku za uložení, betonu,  , skupina 17 01 01 z Katalogu odpadů</t>
  </si>
  <si>
    <t>979088212R00</t>
  </si>
  <si>
    <t>Nakládání suti a vybouraných hmot nakládání suti a vybouraných hmot na dopravní prostředky pro vodorovné přemístění</t>
  </si>
  <si>
    <t>na dopravní prostředky pro vodorovné přemístění,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</si>
</sst>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kBks2liPcYQmtFHq39FLXb7qLznaZ09JVf2VnLxQjYuG65V+EfubwQ4NsyTJ51kM47Rd3c6cTfgZQXAdzDPh2Q==" saltValue="C1hg89riqghsi/QW0z6+f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SUMIF(F57:F66,A16,I57:I66)+SUMIF(F57:F66,"PSU",I57:I66)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SUMIF(F57:F66,A17,I57:I66)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SUMIF(F57:F66,A18,I57:I66)</f>
        <v>0</v>
      </c>
      <c r="J18" s="85"/>
    </row>
    <row r="19" spans="1:10" ht="23.25" customHeight="1" x14ac:dyDescent="0.2">
      <c r="A19" s="196" t="s">
        <v>89</v>
      </c>
      <c r="B19" s="38" t="s">
        <v>27</v>
      </c>
      <c r="C19" s="62"/>
      <c r="D19" s="63"/>
      <c r="E19" s="83"/>
      <c r="F19" s="84"/>
      <c r="G19" s="83"/>
      <c r="H19" s="84"/>
      <c r="I19" s="83">
        <f>SUMIF(F57:F66,A19,I57:I66)</f>
        <v>0</v>
      </c>
      <c r="J19" s="85"/>
    </row>
    <row r="20" spans="1:10" ht="23.25" customHeight="1" x14ac:dyDescent="0.2">
      <c r="A20" s="196" t="s">
        <v>90</v>
      </c>
      <c r="B20" s="38" t="s">
        <v>28</v>
      </c>
      <c r="C20" s="62"/>
      <c r="D20" s="63"/>
      <c r="E20" s="83"/>
      <c r="F20" s="84"/>
      <c r="G20" s="83"/>
      <c r="H20" s="84"/>
      <c r="I20" s="83">
        <f>SUMIF(F57:F66,A20,I57:I66)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'00 00 Naklady'!AE20+'001 001 Pol'!AE230</f>
        <v>0</v>
      </c>
      <c r="G39" s="149">
        <f>'00 00 Naklady'!AF20+'001 001 Pol'!AF230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/>
      <c r="C40" s="153" t="s">
        <v>52</v>
      </c>
      <c r="D40" s="153"/>
      <c r="E40" s="153"/>
      <c r="F40" s="154">
        <f>'00 00 Naklady'!AE20</f>
        <v>0</v>
      </c>
      <c r="G40" s="155">
        <f>'00 00 Naklady'!AF20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customHeight="1" x14ac:dyDescent="0.2">
      <c r="A41" s="136">
        <v>3</v>
      </c>
      <c r="B41" s="157" t="s">
        <v>53</v>
      </c>
      <c r="C41" s="147" t="s">
        <v>54</v>
      </c>
      <c r="D41" s="147"/>
      <c r="E41" s="147"/>
      <c r="F41" s="158">
        <f>'00 00 Naklady'!AE20</f>
        <v>0</v>
      </c>
      <c r="G41" s="150">
        <f>'00 00 Naklady'!AF20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customHeight="1" x14ac:dyDescent="0.2">
      <c r="A42" s="136">
        <v>2</v>
      </c>
      <c r="B42" s="152"/>
      <c r="C42" s="153" t="s">
        <v>55</v>
      </c>
      <c r="D42" s="153"/>
      <c r="E42" s="153"/>
      <c r="F42" s="154"/>
      <c r="G42" s="155"/>
      <c r="H42" s="155">
        <f>(F42*SazbaDPH1/100)+(G42*SazbaDPH2/100)</f>
        <v>0</v>
      </c>
      <c r="I42" s="155"/>
      <c r="J42" s="156"/>
    </row>
    <row r="43" spans="1:10" ht="25.5" customHeight="1" x14ac:dyDescent="0.2">
      <c r="A43" s="136">
        <v>2</v>
      </c>
      <c r="B43" s="152" t="s">
        <v>56</v>
      </c>
      <c r="C43" s="153" t="s">
        <v>57</v>
      </c>
      <c r="D43" s="153"/>
      <c r="E43" s="153"/>
      <c r="F43" s="154">
        <f>'001 001 Pol'!AE230</f>
        <v>0</v>
      </c>
      <c r="G43" s="155">
        <f>'001 001 Pol'!AF230</f>
        <v>0</v>
      </c>
      <c r="H43" s="155">
        <f>(F43*SazbaDPH1/100)+(G43*SazbaDPH2/100)</f>
        <v>0</v>
      </c>
      <c r="I43" s="155">
        <f>F43+G43+H43</f>
        <v>0</v>
      </c>
      <c r="J43" s="156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56</v>
      </c>
      <c r="C44" s="147" t="s">
        <v>57</v>
      </c>
      <c r="D44" s="147"/>
      <c r="E44" s="147"/>
      <c r="F44" s="158">
        <f>'001 001 Pol'!AE230</f>
        <v>0</v>
      </c>
      <c r="G44" s="150">
        <f>'001 001 Pol'!AF230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/>
      <c r="B45" s="159" t="s">
        <v>58</v>
      </c>
      <c r="C45" s="160"/>
      <c r="D45" s="160"/>
      <c r="E45" s="161"/>
      <c r="F45" s="162">
        <f>SUMIF(A39:A44,"=1",F39:F44)</f>
        <v>0</v>
      </c>
      <c r="G45" s="163">
        <f>SUMIF(A39:A44,"=1",G39:G44)</f>
        <v>0</v>
      </c>
      <c r="H45" s="163">
        <f>SUMIF(A39:A44,"=1",H39:H44)</f>
        <v>0</v>
      </c>
      <c r="I45" s="163">
        <f>SUMIF(A39:A44,"=1",I39:I44)</f>
        <v>0</v>
      </c>
      <c r="J45" s="164">
        <f>SUMIF(A39:A44,"=1",J39:J44)</f>
        <v>0</v>
      </c>
    </row>
    <row r="47" spans="1:10" x14ac:dyDescent="0.2">
      <c r="A47" t="s">
        <v>60</v>
      </c>
      <c r="B47" t="s">
        <v>61</v>
      </c>
    </row>
    <row r="48" spans="1:10" x14ac:dyDescent="0.2">
      <c r="A48" t="s">
        <v>62</v>
      </c>
      <c r="B48" t="s">
        <v>63</v>
      </c>
    </row>
    <row r="49" spans="1:10" x14ac:dyDescent="0.2">
      <c r="A49" t="s">
        <v>64</v>
      </c>
      <c r="B49" t="s">
        <v>65</v>
      </c>
    </row>
    <row r="50" spans="1:10" x14ac:dyDescent="0.2">
      <c r="A50" t="s">
        <v>62</v>
      </c>
      <c r="B50" t="s">
        <v>66</v>
      </c>
    </row>
    <row r="51" spans="1:10" x14ac:dyDescent="0.2">
      <c r="A51" t="s">
        <v>64</v>
      </c>
      <c r="B51" t="s">
        <v>67</v>
      </c>
    </row>
    <row r="54" spans="1:10" ht="15.75" x14ac:dyDescent="0.25">
      <c r="B54" s="175" t="s">
        <v>68</v>
      </c>
    </row>
    <row r="56" spans="1:10" ht="25.5" customHeight="1" x14ac:dyDescent="0.2">
      <c r="A56" s="177"/>
      <c r="B56" s="180" t="s">
        <v>17</v>
      </c>
      <c r="C56" s="180" t="s">
        <v>5</v>
      </c>
      <c r="D56" s="181"/>
      <c r="E56" s="181"/>
      <c r="F56" s="182" t="s">
        <v>69</v>
      </c>
      <c r="G56" s="182"/>
      <c r="H56" s="182"/>
      <c r="I56" s="182" t="s">
        <v>29</v>
      </c>
      <c r="J56" s="182" t="s">
        <v>0</v>
      </c>
    </row>
    <row r="57" spans="1:10" ht="36.75" customHeight="1" x14ac:dyDescent="0.2">
      <c r="A57" s="178"/>
      <c r="B57" s="183" t="s">
        <v>70</v>
      </c>
      <c r="C57" s="184" t="s">
        <v>71</v>
      </c>
      <c r="D57" s="185"/>
      <c r="E57" s="185"/>
      <c r="F57" s="192" t="s">
        <v>24</v>
      </c>
      <c r="G57" s="193"/>
      <c r="H57" s="193"/>
      <c r="I57" s="193">
        <f>'001 001 Pol'!G8</f>
        <v>0</v>
      </c>
      <c r="J57" s="189" t="str">
        <f>IF(I67=0,"",I57/I67*100)</f>
        <v/>
      </c>
    </row>
    <row r="58" spans="1:10" ht="36.75" customHeight="1" x14ac:dyDescent="0.2">
      <c r="A58" s="178"/>
      <c r="B58" s="183" t="s">
        <v>72</v>
      </c>
      <c r="C58" s="184" t="s">
        <v>73</v>
      </c>
      <c r="D58" s="185"/>
      <c r="E58" s="185"/>
      <c r="F58" s="192" t="s">
        <v>24</v>
      </c>
      <c r="G58" s="193"/>
      <c r="H58" s="193"/>
      <c r="I58" s="193">
        <f>'001 001 Pol'!G76</f>
        <v>0</v>
      </c>
      <c r="J58" s="189" t="str">
        <f>IF(I67=0,"",I58/I67*100)</f>
        <v/>
      </c>
    </row>
    <row r="59" spans="1:10" ht="36.75" customHeight="1" x14ac:dyDescent="0.2">
      <c r="A59" s="178"/>
      <c r="B59" s="183" t="s">
        <v>74</v>
      </c>
      <c r="C59" s="184" t="s">
        <v>75</v>
      </c>
      <c r="D59" s="185"/>
      <c r="E59" s="185"/>
      <c r="F59" s="192" t="s">
        <v>24</v>
      </c>
      <c r="G59" s="193"/>
      <c r="H59" s="193"/>
      <c r="I59" s="193">
        <f>'001 001 Pol'!G118</f>
        <v>0</v>
      </c>
      <c r="J59" s="189" t="str">
        <f>IF(I67=0,"",I59/I67*100)</f>
        <v/>
      </c>
    </row>
    <row r="60" spans="1:10" ht="36.75" customHeight="1" x14ac:dyDescent="0.2">
      <c r="A60" s="178"/>
      <c r="B60" s="183" t="s">
        <v>76</v>
      </c>
      <c r="C60" s="184" t="s">
        <v>77</v>
      </c>
      <c r="D60" s="185"/>
      <c r="E60" s="185"/>
      <c r="F60" s="192" t="s">
        <v>24</v>
      </c>
      <c r="G60" s="193"/>
      <c r="H60" s="193"/>
      <c r="I60" s="193">
        <f>'001 001 Pol'!G139</f>
        <v>0</v>
      </c>
      <c r="J60" s="189" t="str">
        <f>IF(I67=0,"",I60/I67*100)</f>
        <v/>
      </c>
    </row>
    <row r="61" spans="1:10" ht="36.75" customHeight="1" x14ac:dyDescent="0.2">
      <c r="A61" s="178"/>
      <c r="B61" s="183" t="s">
        <v>78</v>
      </c>
      <c r="C61" s="184" t="s">
        <v>79</v>
      </c>
      <c r="D61" s="185"/>
      <c r="E61" s="185"/>
      <c r="F61" s="192" t="s">
        <v>24</v>
      </c>
      <c r="G61" s="193"/>
      <c r="H61" s="193"/>
      <c r="I61" s="193">
        <f>'001 001 Pol'!G143</f>
        <v>0</v>
      </c>
      <c r="J61" s="189" t="str">
        <f>IF(I67=0,"",I61/I67*100)</f>
        <v/>
      </c>
    </row>
    <row r="62" spans="1:10" ht="36.75" customHeight="1" x14ac:dyDescent="0.2">
      <c r="A62" s="178"/>
      <c r="B62" s="183" t="s">
        <v>80</v>
      </c>
      <c r="C62" s="184" t="s">
        <v>81</v>
      </c>
      <c r="D62" s="185"/>
      <c r="E62" s="185"/>
      <c r="F62" s="192" t="s">
        <v>24</v>
      </c>
      <c r="G62" s="193"/>
      <c r="H62" s="193"/>
      <c r="I62" s="193">
        <f>'001 001 Pol'!G182</f>
        <v>0</v>
      </c>
      <c r="J62" s="189" t="str">
        <f>IF(I67=0,"",I62/I67*100)</f>
        <v/>
      </c>
    </row>
    <row r="63" spans="1:10" ht="36.75" customHeight="1" x14ac:dyDescent="0.2">
      <c r="A63" s="178"/>
      <c r="B63" s="183" t="s">
        <v>82</v>
      </c>
      <c r="C63" s="184" t="s">
        <v>83</v>
      </c>
      <c r="D63" s="185"/>
      <c r="E63" s="185"/>
      <c r="F63" s="192" t="s">
        <v>24</v>
      </c>
      <c r="G63" s="193"/>
      <c r="H63" s="193"/>
      <c r="I63" s="193">
        <f>'001 001 Pol'!G200</f>
        <v>0</v>
      </c>
      <c r="J63" s="189" t="str">
        <f>IF(I67=0,"",I63/I67*100)</f>
        <v/>
      </c>
    </row>
    <row r="64" spans="1:10" ht="36.75" customHeight="1" x14ac:dyDescent="0.2">
      <c r="A64" s="178"/>
      <c r="B64" s="183" t="s">
        <v>84</v>
      </c>
      <c r="C64" s="184" t="s">
        <v>85</v>
      </c>
      <c r="D64" s="185"/>
      <c r="E64" s="185"/>
      <c r="F64" s="192" t="s">
        <v>24</v>
      </c>
      <c r="G64" s="193"/>
      <c r="H64" s="193"/>
      <c r="I64" s="193">
        <f>'001 001 Pol'!G205</f>
        <v>0</v>
      </c>
      <c r="J64" s="189" t="str">
        <f>IF(I67=0,"",I64/I67*100)</f>
        <v/>
      </c>
    </row>
    <row r="65" spans="1:10" ht="36.75" customHeight="1" x14ac:dyDescent="0.2">
      <c r="A65" s="178"/>
      <c r="B65" s="183" t="s">
        <v>86</v>
      </c>
      <c r="C65" s="184" t="s">
        <v>87</v>
      </c>
      <c r="D65" s="185"/>
      <c r="E65" s="185"/>
      <c r="F65" s="192" t="s">
        <v>88</v>
      </c>
      <c r="G65" s="193"/>
      <c r="H65" s="193"/>
      <c r="I65" s="193">
        <f>'001 001 Pol'!G211</f>
        <v>0</v>
      </c>
      <c r="J65" s="189" t="str">
        <f>IF(I67=0,"",I65/I67*100)</f>
        <v/>
      </c>
    </row>
    <row r="66" spans="1:10" ht="36.75" customHeight="1" x14ac:dyDescent="0.2">
      <c r="A66" s="178"/>
      <c r="B66" s="183" t="s">
        <v>89</v>
      </c>
      <c r="C66" s="184" t="s">
        <v>27</v>
      </c>
      <c r="D66" s="185"/>
      <c r="E66" s="185"/>
      <c r="F66" s="192" t="s">
        <v>89</v>
      </c>
      <c r="G66" s="193"/>
      <c r="H66" s="193"/>
      <c r="I66" s="193">
        <f>'00 00 Naklady'!G8</f>
        <v>0</v>
      </c>
      <c r="J66" s="189" t="str">
        <f>IF(I67=0,"",I66/I67*100)</f>
        <v/>
      </c>
    </row>
    <row r="67" spans="1:10" ht="25.5" customHeight="1" x14ac:dyDescent="0.2">
      <c r="A67" s="179"/>
      <c r="B67" s="186" t="s">
        <v>1</v>
      </c>
      <c r="C67" s="187"/>
      <c r="D67" s="188"/>
      <c r="E67" s="188"/>
      <c r="F67" s="194"/>
      <c r="G67" s="195"/>
      <c r="H67" s="195"/>
      <c r="I67" s="195">
        <f>SUM(I57:I66)</f>
        <v>0</v>
      </c>
      <c r="J67" s="190">
        <f>SUM(J57:J66)</f>
        <v>0</v>
      </c>
    </row>
    <row r="68" spans="1:10" x14ac:dyDescent="0.2">
      <c r="F68" s="135"/>
      <c r="G68" s="135"/>
      <c r="H68" s="135"/>
      <c r="I68" s="135"/>
      <c r="J68" s="191"/>
    </row>
    <row r="69" spans="1:10" x14ac:dyDescent="0.2">
      <c r="F69" s="135"/>
      <c r="G69" s="135"/>
      <c r="H69" s="135"/>
      <c r="I69" s="135"/>
      <c r="J69" s="191"/>
    </row>
    <row r="70" spans="1:10" x14ac:dyDescent="0.2">
      <c r="F70" s="135"/>
      <c r="G70" s="135"/>
      <c r="H70" s="135"/>
      <c r="I70" s="135"/>
      <c r="J70" s="191"/>
    </row>
  </sheetData>
  <sheetProtection algorithmName="SHA-512" hashValue="R9eDbrf5vQuqbELiphsO40lD0EI9RGrGmmEbj/n4lPoMLFhbExmbf0Jgvo8FnOzmFHWLmek164z4QiOAXiz1wA==" saltValue="uLIjvYI3mKqFSxVV/+a/t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5:E65"/>
    <mergeCell ref="C66:E66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2OfIRSNzje5uiuWwxN8/w36a8mNRaUTOw24b4kJZ5WHPJUUFBckemPrDbINoq3E34eUmc5IbGGsGUobVsKLpUg==" saltValue="4vajy8ntrku/dFvF8M4xq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63156-9AA5-471A-95E3-2957A1EE184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91</v>
      </c>
      <c r="B1" s="197"/>
      <c r="C1" s="197"/>
      <c r="D1" s="197"/>
      <c r="E1" s="197"/>
      <c r="F1" s="197"/>
      <c r="G1" s="197"/>
      <c r="AG1" t="s">
        <v>92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93</v>
      </c>
    </row>
    <row r="3" spans="1:60" ht="24.95" customHeight="1" x14ac:dyDescent="0.2">
      <c r="A3" s="198" t="s">
        <v>8</v>
      </c>
      <c r="B3" s="49" t="s">
        <v>53</v>
      </c>
      <c r="C3" s="201" t="s">
        <v>54</v>
      </c>
      <c r="D3" s="199"/>
      <c r="E3" s="199"/>
      <c r="F3" s="199"/>
      <c r="G3" s="200"/>
      <c r="AC3" s="176" t="s">
        <v>94</v>
      </c>
      <c r="AG3" t="s">
        <v>95</v>
      </c>
    </row>
    <row r="4" spans="1:60" ht="24.95" customHeight="1" x14ac:dyDescent="0.2">
      <c r="A4" s="202" t="s">
        <v>9</v>
      </c>
      <c r="B4" s="203" t="s">
        <v>53</v>
      </c>
      <c r="C4" s="204" t="s">
        <v>54</v>
      </c>
      <c r="D4" s="205"/>
      <c r="E4" s="205"/>
      <c r="F4" s="205"/>
      <c r="G4" s="206"/>
      <c r="AG4" t="s">
        <v>96</v>
      </c>
    </row>
    <row r="5" spans="1:60" x14ac:dyDescent="0.2">
      <c r="D5" s="10"/>
    </row>
    <row r="6" spans="1:60" ht="38.25" x14ac:dyDescent="0.2">
      <c r="A6" s="208" t="s">
        <v>97</v>
      </c>
      <c r="B6" s="210" t="s">
        <v>98</v>
      </c>
      <c r="C6" s="210" t="s">
        <v>99</v>
      </c>
      <c r="D6" s="209" t="s">
        <v>100</v>
      </c>
      <c r="E6" s="208" t="s">
        <v>101</v>
      </c>
      <c r="F6" s="207" t="s">
        <v>102</v>
      </c>
      <c r="G6" s="208" t="s">
        <v>29</v>
      </c>
      <c r="H6" s="211" t="s">
        <v>30</v>
      </c>
      <c r="I6" s="211" t="s">
        <v>103</v>
      </c>
      <c r="J6" s="211" t="s">
        <v>31</v>
      </c>
      <c r="K6" s="211" t="s">
        <v>104</v>
      </c>
      <c r="L6" s="211" t="s">
        <v>105</v>
      </c>
      <c r="M6" s="211" t="s">
        <v>106</v>
      </c>
      <c r="N6" s="211" t="s">
        <v>107</v>
      </c>
      <c r="O6" s="211" t="s">
        <v>108</v>
      </c>
      <c r="P6" s="211" t="s">
        <v>109</v>
      </c>
      <c r="Q6" s="211" t="s">
        <v>110</v>
      </c>
      <c r="R6" s="211" t="s">
        <v>111</v>
      </c>
      <c r="S6" s="211" t="s">
        <v>112</v>
      </c>
      <c r="T6" s="211" t="s">
        <v>113</v>
      </c>
      <c r="U6" s="211" t="s">
        <v>114</v>
      </c>
      <c r="V6" s="211" t="s">
        <v>115</v>
      </c>
      <c r="W6" s="211" t="s">
        <v>116</v>
      </c>
      <c r="X6" s="211" t="s">
        <v>117</v>
      </c>
      <c r="Y6" s="211" t="s">
        <v>118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4" t="s">
        <v>119</v>
      </c>
      <c r="B8" s="225" t="s">
        <v>89</v>
      </c>
      <c r="C8" s="247" t="s">
        <v>27</v>
      </c>
      <c r="D8" s="226"/>
      <c r="E8" s="227"/>
      <c r="F8" s="228"/>
      <c r="G8" s="228">
        <f>SUMIF(AG9:AG18,"&lt;&gt;NOR",G9:G18)</f>
        <v>0</v>
      </c>
      <c r="H8" s="228"/>
      <c r="I8" s="228">
        <f>SUM(I9:I18)</f>
        <v>0</v>
      </c>
      <c r="J8" s="228"/>
      <c r="K8" s="228">
        <f>SUM(K9:K18)</f>
        <v>0</v>
      </c>
      <c r="L8" s="228"/>
      <c r="M8" s="228">
        <f>SUM(M9:M18)</f>
        <v>0</v>
      </c>
      <c r="N8" s="227"/>
      <c r="O8" s="227">
        <f>SUM(O9:O18)</f>
        <v>0</v>
      </c>
      <c r="P8" s="227"/>
      <c r="Q8" s="227">
        <f>SUM(Q9:Q18)</f>
        <v>0</v>
      </c>
      <c r="R8" s="228"/>
      <c r="S8" s="228"/>
      <c r="T8" s="229"/>
      <c r="U8" s="223"/>
      <c r="V8" s="223">
        <f>SUM(V9:V18)</f>
        <v>0</v>
      </c>
      <c r="W8" s="223"/>
      <c r="X8" s="223"/>
      <c r="Y8" s="223"/>
      <c r="AG8" t="s">
        <v>120</v>
      </c>
    </row>
    <row r="9" spans="1:60" outlineLevel="1" x14ac:dyDescent="0.2">
      <c r="A9" s="238">
        <v>1</v>
      </c>
      <c r="B9" s="239" t="s">
        <v>121</v>
      </c>
      <c r="C9" s="248" t="s">
        <v>122</v>
      </c>
      <c r="D9" s="240" t="s">
        <v>123</v>
      </c>
      <c r="E9" s="241">
        <v>1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124</v>
      </c>
      <c r="T9" s="244" t="s">
        <v>125</v>
      </c>
      <c r="U9" s="222">
        <v>0</v>
      </c>
      <c r="V9" s="222">
        <f>ROUND(E9*U9,2)</f>
        <v>0</v>
      </c>
      <c r="W9" s="222"/>
      <c r="X9" s="222" t="s">
        <v>126</v>
      </c>
      <c r="Y9" s="222" t="s">
        <v>127</v>
      </c>
      <c r="Z9" s="212"/>
      <c r="AA9" s="212"/>
      <c r="AB9" s="212"/>
      <c r="AC9" s="212"/>
      <c r="AD9" s="212"/>
      <c r="AE9" s="212"/>
      <c r="AF9" s="212"/>
      <c r="AG9" s="212" t="s">
        <v>128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38">
        <v>2</v>
      </c>
      <c r="B10" s="239" t="s">
        <v>129</v>
      </c>
      <c r="C10" s="248" t="s">
        <v>130</v>
      </c>
      <c r="D10" s="240" t="s">
        <v>123</v>
      </c>
      <c r="E10" s="241">
        <v>1</v>
      </c>
      <c r="F10" s="242"/>
      <c r="G10" s="243">
        <f>ROUND(E10*F10,2)</f>
        <v>0</v>
      </c>
      <c r="H10" s="242"/>
      <c r="I10" s="243">
        <f>ROUND(E10*H10,2)</f>
        <v>0</v>
      </c>
      <c r="J10" s="242"/>
      <c r="K10" s="243">
        <f>ROUND(E10*J10,2)</f>
        <v>0</v>
      </c>
      <c r="L10" s="243">
        <v>21</v>
      </c>
      <c r="M10" s="243">
        <f>G10*(1+L10/100)</f>
        <v>0</v>
      </c>
      <c r="N10" s="241">
        <v>0</v>
      </c>
      <c r="O10" s="241">
        <f>ROUND(E10*N10,2)</f>
        <v>0</v>
      </c>
      <c r="P10" s="241">
        <v>0</v>
      </c>
      <c r="Q10" s="241">
        <f>ROUND(E10*P10,2)</f>
        <v>0</v>
      </c>
      <c r="R10" s="243"/>
      <c r="S10" s="243" t="s">
        <v>124</v>
      </c>
      <c r="T10" s="244" t="s">
        <v>125</v>
      </c>
      <c r="U10" s="222">
        <v>0</v>
      </c>
      <c r="V10" s="222">
        <f>ROUND(E10*U10,2)</f>
        <v>0</v>
      </c>
      <c r="W10" s="222"/>
      <c r="X10" s="222" t="s">
        <v>126</v>
      </c>
      <c r="Y10" s="222" t="s">
        <v>127</v>
      </c>
      <c r="Z10" s="212"/>
      <c r="AA10" s="212"/>
      <c r="AB10" s="212"/>
      <c r="AC10" s="212"/>
      <c r="AD10" s="212"/>
      <c r="AE10" s="212"/>
      <c r="AF10" s="212"/>
      <c r="AG10" s="212" t="s">
        <v>128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31">
        <v>3</v>
      </c>
      <c r="B11" s="232" t="s">
        <v>131</v>
      </c>
      <c r="C11" s="249" t="s">
        <v>132</v>
      </c>
      <c r="D11" s="233" t="s">
        <v>123</v>
      </c>
      <c r="E11" s="234">
        <v>1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6"/>
      <c r="S11" s="236" t="s">
        <v>124</v>
      </c>
      <c r="T11" s="237" t="s">
        <v>125</v>
      </c>
      <c r="U11" s="222">
        <v>0</v>
      </c>
      <c r="V11" s="222">
        <f>ROUND(E11*U11,2)</f>
        <v>0</v>
      </c>
      <c r="W11" s="222"/>
      <c r="X11" s="222" t="s">
        <v>126</v>
      </c>
      <c r="Y11" s="222" t="s">
        <v>127</v>
      </c>
      <c r="Z11" s="212"/>
      <c r="AA11" s="212"/>
      <c r="AB11" s="212"/>
      <c r="AC11" s="212"/>
      <c r="AD11" s="212"/>
      <c r="AE11" s="212"/>
      <c r="AF11" s="212"/>
      <c r="AG11" s="212" t="s">
        <v>128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2" x14ac:dyDescent="0.2">
      <c r="A12" s="219"/>
      <c r="B12" s="220"/>
      <c r="C12" s="250" t="s">
        <v>133</v>
      </c>
      <c r="D12" s="246"/>
      <c r="E12" s="246"/>
      <c r="F12" s="246"/>
      <c r="G12" s="246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134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45" t="str">
        <f>C12</f>
        <v>dopravní a informační značení na komunikacích pro motorová a nemotorová vozidla a pro pěší, zajištění průchodů apod., projednání s příslušným odborem dopravy, zajištění údržby, čištění apod. dopravního značení a komunikací apod.</v>
      </c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38">
        <v>4</v>
      </c>
      <c r="B13" s="239" t="s">
        <v>135</v>
      </c>
      <c r="C13" s="248" t="s">
        <v>136</v>
      </c>
      <c r="D13" s="240" t="s">
        <v>123</v>
      </c>
      <c r="E13" s="241">
        <v>1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21</v>
      </c>
      <c r="M13" s="243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3"/>
      <c r="S13" s="243" t="s">
        <v>137</v>
      </c>
      <c r="T13" s="244" t="s">
        <v>125</v>
      </c>
      <c r="U13" s="222">
        <v>0</v>
      </c>
      <c r="V13" s="222">
        <f>ROUND(E13*U13,2)</f>
        <v>0</v>
      </c>
      <c r="W13" s="222"/>
      <c r="X13" s="222" t="s">
        <v>126</v>
      </c>
      <c r="Y13" s="222" t="s">
        <v>127</v>
      </c>
      <c r="Z13" s="212"/>
      <c r="AA13" s="212"/>
      <c r="AB13" s="212"/>
      <c r="AC13" s="212"/>
      <c r="AD13" s="212"/>
      <c r="AE13" s="212"/>
      <c r="AF13" s="212"/>
      <c r="AG13" s="212" t="s">
        <v>138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38">
        <v>5</v>
      </c>
      <c r="B14" s="239" t="s">
        <v>139</v>
      </c>
      <c r="C14" s="248" t="s">
        <v>140</v>
      </c>
      <c r="D14" s="240" t="s">
        <v>123</v>
      </c>
      <c r="E14" s="241">
        <v>1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21</v>
      </c>
      <c r="M14" s="243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3"/>
      <c r="S14" s="243" t="s">
        <v>137</v>
      </c>
      <c r="T14" s="244" t="s">
        <v>125</v>
      </c>
      <c r="U14" s="222">
        <v>0</v>
      </c>
      <c r="V14" s="222">
        <f>ROUND(E14*U14,2)</f>
        <v>0</v>
      </c>
      <c r="W14" s="222"/>
      <c r="X14" s="222" t="s">
        <v>126</v>
      </c>
      <c r="Y14" s="222" t="s">
        <v>127</v>
      </c>
      <c r="Z14" s="212"/>
      <c r="AA14" s="212"/>
      <c r="AB14" s="212"/>
      <c r="AC14" s="212"/>
      <c r="AD14" s="212"/>
      <c r="AE14" s="212"/>
      <c r="AF14" s="212"/>
      <c r="AG14" s="212" t="s">
        <v>138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38">
        <v>6</v>
      </c>
      <c r="B15" s="239" t="s">
        <v>141</v>
      </c>
      <c r="C15" s="248" t="s">
        <v>142</v>
      </c>
      <c r="D15" s="240" t="s">
        <v>123</v>
      </c>
      <c r="E15" s="241">
        <v>1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21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/>
      <c r="S15" s="243" t="s">
        <v>124</v>
      </c>
      <c r="T15" s="244" t="s">
        <v>125</v>
      </c>
      <c r="U15" s="222">
        <v>0</v>
      </c>
      <c r="V15" s="222">
        <f>ROUND(E15*U15,2)</f>
        <v>0</v>
      </c>
      <c r="W15" s="222"/>
      <c r="X15" s="222" t="s">
        <v>126</v>
      </c>
      <c r="Y15" s="222" t="s">
        <v>127</v>
      </c>
      <c r="Z15" s="212"/>
      <c r="AA15" s="212"/>
      <c r="AB15" s="212"/>
      <c r="AC15" s="212"/>
      <c r="AD15" s="212"/>
      <c r="AE15" s="212"/>
      <c r="AF15" s="212"/>
      <c r="AG15" s="212" t="s">
        <v>128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38">
        <v>7</v>
      </c>
      <c r="B16" s="239" t="s">
        <v>143</v>
      </c>
      <c r="C16" s="248" t="s">
        <v>144</v>
      </c>
      <c r="D16" s="240" t="s">
        <v>123</v>
      </c>
      <c r="E16" s="241">
        <v>1</v>
      </c>
      <c r="F16" s="242"/>
      <c r="G16" s="243">
        <f>ROUND(E16*F16,2)</f>
        <v>0</v>
      </c>
      <c r="H16" s="242"/>
      <c r="I16" s="243">
        <f>ROUND(E16*H16,2)</f>
        <v>0</v>
      </c>
      <c r="J16" s="242"/>
      <c r="K16" s="243">
        <f>ROUND(E16*J16,2)</f>
        <v>0</v>
      </c>
      <c r="L16" s="243">
        <v>21</v>
      </c>
      <c r="M16" s="243">
        <f>G16*(1+L16/100)</f>
        <v>0</v>
      </c>
      <c r="N16" s="241">
        <v>0</v>
      </c>
      <c r="O16" s="241">
        <f>ROUND(E16*N16,2)</f>
        <v>0</v>
      </c>
      <c r="P16" s="241">
        <v>0</v>
      </c>
      <c r="Q16" s="241">
        <f>ROUND(E16*P16,2)</f>
        <v>0</v>
      </c>
      <c r="R16" s="243"/>
      <c r="S16" s="243" t="s">
        <v>137</v>
      </c>
      <c r="T16" s="244" t="s">
        <v>125</v>
      </c>
      <c r="U16" s="222">
        <v>0</v>
      </c>
      <c r="V16" s="222">
        <f>ROUND(E16*U16,2)</f>
        <v>0</v>
      </c>
      <c r="W16" s="222"/>
      <c r="X16" s="222" t="s">
        <v>126</v>
      </c>
      <c r="Y16" s="222" t="s">
        <v>127</v>
      </c>
      <c r="Z16" s="212"/>
      <c r="AA16" s="212"/>
      <c r="AB16" s="212"/>
      <c r="AC16" s="212"/>
      <c r="AD16" s="212"/>
      <c r="AE16" s="212"/>
      <c r="AF16" s="212"/>
      <c r="AG16" s="212" t="s">
        <v>138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38">
        <v>8</v>
      </c>
      <c r="B17" s="239" t="s">
        <v>145</v>
      </c>
      <c r="C17" s="248" t="s">
        <v>146</v>
      </c>
      <c r="D17" s="240" t="s">
        <v>123</v>
      </c>
      <c r="E17" s="241">
        <v>1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137</v>
      </c>
      <c r="T17" s="244" t="s">
        <v>125</v>
      </c>
      <c r="U17" s="222">
        <v>0</v>
      </c>
      <c r="V17" s="222">
        <f>ROUND(E17*U17,2)</f>
        <v>0</v>
      </c>
      <c r="W17" s="222"/>
      <c r="X17" s="222" t="s">
        <v>126</v>
      </c>
      <c r="Y17" s="222" t="s">
        <v>127</v>
      </c>
      <c r="Z17" s="212"/>
      <c r="AA17" s="212"/>
      <c r="AB17" s="212"/>
      <c r="AC17" s="212"/>
      <c r="AD17" s="212"/>
      <c r="AE17" s="212"/>
      <c r="AF17" s="212"/>
      <c r="AG17" s="212" t="s">
        <v>138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31">
        <v>9</v>
      </c>
      <c r="B18" s="232" t="s">
        <v>147</v>
      </c>
      <c r="C18" s="249" t="s">
        <v>148</v>
      </c>
      <c r="D18" s="233" t="s">
        <v>123</v>
      </c>
      <c r="E18" s="234">
        <v>1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6"/>
      <c r="S18" s="236" t="s">
        <v>137</v>
      </c>
      <c r="T18" s="237" t="s">
        <v>125</v>
      </c>
      <c r="U18" s="222">
        <v>0</v>
      </c>
      <c r="V18" s="222">
        <f>ROUND(E18*U18,2)</f>
        <v>0</v>
      </c>
      <c r="W18" s="222"/>
      <c r="X18" s="222" t="s">
        <v>126</v>
      </c>
      <c r="Y18" s="222" t="s">
        <v>127</v>
      </c>
      <c r="Z18" s="212"/>
      <c r="AA18" s="212"/>
      <c r="AB18" s="212"/>
      <c r="AC18" s="212"/>
      <c r="AD18" s="212"/>
      <c r="AE18" s="212"/>
      <c r="AF18" s="212"/>
      <c r="AG18" s="212" t="s">
        <v>138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x14ac:dyDescent="0.2">
      <c r="A19" s="3"/>
      <c r="B19" s="4"/>
      <c r="C19" s="251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v>15</v>
      </c>
      <c r="AF19">
        <v>21</v>
      </c>
      <c r="AG19" t="s">
        <v>105</v>
      </c>
    </row>
    <row r="20" spans="1:60" x14ac:dyDescent="0.2">
      <c r="A20" s="215"/>
      <c r="B20" s="216" t="s">
        <v>29</v>
      </c>
      <c r="C20" s="252"/>
      <c r="D20" s="217"/>
      <c r="E20" s="218"/>
      <c r="F20" s="218"/>
      <c r="G20" s="230">
        <f>G8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f>SUMIF(L7:L18,AE19,G7:G18)</f>
        <v>0</v>
      </c>
      <c r="AF20">
        <f>SUMIF(L7:L18,AF19,G7:G18)</f>
        <v>0</v>
      </c>
      <c r="AG20" t="s">
        <v>149</v>
      </c>
    </row>
    <row r="21" spans="1:60" x14ac:dyDescent="0.2">
      <c r="C21" s="253"/>
      <c r="D21" s="10"/>
      <c r="AG21" t="s">
        <v>150</v>
      </c>
    </row>
    <row r="22" spans="1:60" x14ac:dyDescent="0.2">
      <c r="D22" s="10"/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robDD8H+gKiwKIAJd6a+mRlOxEiyMTzcFa9csz3ggEb6jiPi7SeB9XogJH/CG2LWYRbxWuYhC7RFKuN5Vv6hw==" saltValue="3uIJIokO0gTU4zvGMZ1cvA==" spinCount="100000" sheet="1" formatRows="0"/>
  <mergeCells count="5">
    <mergeCell ref="A1:G1"/>
    <mergeCell ref="C2:G2"/>
    <mergeCell ref="C3:G3"/>
    <mergeCell ref="C4:G4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39890-7381-4DAC-BE23-2AE39E9B601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151</v>
      </c>
      <c r="B1" s="197"/>
      <c r="C1" s="197"/>
      <c r="D1" s="197"/>
      <c r="E1" s="197"/>
      <c r="F1" s="197"/>
      <c r="G1" s="197"/>
      <c r="AG1" t="s">
        <v>92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93</v>
      </c>
    </row>
    <row r="3" spans="1:60" ht="24.95" customHeight="1" x14ac:dyDescent="0.2">
      <c r="A3" s="198" t="s">
        <v>8</v>
      </c>
      <c r="B3" s="49" t="s">
        <v>56</v>
      </c>
      <c r="C3" s="201" t="s">
        <v>57</v>
      </c>
      <c r="D3" s="199"/>
      <c r="E3" s="199"/>
      <c r="F3" s="199"/>
      <c r="G3" s="200"/>
      <c r="AC3" s="176" t="s">
        <v>93</v>
      </c>
      <c r="AG3" t="s">
        <v>95</v>
      </c>
    </row>
    <row r="4" spans="1:60" ht="24.95" customHeight="1" x14ac:dyDescent="0.2">
      <c r="A4" s="202" t="s">
        <v>9</v>
      </c>
      <c r="B4" s="203" t="s">
        <v>56</v>
      </c>
      <c r="C4" s="204" t="s">
        <v>57</v>
      </c>
      <c r="D4" s="205"/>
      <c r="E4" s="205"/>
      <c r="F4" s="205"/>
      <c r="G4" s="206"/>
      <c r="AG4" t="s">
        <v>96</v>
      </c>
    </row>
    <row r="5" spans="1:60" x14ac:dyDescent="0.2">
      <c r="D5" s="10"/>
    </row>
    <row r="6" spans="1:60" ht="38.25" x14ac:dyDescent="0.2">
      <c r="A6" s="208" t="s">
        <v>97</v>
      </c>
      <c r="B6" s="210" t="s">
        <v>98</v>
      </c>
      <c r="C6" s="210" t="s">
        <v>99</v>
      </c>
      <c r="D6" s="209" t="s">
        <v>100</v>
      </c>
      <c r="E6" s="208" t="s">
        <v>101</v>
      </c>
      <c r="F6" s="207" t="s">
        <v>102</v>
      </c>
      <c r="G6" s="208" t="s">
        <v>29</v>
      </c>
      <c r="H6" s="211" t="s">
        <v>30</v>
      </c>
      <c r="I6" s="211" t="s">
        <v>103</v>
      </c>
      <c r="J6" s="211" t="s">
        <v>31</v>
      </c>
      <c r="K6" s="211" t="s">
        <v>104</v>
      </c>
      <c r="L6" s="211" t="s">
        <v>105</v>
      </c>
      <c r="M6" s="211" t="s">
        <v>106</v>
      </c>
      <c r="N6" s="211" t="s">
        <v>107</v>
      </c>
      <c r="O6" s="211" t="s">
        <v>108</v>
      </c>
      <c r="P6" s="211" t="s">
        <v>109</v>
      </c>
      <c r="Q6" s="211" t="s">
        <v>110</v>
      </c>
      <c r="R6" s="211" t="s">
        <v>111</v>
      </c>
      <c r="S6" s="211" t="s">
        <v>112</v>
      </c>
      <c r="T6" s="211" t="s">
        <v>113</v>
      </c>
      <c r="U6" s="211" t="s">
        <v>114</v>
      </c>
      <c r="V6" s="211" t="s">
        <v>115</v>
      </c>
      <c r="W6" s="211" t="s">
        <v>116</v>
      </c>
      <c r="X6" s="211" t="s">
        <v>117</v>
      </c>
      <c r="Y6" s="211" t="s">
        <v>118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4" t="s">
        <v>119</v>
      </c>
      <c r="B8" s="225" t="s">
        <v>70</v>
      </c>
      <c r="C8" s="247" t="s">
        <v>71</v>
      </c>
      <c r="D8" s="226"/>
      <c r="E8" s="227"/>
      <c r="F8" s="228"/>
      <c r="G8" s="228">
        <f>SUMIF(AG9:AG75,"&lt;&gt;NOR",G9:G75)</f>
        <v>0</v>
      </c>
      <c r="H8" s="228"/>
      <c r="I8" s="228">
        <f>SUM(I9:I75)</f>
        <v>0</v>
      </c>
      <c r="J8" s="228"/>
      <c r="K8" s="228">
        <f>SUM(K9:K75)</f>
        <v>0</v>
      </c>
      <c r="L8" s="228"/>
      <c r="M8" s="228">
        <f>SUM(M9:M75)</f>
        <v>0</v>
      </c>
      <c r="N8" s="227"/>
      <c r="O8" s="227">
        <f>SUM(O9:O75)</f>
        <v>0</v>
      </c>
      <c r="P8" s="227"/>
      <c r="Q8" s="227">
        <f>SUM(Q9:Q75)</f>
        <v>3.58</v>
      </c>
      <c r="R8" s="228"/>
      <c r="S8" s="228"/>
      <c r="T8" s="229"/>
      <c r="U8" s="223"/>
      <c r="V8" s="223">
        <f>SUM(V9:V75)</f>
        <v>72.97</v>
      </c>
      <c r="W8" s="223"/>
      <c r="X8" s="223"/>
      <c r="Y8" s="223"/>
      <c r="AG8" t="s">
        <v>120</v>
      </c>
    </row>
    <row r="9" spans="1:60" ht="22.5" outlineLevel="1" x14ac:dyDescent="0.2">
      <c r="A9" s="231">
        <v>1</v>
      </c>
      <c r="B9" s="232" t="s">
        <v>152</v>
      </c>
      <c r="C9" s="249" t="s">
        <v>153</v>
      </c>
      <c r="D9" s="233" t="s">
        <v>154</v>
      </c>
      <c r="E9" s="234">
        <v>2.2000000000000002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0.22500000000000001</v>
      </c>
      <c r="Q9" s="234">
        <f>ROUND(E9*P9,2)</f>
        <v>0.5</v>
      </c>
      <c r="R9" s="236" t="s">
        <v>155</v>
      </c>
      <c r="S9" s="236" t="s">
        <v>137</v>
      </c>
      <c r="T9" s="237" t="s">
        <v>137</v>
      </c>
      <c r="U9" s="222">
        <v>0.14199999999999999</v>
      </c>
      <c r="V9" s="222">
        <f>ROUND(E9*U9,2)</f>
        <v>0.31</v>
      </c>
      <c r="W9" s="222"/>
      <c r="X9" s="222" t="s">
        <v>156</v>
      </c>
      <c r="Y9" s="222" t="s">
        <v>157</v>
      </c>
      <c r="Z9" s="212"/>
      <c r="AA9" s="212"/>
      <c r="AB9" s="212"/>
      <c r="AC9" s="212"/>
      <c r="AD9" s="212"/>
      <c r="AE9" s="212"/>
      <c r="AF9" s="212"/>
      <c r="AG9" s="212" t="s">
        <v>158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60" t="s">
        <v>159</v>
      </c>
      <c r="D10" s="258"/>
      <c r="E10" s="258"/>
      <c r="F10" s="258"/>
      <c r="G10" s="258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160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19"/>
      <c r="B11" s="220"/>
      <c r="C11" s="261" t="s">
        <v>161</v>
      </c>
      <c r="D11" s="254"/>
      <c r="E11" s="255"/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162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19"/>
      <c r="B12" s="220"/>
      <c r="C12" s="261" t="s">
        <v>163</v>
      </c>
      <c r="D12" s="254"/>
      <c r="E12" s="255"/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162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">
      <c r="A13" s="219"/>
      <c r="B13" s="220"/>
      <c r="C13" s="261" t="s">
        <v>164</v>
      </c>
      <c r="D13" s="254"/>
      <c r="E13" s="255">
        <v>2.2000000000000002</v>
      </c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162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31">
        <v>2</v>
      </c>
      <c r="B14" s="232" t="s">
        <v>165</v>
      </c>
      <c r="C14" s="249" t="s">
        <v>166</v>
      </c>
      <c r="D14" s="233" t="s">
        <v>167</v>
      </c>
      <c r="E14" s="234">
        <v>14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4">
        <v>0</v>
      </c>
      <c r="O14" s="234">
        <f>ROUND(E14*N14,2)</f>
        <v>0</v>
      </c>
      <c r="P14" s="234">
        <v>0.22</v>
      </c>
      <c r="Q14" s="234">
        <f>ROUND(E14*P14,2)</f>
        <v>3.08</v>
      </c>
      <c r="R14" s="236" t="s">
        <v>155</v>
      </c>
      <c r="S14" s="236" t="s">
        <v>137</v>
      </c>
      <c r="T14" s="237" t="s">
        <v>137</v>
      </c>
      <c r="U14" s="222">
        <v>0.14299999999999999</v>
      </c>
      <c r="V14" s="222">
        <f>ROUND(E14*U14,2)</f>
        <v>2</v>
      </c>
      <c r="W14" s="222"/>
      <c r="X14" s="222" t="s">
        <v>156</v>
      </c>
      <c r="Y14" s="222" t="s">
        <v>157</v>
      </c>
      <c r="Z14" s="212"/>
      <c r="AA14" s="212"/>
      <c r="AB14" s="212"/>
      <c r="AC14" s="212"/>
      <c r="AD14" s="212"/>
      <c r="AE14" s="212"/>
      <c r="AF14" s="212"/>
      <c r="AG14" s="212" t="s">
        <v>158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19"/>
      <c r="B15" s="220"/>
      <c r="C15" s="260" t="s">
        <v>168</v>
      </c>
      <c r="D15" s="258"/>
      <c r="E15" s="258"/>
      <c r="F15" s="258"/>
      <c r="G15" s="258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160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45" t="str">
        <f>C15</f>
        <v>s vybouráním lože, s přemístěním hmot na skládku na vzdálenost do 3 m nebo naložením na dopravní prostředek</v>
      </c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19"/>
      <c r="B16" s="220"/>
      <c r="C16" s="261" t="s">
        <v>169</v>
      </c>
      <c r="D16" s="254"/>
      <c r="E16" s="255"/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162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">
      <c r="A17" s="219"/>
      <c r="B17" s="220"/>
      <c r="C17" s="261" t="s">
        <v>170</v>
      </c>
      <c r="D17" s="254"/>
      <c r="E17" s="255">
        <v>14</v>
      </c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162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31">
        <v>3</v>
      </c>
      <c r="B18" s="232" t="s">
        <v>171</v>
      </c>
      <c r="C18" s="249" t="s">
        <v>172</v>
      </c>
      <c r="D18" s="233" t="s">
        <v>173</v>
      </c>
      <c r="E18" s="234">
        <v>56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6" t="s">
        <v>174</v>
      </c>
      <c r="S18" s="236" t="s">
        <v>137</v>
      </c>
      <c r="T18" s="237" t="s">
        <v>137</v>
      </c>
      <c r="U18" s="222">
        <v>1.34E-2</v>
      </c>
      <c r="V18" s="222">
        <f>ROUND(E18*U18,2)</f>
        <v>0.75</v>
      </c>
      <c r="W18" s="222"/>
      <c r="X18" s="222" t="s">
        <v>156</v>
      </c>
      <c r="Y18" s="222" t="s">
        <v>157</v>
      </c>
      <c r="Z18" s="212"/>
      <c r="AA18" s="212"/>
      <c r="AB18" s="212"/>
      <c r="AC18" s="212"/>
      <c r="AD18" s="212"/>
      <c r="AE18" s="212"/>
      <c r="AF18" s="212"/>
      <c r="AG18" s="212" t="s">
        <v>158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19"/>
      <c r="B19" s="220"/>
      <c r="C19" s="260" t="s">
        <v>175</v>
      </c>
      <c r="D19" s="258"/>
      <c r="E19" s="258"/>
      <c r="F19" s="258"/>
      <c r="G19" s="258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160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45" t="str">
        <f>C19</f>
        <v>nebo lesní půdy, s vodorovným přemístěním na hromady v místě upotřebení nebo na dočasné či trvalé skládky se složením</v>
      </c>
      <c r="BB19" s="212"/>
      <c r="BC19" s="212"/>
      <c r="BD19" s="212"/>
      <c r="BE19" s="212"/>
      <c r="BF19" s="212"/>
      <c r="BG19" s="212"/>
      <c r="BH19" s="212"/>
    </row>
    <row r="20" spans="1:60" outlineLevel="2" x14ac:dyDescent="0.2">
      <c r="A20" s="219"/>
      <c r="B20" s="220"/>
      <c r="C20" s="261" t="s">
        <v>176</v>
      </c>
      <c r="D20" s="254"/>
      <c r="E20" s="255"/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162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">
      <c r="A21" s="219"/>
      <c r="B21" s="220"/>
      <c r="C21" s="261" t="s">
        <v>177</v>
      </c>
      <c r="D21" s="254"/>
      <c r="E21" s="255">
        <v>56</v>
      </c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162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31">
        <v>4</v>
      </c>
      <c r="B22" s="232" t="s">
        <v>178</v>
      </c>
      <c r="C22" s="249" t="s">
        <v>179</v>
      </c>
      <c r="D22" s="233" t="s">
        <v>173</v>
      </c>
      <c r="E22" s="234">
        <v>170.5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4">
        <v>0</v>
      </c>
      <c r="O22" s="234">
        <f>ROUND(E22*N22,2)</f>
        <v>0</v>
      </c>
      <c r="P22" s="234">
        <v>0</v>
      </c>
      <c r="Q22" s="234">
        <f>ROUND(E22*P22,2)</f>
        <v>0</v>
      </c>
      <c r="R22" s="236" t="s">
        <v>174</v>
      </c>
      <c r="S22" s="236" t="s">
        <v>137</v>
      </c>
      <c r="T22" s="237" t="s">
        <v>137</v>
      </c>
      <c r="U22" s="222">
        <v>0.187</v>
      </c>
      <c r="V22" s="222">
        <f>ROUND(E22*U22,2)</f>
        <v>31.88</v>
      </c>
      <c r="W22" s="222"/>
      <c r="X22" s="222" t="s">
        <v>156</v>
      </c>
      <c r="Y22" s="222" t="s">
        <v>157</v>
      </c>
      <c r="Z22" s="212"/>
      <c r="AA22" s="212"/>
      <c r="AB22" s="212"/>
      <c r="AC22" s="212"/>
      <c r="AD22" s="212"/>
      <c r="AE22" s="212"/>
      <c r="AF22" s="212"/>
      <c r="AG22" s="212" t="s">
        <v>158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">
      <c r="A23" s="219"/>
      <c r="B23" s="220"/>
      <c r="C23" s="260" t="s">
        <v>180</v>
      </c>
      <c r="D23" s="258"/>
      <c r="E23" s="258"/>
      <c r="F23" s="258"/>
      <c r="G23" s="258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160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2" x14ac:dyDescent="0.2">
      <c r="A24" s="219"/>
      <c r="B24" s="220"/>
      <c r="C24" s="261" t="s">
        <v>181</v>
      </c>
      <c r="D24" s="254"/>
      <c r="E24" s="255"/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162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">
      <c r="A25" s="219"/>
      <c r="B25" s="220"/>
      <c r="C25" s="261" t="s">
        <v>182</v>
      </c>
      <c r="D25" s="254"/>
      <c r="E25" s="255">
        <v>170.5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162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31">
        <v>5</v>
      </c>
      <c r="B26" s="232" t="s">
        <v>183</v>
      </c>
      <c r="C26" s="249" t="s">
        <v>184</v>
      </c>
      <c r="D26" s="233" t="s">
        <v>173</v>
      </c>
      <c r="E26" s="234">
        <v>18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4">
        <v>0</v>
      </c>
      <c r="O26" s="234">
        <f>ROUND(E26*N26,2)</f>
        <v>0</v>
      </c>
      <c r="P26" s="234">
        <v>0</v>
      </c>
      <c r="Q26" s="234">
        <f>ROUND(E26*P26,2)</f>
        <v>0</v>
      </c>
      <c r="R26" s="236" t="s">
        <v>174</v>
      </c>
      <c r="S26" s="236" t="s">
        <v>137</v>
      </c>
      <c r="T26" s="237" t="s">
        <v>137</v>
      </c>
      <c r="U26" s="222">
        <v>0.36499999999999999</v>
      </c>
      <c r="V26" s="222">
        <f>ROUND(E26*U26,2)</f>
        <v>6.57</v>
      </c>
      <c r="W26" s="222"/>
      <c r="X26" s="222" t="s">
        <v>156</v>
      </c>
      <c r="Y26" s="222" t="s">
        <v>157</v>
      </c>
      <c r="Z26" s="212"/>
      <c r="AA26" s="212"/>
      <c r="AB26" s="212"/>
      <c r="AC26" s="212"/>
      <c r="AD26" s="212"/>
      <c r="AE26" s="212"/>
      <c r="AF26" s="212"/>
      <c r="AG26" s="212" t="s">
        <v>158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2.5" outlineLevel="2" x14ac:dyDescent="0.2">
      <c r="A27" s="219"/>
      <c r="B27" s="220"/>
      <c r="C27" s="260" t="s">
        <v>185</v>
      </c>
      <c r="D27" s="258"/>
      <c r="E27" s="258"/>
      <c r="F27" s="258"/>
      <c r="G27" s="258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160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45" t="str">
        <f>C27</f>
        <v>zapažených i nezapažených s urovnáním dna do předepsaného profilu a spádu, s přehozením výkopku na přilehlém terénu na vzdálenost do 3 m od podélné osy rýhy nebo s naložením výkopku na dopravní prostředek.</v>
      </c>
      <c r="BB27" s="212"/>
      <c r="BC27" s="212"/>
      <c r="BD27" s="212"/>
      <c r="BE27" s="212"/>
      <c r="BF27" s="212"/>
      <c r="BG27" s="212"/>
      <c r="BH27" s="212"/>
    </row>
    <row r="28" spans="1:60" outlineLevel="2" x14ac:dyDescent="0.2">
      <c r="A28" s="219"/>
      <c r="B28" s="220"/>
      <c r="C28" s="261" t="s">
        <v>186</v>
      </c>
      <c r="D28" s="254"/>
      <c r="E28" s="255"/>
      <c r="F28" s="222"/>
      <c r="G28" s="222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162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">
      <c r="A29" s="219"/>
      <c r="B29" s="220"/>
      <c r="C29" s="261" t="s">
        <v>187</v>
      </c>
      <c r="D29" s="254"/>
      <c r="E29" s="255">
        <v>18</v>
      </c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162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31">
        <v>6</v>
      </c>
      <c r="B30" s="232" t="s">
        <v>188</v>
      </c>
      <c r="C30" s="249" t="s">
        <v>189</v>
      </c>
      <c r="D30" s="233" t="s">
        <v>173</v>
      </c>
      <c r="E30" s="234">
        <v>188.5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4">
        <v>0</v>
      </c>
      <c r="O30" s="234">
        <f>ROUND(E30*N30,2)</f>
        <v>0</v>
      </c>
      <c r="P30" s="234">
        <v>0</v>
      </c>
      <c r="Q30" s="234">
        <f>ROUND(E30*P30,2)</f>
        <v>0</v>
      </c>
      <c r="R30" s="236" t="s">
        <v>174</v>
      </c>
      <c r="S30" s="236" t="s">
        <v>137</v>
      </c>
      <c r="T30" s="237" t="s">
        <v>137</v>
      </c>
      <c r="U30" s="222">
        <v>2.1999999999999999E-2</v>
      </c>
      <c r="V30" s="222">
        <f>ROUND(E30*U30,2)</f>
        <v>4.1500000000000004</v>
      </c>
      <c r="W30" s="222"/>
      <c r="X30" s="222" t="s">
        <v>156</v>
      </c>
      <c r="Y30" s="222" t="s">
        <v>157</v>
      </c>
      <c r="Z30" s="212"/>
      <c r="AA30" s="212"/>
      <c r="AB30" s="212"/>
      <c r="AC30" s="212"/>
      <c r="AD30" s="212"/>
      <c r="AE30" s="212"/>
      <c r="AF30" s="212"/>
      <c r="AG30" s="212" t="s">
        <v>158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">
      <c r="A31" s="219"/>
      <c r="B31" s="220"/>
      <c r="C31" s="260" t="s">
        <v>190</v>
      </c>
      <c r="D31" s="258"/>
      <c r="E31" s="258"/>
      <c r="F31" s="258"/>
      <c r="G31" s="258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160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2">
      <c r="A32" s="219"/>
      <c r="B32" s="220"/>
      <c r="C32" s="261" t="s">
        <v>191</v>
      </c>
      <c r="D32" s="254"/>
      <c r="E32" s="255"/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162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">
      <c r="A33" s="219"/>
      <c r="B33" s="220"/>
      <c r="C33" s="261" t="s">
        <v>192</v>
      </c>
      <c r="D33" s="254"/>
      <c r="E33" s="255">
        <v>188.5</v>
      </c>
      <c r="F33" s="222"/>
      <c r="G33" s="22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162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2.5" outlineLevel="1" x14ac:dyDescent="0.2">
      <c r="A34" s="231">
        <v>7</v>
      </c>
      <c r="B34" s="232" t="s">
        <v>193</v>
      </c>
      <c r="C34" s="249" t="s">
        <v>194</v>
      </c>
      <c r="D34" s="233" t="s">
        <v>173</v>
      </c>
      <c r="E34" s="234">
        <v>1885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4">
        <v>0</v>
      </c>
      <c r="O34" s="234">
        <f>ROUND(E34*N34,2)</f>
        <v>0</v>
      </c>
      <c r="P34" s="234">
        <v>0</v>
      </c>
      <c r="Q34" s="234">
        <f>ROUND(E34*P34,2)</f>
        <v>0</v>
      </c>
      <c r="R34" s="236" t="s">
        <v>174</v>
      </c>
      <c r="S34" s="236" t="s">
        <v>137</v>
      </c>
      <c r="T34" s="237" t="s">
        <v>137</v>
      </c>
      <c r="U34" s="222">
        <v>0</v>
      </c>
      <c r="V34" s="222">
        <f>ROUND(E34*U34,2)</f>
        <v>0</v>
      </c>
      <c r="W34" s="222"/>
      <c r="X34" s="222" t="s">
        <v>156</v>
      </c>
      <c r="Y34" s="222" t="s">
        <v>157</v>
      </c>
      <c r="Z34" s="212"/>
      <c r="AA34" s="212"/>
      <c r="AB34" s="212"/>
      <c r="AC34" s="212"/>
      <c r="AD34" s="212"/>
      <c r="AE34" s="212"/>
      <c r="AF34" s="212"/>
      <c r="AG34" s="212" t="s">
        <v>158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">
      <c r="A35" s="219"/>
      <c r="B35" s="220"/>
      <c r="C35" s="260" t="s">
        <v>190</v>
      </c>
      <c r="D35" s="258"/>
      <c r="E35" s="258"/>
      <c r="F35" s="258"/>
      <c r="G35" s="258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160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">
      <c r="A36" s="219"/>
      <c r="B36" s="220"/>
      <c r="C36" s="261" t="s">
        <v>191</v>
      </c>
      <c r="D36" s="254"/>
      <c r="E36" s="255"/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162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">
      <c r="A37" s="219"/>
      <c r="B37" s="220"/>
      <c r="C37" s="261" t="s">
        <v>195</v>
      </c>
      <c r="D37" s="254"/>
      <c r="E37" s="255">
        <v>1885</v>
      </c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162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31">
        <v>8</v>
      </c>
      <c r="B38" s="232" t="s">
        <v>196</v>
      </c>
      <c r="C38" s="249" t="s">
        <v>197</v>
      </c>
      <c r="D38" s="233" t="s">
        <v>173</v>
      </c>
      <c r="E38" s="234">
        <v>188.5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4">
        <v>0</v>
      </c>
      <c r="O38" s="234">
        <f>ROUND(E38*N38,2)</f>
        <v>0</v>
      </c>
      <c r="P38" s="234">
        <v>0</v>
      </c>
      <c r="Q38" s="234">
        <f>ROUND(E38*P38,2)</f>
        <v>0</v>
      </c>
      <c r="R38" s="236" t="s">
        <v>174</v>
      </c>
      <c r="S38" s="236" t="s">
        <v>137</v>
      </c>
      <c r="T38" s="237" t="s">
        <v>137</v>
      </c>
      <c r="U38" s="222">
        <v>5.2999999999999999E-2</v>
      </c>
      <c r="V38" s="222">
        <f>ROUND(E38*U38,2)</f>
        <v>9.99</v>
      </c>
      <c r="W38" s="222"/>
      <c r="X38" s="222" t="s">
        <v>156</v>
      </c>
      <c r="Y38" s="222" t="s">
        <v>157</v>
      </c>
      <c r="Z38" s="212"/>
      <c r="AA38" s="212"/>
      <c r="AB38" s="212"/>
      <c r="AC38" s="212"/>
      <c r="AD38" s="212"/>
      <c r="AE38" s="212"/>
      <c r="AF38" s="212"/>
      <c r="AG38" s="212" t="s">
        <v>158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">
      <c r="A39" s="219"/>
      <c r="B39" s="220"/>
      <c r="C39" s="261" t="s">
        <v>191</v>
      </c>
      <c r="D39" s="254"/>
      <c r="E39" s="255"/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162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">
      <c r="A40" s="219"/>
      <c r="B40" s="220"/>
      <c r="C40" s="261" t="s">
        <v>192</v>
      </c>
      <c r="D40" s="254"/>
      <c r="E40" s="255">
        <v>188.5</v>
      </c>
      <c r="F40" s="222"/>
      <c r="G40" s="222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162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33.75" outlineLevel="1" x14ac:dyDescent="0.2">
      <c r="A41" s="231">
        <v>9</v>
      </c>
      <c r="B41" s="232" t="s">
        <v>198</v>
      </c>
      <c r="C41" s="249" t="s">
        <v>199</v>
      </c>
      <c r="D41" s="233" t="s">
        <v>173</v>
      </c>
      <c r="E41" s="234">
        <v>80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4">
        <v>0</v>
      </c>
      <c r="O41" s="234">
        <f>ROUND(E41*N41,2)</f>
        <v>0</v>
      </c>
      <c r="P41" s="234">
        <v>0</v>
      </c>
      <c r="Q41" s="234">
        <f>ROUND(E41*P41,2)</f>
        <v>0</v>
      </c>
      <c r="R41" s="236" t="s">
        <v>174</v>
      </c>
      <c r="S41" s="236" t="s">
        <v>137</v>
      </c>
      <c r="T41" s="237" t="s">
        <v>137</v>
      </c>
      <c r="U41" s="222">
        <v>4.4999999999999998E-2</v>
      </c>
      <c r="V41" s="222">
        <f>ROUND(E41*U41,2)</f>
        <v>3.6</v>
      </c>
      <c r="W41" s="222"/>
      <c r="X41" s="222" t="s">
        <v>156</v>
      </c>
      <c r="Y41" s="222" t="s">
        <v>157</v>
      </c>
      <c r="Z41" s="212"/>
      <c r="AA41" s="212"/>
      <c r="AB41" s="212"/>
      <c r="AC41" s="212"/>
      <c r="AD41" s="212"/>
      <c r="AE41" s="212"/>
      <c r="AF41" s="212"/>
      <c r="AG41" s="212" t="s">
        <v>158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 x14ac:dyDescent="0.2">
      <c r="A42" s="219"/>
      <c r="B42" s="220"/>
      <c r="C42" s="260" t="s">
        <v>200</v>
      </c>
      <c r="D42" s="258"/>
      <c r="E42" s="258"/>
      <c r="F42" s="258"/>
      <c r="G42" s="258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160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">
      <c r="A43" s="219"/>
      <c r="B43" s="220"/>
      <c r="C43" s="261" t="s">
        <v>201</v>
      </c>
      <c r="D43" s="254"/>
      <c r="E43" s="255"/>
      <c r="F43" s="222"/>
      <c r="G43" s="222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162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">
      <c r="A44" s="219"/>
      <c r="B44" s="220"/>
      <c r="C44" s="261" t="s">
        <v>202</v>
      </c>
      <c r="D44" s="254"/>
      <c r="E44" s="255">
        <v>80</v>
      </c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162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2.5" outlineLevel="1" x14ac:dyDescent="0.2">
      <c r="A45" s="231">
        <v>10</v>
      </c>
      <c r="B45" s="232" t="s">
        <v>203</v>
      </c>
      <c r="C45" s="249" t="s">
        <v>204</v>
      </c>
      <c r="D45" s="233" t="s">
        <v>173</v>
      </c>
      <c r="E45" s="234">
        <v>188.5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4">
        <v>0</v>
      </c>
      <c r="O45" s="234">
        <f>ROUND(E45*N45,2)</f>
        <v>0</v>
      </c>
      <c r="P45" s="234">
        <v>0</v>
      </c>
      <c r="Q45" s="234">
        <f>ROUND(E45*P45,2)</f>
        <v>0</v>
      </c>
      <c r="R45" s="236" t="s">
        <v>174</v>
      </c>
      <c r="S45" s="236" t="s">
        <v>137</v>
      </c>
      <c r="T45" s="237" t="s">
        <v>137</v>
      </c>
      <c r="U45" s="222">
        <v>1.7999999999999999E-2</v>
      </c>
      <c r="V45" s="222">
        <f>ROUND(E45*U45,2)</f>
        <v>3.39</v>
      </c>
      <c r="W45" s="222"/>
      <c r="X45" s="222" t="s">
        <v>156</v>
      </c>
      <c r="Y45" s="222" t="s">
        <v>157</v>
      </c>
      <c r="Z45" s="212"/>
      <c r="AA45" s="212"/>
      <c r="AB45" s="212"/>
      <c r="AC45" s="212"/>
      <c r="AD45" s="212"/>
      <c r="AE45" s="212"/>
      <c r="AF45" s="212"/>
      <c r="AG45" s="212" t="s">
        <v>158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">
      <c r="A46" s="219"/>
      <c r="B46" s="220"/>
      <c r="C46" s="261" t="s">
        <v>191</v>
      </c>
      <c r="D46" s="254"/>
      <c r="E46" s="255"/>
      <c r="F46" s="222"/>
      <c r="G46" s="222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162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">
      <c r="A47" s="219"/>
      <c r="B47" s="220"/>
      <c r="C47" s="261" t="s">
        <v>192</v>
      </c>
      <c r="D47" s="254"/>
      <c r="E47" s="255">
        <v>188.5</v>
      </c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162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31">
        <v>11</v>
      </c>
      <c r="B48" s="232" t="s">
        <v>205</v>
      </c>
      <c r="C48" s="249" t="s">
        <v>206</v>
      </c>
      <c r="D48" s="233" t="s">
        <v>154</v>
      </c>
      <c r="E48" s="234">
        <v>562.5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21</v>
      </c>
      <c r="M48" s="236">
        <f>G48*(1+L48/100)</f>
        <v>0</v>
      </c>
      <c r="N48" s="234">
        <v>0</v>
      </c>
      <c r="O48" s="234">
        <f>ROUND(E48*N48,2)</f>
        <v>0</v>
      </c>
      <c r="P48" s="234">
        <v>0</v>
      </c>
      <c r="Q48" s="234">
        <f>ROUND(E48*P48,2)</f>
        <v>0</v>
      </c>
      <c r="R48" s="236" t="s">
        <v>174</v>
      </c>
      <c r="S48" s="236" t="s">
        <v>137</v>
      </c>
      <c r="T48" s="237" t="s">
        <v>137</v>
      </c>
      <c r="U48" s="222">
        <v>1.7999999999999999E-2</v>
      </c>
      <c r="V48" s="222">
        <f>ROUND(E48*U48,2)</f>
        <v>10.130000000000001</v>
      </c>
      <c r="W48" s="222"/>
      <c r="X48" s="222" t="s">
        <v>156</v>
      </c>
      <c r="Y48" s="222" t="s">
        <v>157</v>
      </c>
      <c r="Z48" s="212"/>
      <c r="AA48" s="212"/>
      <c r="AB48" s="212"/>
      <c r="AC48" s="212"/>
      <c r="AD48" s="212"/>
      <c r="AE48" s="212"/>
      <c r="AF48" s="212"/>
      <c r="AG48" s="212" t="s">
        <v>207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">
      <c r="A49" s="219"/>
      <c r="B49" s="220"/>
      <c r="C49" s="260" t="s">
        <v>208</v>
      </c>
      <c r="D49" s="258"/>
      <c r="E49" s="258"/>
      <c r="F49" s="258"/>
      <c r="G49" s="258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160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2" x14ac:dyDescent="0.2">
      <c r="A50" s="219"/>
      <c r="B50" s="220"/>
      <c r="C50" s="261" t="s">
        <v>209</v>
      </c>
      <c r="D50" s="254"/>
      <c r="E50" s="255"/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162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">
      <c r="A51" s="219"/>
      <c r="B51" s="220"/>
      <c r="C51" s="261" t="s">
        <v>210</v>
      </c>
      <c r="D51" s="254"/>
      <c r="E51" s="255"/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162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">
      <c r="A52" s="219"/>
      <c r="B52" s="220"/>
      <c r="C52" s="261" t="s">
        <v>211</v>
      </c>
      <c r="D52" s="254"/>
      <c r="E52" s="255">
        <v>10.5</v>
      </c>
      <c r="F52" s="222"/>
      <c r="G52" s="222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162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3" x14ac:dyDescent="0.2">
      <c r="A53" s="219"/>
      <c r="B53" s="220"/>
      <c r="C53" s="261" t="s">
        <v>209</v>
      </c>
      <c r="D53" s="254"/>
      <c r="E53" s="255"/>
      <c r="F53" s="222"/>
      <c r="G53" s="22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162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">
      <c r="A54" s="219"/>
      <c r="B54" s="220"/>
      <c r="C54" s="261" t="s">
        <v>212</v>
      </c>
      <c r="D54" s="254"/>
      <c r="E54" s="255"/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162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">
      <c r="A55" s="219"/>
      <c r="B55" s="220"/>
      <c r="C55" s="261" t="s">
        <v>213</v>
      </c>
      <c r="D55" s="254"/>
      <c r="E55" s="255">
        <v>552</v>
      </c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162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 x14ac:dyDescent="0.2">
      <c r="A56" s="231">
        <v>12</v>
      </c>
      <c r="B56" s="232" t="s">
        <v>214</v>
      </c>
      <c r="C56" s="249" t="s">
        <v>215</v>
      </c>
      <c r="D56" s="233" t="s">
        <v>154</v>
      </c>
      <c r="E56" s="234">
        <v>2.2000000000000002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21</v>
      </c>
      <c r="M56" s="236">
        <f>G56*(1+L56/100)</f>
        <v>0</v>
      </c>
      <c r="N56" s="234">
        <v>0</v>
      </c>
      <c r="O56" s="234">
        <f>ROUND(E56*N56,2)</f>
        <v>0</v>
      </c>
      <c r="P56" s="234">
        <v>0</v>
      </c>
      <c r="Q56" s="234">
        <f>ROUND(E56*P56,2)</f>
        <v>0</v>
      </c>
      <c r="R56" s="236" t="s">
        <v>216</v>
      </c>
      <c r="S56" s="236" t="s">
        <v>137</v>
      </c>
      <c r="T56" s="237" t="s">
        <v>137</v>
      </c>
      <c r="U56" s="222">
        <v>0.09</v>
      </c>
      <c r="V56" s="222">
        <f>ROUND(E56*U56,2)</f>
        <v>0.2</v>
      </c>
      <c r="W56" s="222"/>
      <c r="X56" s="222" t="s">
        <v>156</v>
      </c>
      <c r="Y56" s="222" t="s">
        <v>157</v>
      </c>
      <c r="Z56" s="212"/>
      <c r="AA56" s="212"/>
      <c r="AB56" s="212"/>
      <c r="AC56" s="212"/>
      <c r="AD56" s="212"/>
      <c r="AE56" s="212"/>
      <c r="AF56" s="212"/>
      <c r="AG56" s="212" t="s">
        <v>158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2" x14ac:dyDescent="0.2">
      <c r="A57" s="219"/>
      <c r="B57" s="220"/>
      <c r="C57" s="260" t="s">
        <v>217</v>
      </c>
      <c r="D57" s="258"/>
      <c r="E57" s="258"/>
      <c r="F57" s="258"/>
      <c r="G57" s="258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160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">
      <c r="A58" s="219"/>
      <c r="B58" s="220"/>
      <c r="C58" s="261" t="s">
        <v>218</v>
      </c>
      <c r="D58" s="254"/>
      <c r="E58" s="255"/>
      <c r="F58" s="222"/>
      <c r="G58" s="222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2"/>
      <c r="AA58" s="212"/>
      <c r="AB58" s="212"/>
      <c r="AC58" s="212"/>
      <c r="AD58" s="212"/>
      <c r="AE58" s="212"/>
      <c r="AF58" s="212"/>
      <c r="AG58" s="212" t="s">
        <v>162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">
      <c r="A59" s="219"/>
      <c r="B59" s="220"/>
      <c r="C59" s="261" t="s">
        <v>219</v>
      </c>
      <c r="D59" s="254"/>
      <c r="E59" s="255"/>
      <c r="F59" s="222"/>
      <c r="G59" s="22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162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">
      <c r="A60" s="219"/>
      <c r="B60" s="220"/>
      <c r="C60" s="261" t="s">
        <v>164</v>
      </c>
      <c r="D60" s="254"/>
      <c r="E60" s="255">
        <v>2.2000000000000002</v>
      </c>
      <c r="F60" s="222"/>
      <c r="G60" s="22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162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31">
        <v>13</v>
      </c>
      <c r="B61" s="232" t="s">
        <v>220</v>
      </c>
      <c r="C61" s="249" t="s">
        <v>221</v>
      </c>
      <c r="D61" s="233" t="s">
        <v>222</v>
      </c>
      <c r="E61" s="234">
        <v>358.15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21</v>
      </c>
      <c r="M61" s="236">
        <f>G61*(1+L61/100)</f>
        <v>0</v>
      </c>
      <c r="N61" s="234">
        <v>0</v>
      </c>
      <c r="O61" s="234">
        <f>ROUND(E61*N61,2)</f>
        <v>0</v>
      </c>
      <c r="P61" s="234">
        <v>0</v>
      </c>
      <c r="Q61" s="234">
        <f>ROUND(E61*P61,2)</f>
        <v>0</v>
      </c>
      <c r="R61" s="236" t="s">
        <v>174</v>
      </c>
      <c r="S61" s="236" t="s">
        <v>137</v>
      </c>
      <c r="T61" s="237" t="s">
        <v>137</v>
      </c>
      <c r="U61" s="222">
        <v>0</v>
      </c>
      <c r="V61" s="222">
        <f>ROUND(E61*U61,2)</f>
        <v>0</v>
      </c>
      <c r="W61" s="222"/>
      <c r="X61" s="222" t="s">
        <v>156</v>
      </c>
      <c r="Y61" s="222" t="s">
        <v>157</v>
      </c>
      <c r="Z61" s="212"/>
      <c r="AA61" s="212"/>
      <c r="AB61" s="212"/>
      <c r="AC61" s="212"/>
      <c r="AD61" s="212"/>
      <c r="AE61" s="212"/>
      <c r="AF61" s="212"/>
      <c r="AG61" s="212" t="s">
        <v>158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2" x14ac:dyDescent="0.2">
      <c r="A62" s="219"/>
      <c r="B62" s="220"/>
      <c r="C62" s="261" t="s">
        <v>191</v>
      </c>
      <c r="D62" s="254"/>
      <c r="E62" s="255"/>
      <c r="F62" s="222"/>
      <c r="G62" s="22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162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">
      <c r="A63" s="219"/>
      <c r="B63" s="220"/>
      <c r="C63" s="261" t="s">
        <v>223</v>
      </c>
      <c r="D63" s="254"/>
      <c r="E63" s="255">
        <v>358.15</v>
      </c>
      <c r="F63" s="222"/>
      <c r="G63" s="22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162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31">
        <v>14</v>
      </c>
      <c r="B64" s="232" t="s">
        <v>224</v>
      </c>
      <c r="C64" s="249" t="s">
        <v>225</v>
      </c>
      <c r="D64" s="233" t="s">
        <v>154</v>
      </c>
      <c r="E64" s="234">
        <v>100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4">
        <v>0</v>
      </c>
      <c r="O64" s="234">
        <f>ROUND(E64*N64,2)</f>
        <v>0</v>
      </c>
      <c r="P64" s="234">
        <v>0</v>
      </c>
      <c r="Q64" s="234">
        <f>ROUND(E64*P64,2)</f>
        <v>0</v>
      </c>
      <c r="R64" s="236"/>
      <c r="S64" s="236" t="s">
        <v>124</v>
      </c>
      <c r="T64" s="237" t="s">
        <v>125</v>
      </c>
      <c r="U64" s="222">
        <v>0</v>
      </c>
      <c r="V64" s="222">
        <f>ROUND(E64*U64,2)</f>
        <v>0</v>
      </c>
      <c r="W64" s="222"/>
      <c r="X64" s="222" t="s">
        <v>156</v>
      </c>
      <c r="Y64" s="222" t="s">
        <v>157</v>
      </c>
      <c r="Z64" s="212"/>
      <c r="AA64" s="212"/>
      <c r="AB64" s="212"/>
      <c r="AC64" s="212"/>
      <c r="AD64" s="212"/>
      <c r="AE64" s="212"/>
      <c r="AF64" s="212"/>
      <c r="AG64" s="212" t="s">
        <v>207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2" x14ac:dyDescent="0.2">
      <c r="A65" s="219"/>
      <c r="B65" s="220"/>
      <c r="C65" s="250" t="s">
        <v>226</v>
      </c>
      <c r="D65" s="246"/>
      <c r="E65" s="246"/>
      <c r="F65" s="246"/>
      <c r="G65" s="246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134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2" x14ac:dyDescent="0.2">
      <c r="A66" s="219"/>
      <c r="B66" s="220"/>
      <c r="C66" s="261" t="s">
        <v>227</v>
      </c>
      <c r="D66" s="254"/>
      <c r="E66" s="255"/>
      <c r="F66" s="222"/>
      <c r="G66" s="222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162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3" x14ac:dyDescent="0.2">
      <c r="A67" s="219"/>
      <c r="B67" s="220"/>
      <c r="C67" s="261" t="s">
        <v>228</v>
      </c>
      <c r="D67" s="254"/>
      <c r="E67" s="255"/>
      <c r="F67" s="222"/>
      <c r="G67" s="222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162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2.5" outlineLevel="3" x14ac:dyDescent="0.2">
      <c r="A68" s="219"/>
      <c r="B68" s="220"/>
      <c r="C68" s="261" t="s">
        <v>229</v>
      </c>
      <c r="D68" s="254"/>
      <c r="E68" s="255"/>
      <c r="F68" s="222"/>
      <c r="G68" s="22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162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">
      <c r="A69" s="219"/>
      <c r="B69" s="220"/>
      <c r="C69" s="261" t="s">
        <v>230</v>
      </c>
      <c r="D69" s="254"/>
      <c r="E69" s="255"/>
      <c r="F69" s="222"/>
      <c r="G69" s="222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162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2.5" outlineLevel="3" x14ac:dyDescent="0.2">
      <c r="A70" s="219"/>
      <c r="B70" s="220"/>
      <c r="C70" s="261" t="s">
        <v>231</v>
      </c>
      <c r="D70" s="254"/>
      <c r="E70" s="255"/>
      <c r="F70" s="222"/>
      <c r="G70" s="22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162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">
      <c r="A71" s="219"/>
      <c r="B71" s="220"/>
      <c r="C71" s="261" t="s">
        <v>232</v>
      </c>
      <c r="D71" s="254"/>
      <c r="E71" s="255"/>
      <c r="F71" s="222"/>
      <c r="G71" s="222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162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">
      <c r="A72" s="219"/>
      <c r="B72" s="220"/>
      <c r="C72" s="261" t="s">
        <v>233</v>
      </c>
      <c r="D72" s="254"/>
      <c r="E72" s="255"/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162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">
      <c r="A73" s="219"/>
      <c r="B73" s="220"/>
      <c r="C73" s="261" t="s">
        <v>234</v>
      </c>
      <c r="D73" s="254"/>
      <c r="E73" s="255"/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162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">
      <c r="A74" s="219"/>
      <c r="B74" s="220"/>
      <c r="C74" s="261" t="s">
        <v>235</v>
      </c>
      <c r="D74" s="254"/>
      <c r="E74" s="255"/>
      <c r="F74" s="222"/>
      <c r="G74" s="222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162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">
      <c r="A75" s="219"/>
      <c r="B75" s="220"/>
      <c r="C75" s="261" t="s">
        <v>236</v>
      </c>
      <c r="D75" s="254"/>
      <c r="E75" s="255">
        <v>100</v>
      </c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162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x14ac:dyDescent="0.2">
      <c r="A76" s="224" t="s">
        <v>119</v>
      </c>
      <c r="B76" s="225" t="s">
        <v>72</v>
      </c>
      <c r="C76" s="247" t="s">
        <v>73</v>
      </c>
      <c r="D76" s="226"/>
      <c r="E76" s="227"/>
      <c r="F76" s="228"/>
      <c r="G76" s="228">
        <f>SUMIF(AG77:AG117,"&lt;&gt;NOR",G77:G117)</f>
        <v>0</v>
      </c>
      <c r="H76" s="228"/>
      <c r="I76" s="228">
        <f>SUM(I77:I117)</f>
        <v>0</v>
      </c>
      <c r="J76" s="228"/>
      <c r="K76" s="228">
        <f>SUM(K77:K117)</f>
        <v>0</v>
      </c>
      <c r="L76" s="228"/>
      <c r="M76" s="228">
        <f>SUM(M77:M117)</f>
        <v>0</v>
      </c>
      <c r="N76" s="227"/>
      <c r="O76" s="227">
        <f>SUM(O77:O117)</f>
        <v>0.01</v>
      </c>
      <c r="P76" s="227"/>
      <c r="Q76" s="227">
        <f>SUM(Q77:Q117)</f>
        <v>0</v>
      </c>
      <c r="R76" s="228"/>
      <c r="S76" s="228"/>
      <c r="T76" s="229"/>
      <c r="U76" s="223"/>
      <c r="V76" s="223">
        <f>SUM(V77:V117)</f>
        <v>98.240000000000009</v>
      </c>
      <c r="W76" s="223"/>
      <c r="X76" s="223"/>
      <c r="Y76" s="223"/>
      <c r="AG76" t="s">
        <v>120</v>
      </c>
    </row>
    <row r="77" spans="1:60" outlineLevel="1" x14ac:dyDescent="0.2">
      <c r="A77" s="231">
        <v>15</v>
      </c>
      <c r="B77" s="232" t="s">
        <v>237</v>
      </c>
      <c r="C77" s="249" t="s">
        <v>238</v>
      </c>
      <c r="D77" s="233" t="s">
        <v>173</v>
      </c>
      <c r="E77" s="234">
        <v>14.7</v>
      </c>
      <c r="F77" s="235"/>
      <c r="G77" s="236">
        <f>ROUND(E77*F77,2)</f>
        <v>0</v>
      </c>
      <c r="H77" s="235"/>
      <c r="I77" s="236">
        <f>ROUND(E77*H77,2)</f>
        <v>0</v>
      </c>
      <c r="J77" s="235"/>
      <c r="K77" s="236">
        <f>ROUND(E77*J77,2)</f>
        <v>0</v>
      </c>
      <c r="L77" s="236">
        <v>21</v>
      </c>
      <c r="M77" s="236">
        <f>G77*(1+L77/100)</f>
        <v>0</v>
      </c>
      <c r="N77" s="234">
        <v>0</v>
      </c>
      <c r="O77" s="234">
        <f>ROUND(E77*N77,2)</f>
        <v>0</v>
      </c>
      <c r="P77" s="234">
        <v>0</v>
      </c>
      <c r="Q77" s="234">
        <f>ROUND(E77*P77,2)</f>
        <v>0</v>
      </c>
      <c r="R77" s="236" t="s">
        <v>174</v>
      </c>
      <c r="S77" s="236" t="s">
        <v>137</v>
      </c>
      <c r="T77" s="237" t="s">
        <v>137</v>
      </c>
      <c r="U77" s="222">
        <v>1.0999999999999999E-2</v>
      </c>
      <c r="V77" s="222">
        <f>ROUND(E77*U77,2)</f>
        <v>0.16</v>
      </c>
      <c r="W77" s="222"/>
      <c r="X77" s="222" t="s">
        <v>156</v>
      </c>
      <c r="Y77" s="222" t="s">
        <v>157</v>
      </c>
      <c r="Z77" s="212"/>
      <c r="AA77" s="212"/>
      <c r="AB77" s="212"/>
      <c r="AC77" s="212"/>
      <c r="AD77" s="212"/>
      <c r="AE77" s="212"/>
      <c r="AF77" s="212"/>
      <c r="AG77" s="212" t="s">
        <v>207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 x14ac:dyDescent="0.2">
      <c r="A78" s="219"/>
      <c r="B78" s="220"/>
      <c r="C78" s="260" t="s">
        <v>190</v>
      </c>
      <c r="D78" s="258"/>
      <c r="E78" s="258"/>
      <c r="F78" s="258"/>
      <c r="G78" s="258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160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2" x14ac:dyDescent="0.2">
      <c r="A79" s="219"/>
      <c r="B79" s="220"/>
      <c r="C79" s="261" t="s">
        <v>239</v>
      </c>
      <c r="D79" s="254"/>
      <c r="E79" s="255"/>
      <c r="F79" s="222"/>
      <c r="G79" s="22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162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">
      <c r="A80" s="219"/>
      <c r="B80" s="220"/>
      <c r="C80" s="261" t="s">
        <v>240</v>
      </c>
      <c r="D80" s="254"/>
      <c r="E80" s="255"/>
      <c r="F80" s="222"/>
      <c r="G80" s="22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162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">
      <c r="A81" s="219"/>
      <c r="B81" s="220"/>
      <c r="C81" s="261" t="s">
        <v>241</v>
      </c>
      <c r="D81" s="254"/>
      <c r="E81" s="255">
        <v>14.7</v>
      </c>
      <c r="F81" s="222"/>
      <c r="G81" s="222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162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2.5" outlineLevel="1" x14ac:dyDescent="0.2">
      <c r="A82" s="231">
        <v>16</v>
      </c>
      <c r="B82" s="232" t="s">
        <v>242</v>
      </c>
      <c r="C82" s="249" t="s">
        <v>243</v>
      </c>
      <c r="D82" s="233" t="s">
        <v>173</v>
      </c>
      <c r="E82" s="234">
        <v>14.7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21</v>
      </c>
      <c r="M82" s="236">
        <f>G82*(1+L82/100)</f>
        <v>0</v>
      </c>
      <c r="N82" s="234">
        <v>0</v>
      </c>
      <c r="O82" s="234">
        <f>ROUND(E82*N82,2)</f>
        <v>0</v>
      </c>
      <c r="P82" s="234">
        <v>0</v>
      </c>
      <c r="Q82" s="234">
        <f>ROUND(E82*P82,2)</f>
        <v>0</v>
      </c>
      <c r="R82" s="236" t="s">
        <v>174</v>
      </c>
      <c r="S82" s="236" t="s">
        <v>137</v>
      </c>
      <c r="T82" s="237" t="s">
        <v>137</v>
      </c>
      <c r="U82" s="222">
        <v>0.65200000000000002</v>
      </c>
      <c r="V82" s="222">
        <f>ROUND(E82*U82,2)</f>
        <v>9.58</v>
      </c>
      <c r="W82" s="222"/>
      <c r="X82" s="222" t="s">
        <v>156</v>
      </c>
      <c r="Y82" s="222" t="s">
        <v>157</v>
      </c>
      <c r="Z82" s="212"/>
      <c r="AA82" s="212"/>
      <c r="AB82" s="212"/>
      <c r="AC82" s="212"/>
      <c r="AD82" s="212"/>
      <c r="AE82" s="212"/>
      <c r="AF82" s="212"/>
      <c r="AG82" s="212" t="s">
        <v>207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2" x14ac:dyDescent="0.2">
      <c r="A83" s="219"/>
      <c r="B83" s="220"/>
      <c r="C83" s="261" t="s">
        <v>239</v>
      </c>
      <c r="D83" s="254"/>
      <c r="E83" s="255"/>
      <c r="F83" s="222"/>
      <c r="G83" s="222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162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">
      <c r="A84" s="219"/>
      <c r="B84" s="220"/>
      <c r="C84" s="261" t="s">
        <v>240</v>
      </c>
      <c r="D84" s="254"/>
      <c r="E84" s="255"/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162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">
      <c r="A85" s="219"/>
      <c r="B85" s="220"/>
      <c r="C85" s="261" t="s">
        <v>241</v>
      </c>
      <c r="D85" s="254"/>
      <c r="E85" s="255">
        <v>14.7</v>
      </c>
      <c r="F85" s="222"/>
      <c r="G85" s="22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162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31">
        <v>17</v>
      </c>
      <c r="B86" s="232" t="s">
        <v>244</v>
      </c>
      <c r="C86" s="249" t="s">
        <v>245</v>
      </c>
      <c r="D86" s="233" t="s">
        <v>154</v>
      </c>
      <c r="E86" s="234">
        <v>147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21</v>
      </c>
      <c r="M86" s="236">
        <f>G86*(1+L86/100)</f>
        <v>0</v>
      </c>
      <c r="N86" s="234">
        <v>0</v>
      </c>
      <c r="O86" s="234">
        <f>ROUND(E86*N86,2)</f>
        <v>0</v>
      </c>
      <c r="P86" s="234">
        <v>0</v>
      </c>
      <c r="Q86" s="234">
        <f>ROUND(E86*P86,2)</f>
        <v>0</v>
      </c>
      <c r="R86" s="236" t="s">
        <v>216</v>
      </c>
      <c r="S86" s="236" t="s">
        <v>137</v>
      </c>
      <c r="T86" s="237" t="s">
        <v>137</v>
      </c>
      <c r="U86" s="222">
        <v>9.7000000000000003E-2</v>
      </c>
      <c r="V86" s="222">
        <f>ROUND(E86*U86,2)</f>
        <v>14.26</v>
      </c>
      <c r="W86" s="222"/>
      <c r="X86" s="222" t="s">
        <v>156</v>
      </c>
      <c r="Y86" s="222" t="s">
        <v>157</v>
      </c>
      <c r="Z86" s="212"/>
      <c r="AA86" s="212"/>
      <c r="AB86" s="212"/>
      <c r="AC86" s="212"/>
      <c r="AD86" s="212"/>
      <c r="AE86" s="212"/>
      <c r="AF86" s="212"/>
      <c r="AG86" s="212" t="s">
        <v>207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2" x14ac:dyDescent="0.2">
      <c r="A87" s="219"/>
      <c r="B87" s="220"/>
      <c r="C87" s="260" t="s">
        <v>246</v>
      </c>
      <c r="D87" s="258"/>
      <c r="E87" s="258"/>
      <c r="F87" s="258"/>
      <c r="G87" s="258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160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2" x14ac:dyDescent="0.2">
      <c r="A88" s="219"/>
      <c r="B88" s="220"/>
      <c r="C88" s="261" t="s">
        <v>239</v>
      </c>
      <c r="D88" s="254"/>
      <c r="E88" s="255"/>
      <c r="F88" s="222"/>
      <c r="G88" s="222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162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">
      <c r="A89" s="219"/>
      <c r="B89" s="220"/>
      <c r="C89" s="261" t="s">
        <v>240</v>
      </c>
      <c r="D89" s="254"/>
      <c r="E89" s="255"/>
      <c r="F89" s="222"/>
      <c r="G89" s="22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162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">
      <c r="A90" s="219"/>
      <c r="B90" s="220"/>
      <c r="C90" s="261" t="s">
        <v>247</v>
      </c>
      <c r="D90" s="254"/>
      <c r="E90" s="255">
        <v>147</v>
      </c>
      <c r="F90" s="222"/>
      <c r="G90" s="22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162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31">
        <v>18</v>
      </c>
      <c r="B91" s="232" t="s">
        <v>248</v>
      </c>
      <c r="C91" s="249" t="s">
        <v>249</v>
      </c>
      <c r="D91" s="233" t="s">
        <v>173</v>
      </c>
      <c r="E91" s="234">
        <v>147</v>
      </c>
      <c r="F91" s="235"/>
      <c r="G91" s="236">
        <f>ROUND(E91*F91,2)</f>
        <v>0</v>
      </c>
      <c r="H91" s="235"/>
      <c r="I91" s="236">
        <f>ROUND(E91*H91,2)</f>
        <v>0</v>
      </c>
      <c r="J91" s="235"/>
      <c r="K91" s="236">
        <f>ROUND(E91*J91,2)</f>
        <v>0</v>
      </c>
      <c r="L91" s="236">
        <v>21</v>
      </c>
      <c r="M91" s="236">
        <f>G91*(1+L91/100)</f>
        <v>0</v>
      </c>
      <c r="N91" s="234">
        <v>0</v>
      </c>
      <c r="O91" s="234">
        <f>ROUND(E91*N91,2)</f>
        <v>0</v>
      </c>
      <c r="P91" s="234">
        <v>0</v>
      </c>
      <c r="Q91" s="234">
        <f>ROUND(E91*P91,2)</f>
        <v>0</v>
      </c>
      <c r="R91" s="236" t="s">
        <v>216</v>
      </c>
      <c r="S91" s="236" t="s">
        <v>137</v>
      </c>
      <c r="T91" s="237" t="s">
        <v>137</v>
      </c>
      <c r="U91" s="222">
        <v>1.6E-2</v>
      </c>
      <c r="V91" s="222">
        <f>ROUND(E91*U91,2)</f>
        <v>2.35</v>
      </c>
      <c r="W91" s="222"/>
      <c r="X91" s="222" t="s">
        <v>156</v>
      </c>
      <c r="Y91" s="222" t="s">
        <v>157</v>
      </c>
      <c r="Z91" s="212"/>
      <c r="AA91" s="212"/>
      <c r="AB91" s="212"/>
      <c r="AC91" s="212"/>
      <c r="AD91" s="212"/>
      <c r="AE91" s="212"/>
      <c r="AF91" s="212"/>
      <c r="AG91" s="212" t="s">
        <v>207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2" x14ac:dyDescent="0.2">
      <c r="A92" s="219"/>
      <c r="B92" s="220"/>
      <c r="C92" s="260" t="s">
        <v>250</v>
      </c>
      <c r="D92" s="258"/>
      <c r="E92" s="258"/>
      <c r="F92" s="258"/>
      <c r="G92" s="258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160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2" x14ac:dyDescent="0.2">
      <c r="A93" s="219"/>
      <c r="B93" s="220"/>
      <c r="C93" s="261" t="s">
        <v>239</v>
      </c>
      <c r="D93" s="254"/>
      <c r="E93" s="255"/>
      <c r="F93" s="222"/>
      <c r="G93" s="222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22"/>
      <c r="Z93" s="212"/>
      <c r="AA93" s="212"/>
      <c r="AB93" s="212"/>
      <c r="AC93" s="212"/>
      <c r="AD93" s="212"/>
      <c r="AE93" s="212"/>
      <c r="AF93" s="212"/>
      <c r="AG93" s="212" t="s">
        <v>162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">
      <c r="A94" s="219"/>
      <c r="B94" s="220"/>
      <c r="C94" s="261" t="s">
        <v>240</v>
      </c>
      <c r="D94" s="254"/>
      <c r="E94" s="255"/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162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">
      <c r="A95" s="219"/>
      <c r="B95" s="220"/>
      <c r="C95" s="261" t="s">
        <v>247</v>
      </c>
      <c r="D95" s="254"/>
      <c r="E95" s="255">
        <v>147</v>
      </c>
      <c r="F95" s="222"/>
      <c r="G95" s="222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162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ht="22.5" outlineLevel="1" x14ac:dyDescent="0.2">
      <c r="A96" s="231">
        <v>19</v>
      </c>
      <c r="B96" s="232" t="s">
        <v>251</v>
      </c>
      <c r="C96" s="249" t="s">
        <v>252</v>
      </c>
      <c r="D96" s="233" t="s">
        <v>154</v>
      </c>
      <c r="E96" s="234">
        <v>147</v>
      </c>
      <c r="F96" s="235"/>
      <c r="G96" s="236">
        <f>ROUND(E96*F96,2)</f>
        <v>0</v>
      </c>
      <c r="H96" s="235"/>
      <c r="I96" s="236">
        <f>ROUND(E96*H96,2)</f>
        <v>0</v>
      </c>
      <c r="J96" s="235"/>
      <c r="K96" s="236">
        <f>ROUND(E96*J96,2)</f>
        <v>0</v>
      </c>
      <c r="L96" s="236">
        <v>21</v>
      </c>
      <c r="M96" s="236">
        <f>G96*(1+L96/100)</f>
        <v>0</v>
      </c>
      <c r="N96" s="234">
        <v>0</v>
      </c>
      <c r="O96" s="234">
        <f>ROUND(E96*N96,2)</f>
        <v>0</v>
      </c>
      <c r="P96" s="234">
        <v>0</v>
      </c>
      <c r="Q96" s="234">
        <f>ROUND(E96*P96,2)</f>
        <v>0</v>
      </c>
      <c r="R96" s="236" t="s">
        <v>216</v>
      </c>
      <c r="S96" s="236" t="s">
        <v>137</v>
      </c>
      <c r="T96" s="237" t="s">
        <v>137</v>
      </c>
      <c r="U96" s="222">
        <v>0.17100000000000001</v>
      </c>
      <c r="V96" s="222">
        <f>ROUND(E96*U96,2)</f>
        <v>25.14</v>
      </c>
      <c r="W96" s="222"/>
      <c r="X96" s="222" t="s">
        <v>156</v>
      </c>
      <c r="Y96" s="222" t="s">
        <v>157</v>
      </c>
      <c r="Z96" s="212"/>
      <c r="AA96" s="212"/>
      <c r="AB96" s="212"/>
      <c r="AC96" s="212"/>
      <c r="AD96" s="212"/>
      <c r="AE96" s="212"/>
      <c r="AF96" s="212"/>
      <c r="AG96" s="212" t="s">
        <v>207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 x14ac:dyDescent="0.2">
      <c r="A97" s="219"/>
      <c r="B97" s="220"/>
      <c r="C97" s="260" t="s">
        <v>217</v>
      </c>
      <c r="D97" s="258"/>
      <c r="E97" s="258"/>
      <c r="F97" s="258"/>
      <c r="G97" s="258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160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2" x14ac:dyDescent="0.2">
      <c r="A98" s="219"/>
      <c r="B98" s="220"/>
      <c r="C98" s="261" t="s">
        <v>239</v>
      </c>
      <c r="D98" s="254"/>
      <c r="E98" s="255"/>
      <c r="F98" s="222"/>
      <c r="G98" s="222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162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 x14ac:dyDescent="0.2">
      <c r="A99" s="219"/>
      <c r="B99" s="220"/>
      <c r="C99" s="261" t="s">
        <v>240</v>
      </c>
      <c r="D99" s="254"/>
      <c r="E99" s="255"/>
      <c r="F99" s="222"/>
      <c r="G99" s="222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162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">
      <c r="A100" s="219"/>
      <c r="B100" s="220"/>
      <c r="C100" s="261" t="s">
        <v>247</v>
      </c>
      <c r="D100" s="254"/>
      <c r="E100" s="255">
        <v>147</v>
      </c>
      <c r="F100" s="222"/>
      <c r="G100" s="22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162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31">
        <v>20</v>
      </c>
      <c r="B101" s="232" t="s">
        <v>253</v>
      </c>
      <c r="C101" s="249" t="s">
        <v>254</v>
      </c>
      <c r="D101" s="233" t="s">
        <v>154</v>
      </c>
      <c r="E101" s="234">
        <v>147</v>
      </c>
      <c r="F101" s="235"/>
      <c r="G101" s="236">
        <f>ROUND(E101*F101,2)</f>
        <v>0</v>
      </c>
      <c r="H101" s="235"/>
      <c r="I101" s="236">
        <f>ROUND(E101*H101,2)</f>
        <v>0</v>
      </c>
      <c r="J101" s="235"/>
      <c r="K101" s="236">
        <f>ROUND(E101*J101,2)</f>
        <v>0</v>
      </c>
      <c r="L101" s="236">
        <v>21</v>
      </c>
      <c r="M101" s="236">
        <f>G101*(1+L101/100)</f>
        <v>0</v>
      </c>
      <c r="N101" s="234">
        <v>0</v>
      </c>
      <c r="O101" s="234">
        <f>ROUND(E101*N101,2)</f>
        <v>0</v>
      </c>
      <c r="P101" s="234">
        <v>0</v>
      </c>
      <c r="Q101" s="234">
        <f>ROUND(E101*P101,2)</f>
        <v>0</v>
      </c>
      <c r="R101" s="236" t="s">
        <v>174</v>
      </c>
      <c r="S101" s="236" t="s">
        <v>137</v>
      </c>
      <c r="T101" s="237" t="s">
        <v>137</v>
      </c>
      <c r="U101" s="222">
        <v>0.128</v>
      </c>
      <c r="V101" s="222">
        <f>ROUND(E101*U101,2)</f>
        <v>18.82</v>
      </c>
      <c r="W101" s="222"/>
      <c r="X101" s="222" t="s">
        <v>156</v>
      </c>
      <c r="Y101" s="222" t="s">
        <v>157</v>
      </c>
      <c r="Z101" s="212"/>
      <c r="AA101" s="212"/>
      <c r="AB101" s="212"/>
      <c r="AC101" s="212"/>
      <c r="AD101" s="212"/>
      <c r="AE101" s="212"/>
      <c r="AF101" s="212"/>
      <c r="AG101" s="212" t="s">
        <v>207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2" x14ac:dyDescent="0.2">
      <c r="A102" s="219"/>
      <c r="B102" s="220"/>
      <c r="C102" s="260" t="s">
        <v>255</v>
      </c>
      <c r="D102" s="258"/>
      <c r="E102" s="258"/>
      <c r="F102" s="258"/>
      <c r="G102" s="258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160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2" x14ac:dyDescent="0.2">
      <c r="A103" s="219"/>
      <c r="B103" s="220"/>
      <c r="C103" s="261" t="s">
        <v>239</v>
      </c>
      <c r="D103" s="254"/>
      <c r="E103" s="255"/>
      <c r="F103" s="222"/>
      <c r="G103" s="222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162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">
      <c r="A104" s="219"/>
      <c r="B104" s="220"/>
      <c r="C104" s="261" t="s">
        <v>240</v>
      </c>
      <c r="D104" s="254"/>
      <c r="E104" s="255"/>
      <c r="F104" s="222"/>
      <c r="G104" s="222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162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">
      <c r="A105" s="219"/>
      <c r="B105" s="220"/>
      <c r="C105" s="261" t="s">
        <v>247</v>
      </c>
      <c r="D105" s="254"/>
      <c r="E105" s="255">
        <v>147</v>
      </c>
      <c r="F105" s="222"/>
      <c r="G105" s="222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162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ht="22.5" outlineLevel="1" x14ac:dyDescent="0.2">
      <c r="A106" s="231">
        <v>21</v>
      </c>
      <c r="B106" s="232" t="s">
        <v>256</v>
      </c>
      <c r="C106" s="249" t="s">
        <v>257</v>
      </c>
      <c r="D106" s="233" t="s">
        <v>154</v>
      </c>
      <c r="E106" s="234">
        <v>147</v>
      </c>
      <c r="F106" s="235"/>
      <c r="G106" s="236">
        <f>ROUND(E106*F106,2)</f>
        <v>0</v>
      </c>
      <c r="H106" s="235"/>
      <c r="I106" s="236">
        <f>ROUND(E106*H106,2)</f>
        <v>0</v>
      </c>
      <c r="J106" s="235"/>
      <c r="K106" s="236">
        <f>ROUND(E106*J106,2)</f>
        <v>0</v>
      </c>
      <c r="L106" s="236">
        <v>21</v>
      </c>
      <c r="M106" s="236">
        <f>G106*(1+L106/100)</f>
        <v>0</v>
      </c>
      <c r="N106" s="234">
        <v>0</v>
      </c>
      <c r="O106" s="234">
        <f>ROUND(E106*N106,2)</f>
        <v>0</v>
      </c>
      <c r="P106" s="234">
        <v>0</v>
      </c>
      <c r="Q106" s="234">
        <f>ROUND(E106*P106,2)</f>
        <v>0</v>
      </c>
      <c r="R106" s="236" t="s">
        <v>174</v>
      </c>
      <c r="S106" s="236" t="s">
        <v>137</v>
      </c>
      <c r="T106" s="237" t="s">
        <v>137</v>
      </c>
      <c r="U106" s="222">
        <v>0.19</v>
      </c>
      <c r="V106" s="222">
        <f>ROUND(E106*U106,2)</f>
        <v>27.93</v>
      </c>
      <c r="W106" s="222"/>
      <c r="X106" s="222" t="s">
        <v>156</v>
      </c>
      <c r="Y106" s="222" t="s">
        <v>157</v>
      </c>
      <c r="Z106" s="212"/>
      <c r="AA106" s="212"/>
      <c r="AB106" s="212"/>
      <c r="AC106" s="212"/>
      <c r="AD106" s="212"/>
      <c r="AE106" s="212"/>
      <c r="AF106" s="212"/>
      <c r="AG106" s="212" t="s">
        <v>207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2" x14ac:dyDescent="0.2">
      <c r="A107" s="219"/>
      <c r="B107" s="220"/>
      <c r="C107" s="260" t="s">
        <v>258</v>
      </c>
      <c r="D107" s="258"/>
      <c r="E107" s="258"/>
      <c r="F107" s="258"/>
      <c r="G107" s="258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160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45" t="str">
        <f>C107</f>
        <v>s případným nutným přemístěním hromad nebo dočasných skládek na místo potřeby ze vzdálenosti do 30 m, ve svahu sklonu přes 1 : 5,</v>
      </c>
      <c r="BB107" s="212"/>
      <c r="BC107" s="212"/>
      <c r="BD107" s="212"/>
      <c r="BE107" s="212"/>
      <c r="BF107" s="212"/>
      <c r="BG107" s="212"/>
      <c r="BH107" s="212"/>
    </row>
    <row r="108" spans="1:60" outlineLevel="2" x14ac:dyDescent="0.2">
      <c r="A108" s="219"/>
      <c r="B108" s="220"/>
      <c r="C108" s="261" t="s">
        <v>239</v>
      </c>
      <c r="D108" s="254"/>
      <c r="E108" s="255"/>
      <c r="F108" s="222"/>
      <c r="G108" s="222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162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">
      <c r="A109" s="219"/>
      <c r="B109" s="220"/>
      <c r="C109" s="261" t="s">
        <v>240</v>
      </c>
      <c r="D109" s="254"/>
      <c r="E109" s="255"/>
      <c r="F109" s="222"/>
      <c r="G109" s="222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162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">
      <c r="A110" s="219"/>
      <c r="B110" s="220"/>
      <c r="C110" s="261" t="s">
        <v>247</v>
      </c>
      <c r="D110" s="254"/>
      <c r="E110" s="255">
        <v>147</v>
      </c>
      <c r="F110" s="222"/>
      <c r="G110" s="222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162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31">
        <v>22</v>
      </c>
      <c r="B111" s="232" t="s">
        <v>259</v>
      </c>
      <c r="C111" s="249" t="s">
        <v>260</v>
      </c>
      <c r="D111" s="233" t="s">
        <v>261</v>
      </c>
      <c r="E111" s="234">
        <v>14.553000000000001</v>
      </c>
      <c r="F111" s="235"/>
      <c r="G111" s="236">
        <f>ROUND(E111*F111,2)</f>
        <v>0</v>
      </c>
      <c r="H111" s="235"/>
      <c r="I111" s="236">
        <f>ROUND(E111*H111,2)</f>
        <v>0</v>
      </c>
      <c r="J111" s="235"/>
      <c r="K111" s="236">
        <f>ROUND(E111*J111,2)</f>
        <v>0</v>
      </c>
      <c r="L111" s="236">
        <v>21</v>
      </c>
      <c r="M111" s="236">
        <f>G111*(1+L111/100)</f>
        <v>0</v>
      </c>
      <c r="N111" s="234">
        <v>1E-3</v>
      </c>
      <c r="O111" s="234">
        <f>ROUND(E111*N111,2)</f>
        <v>0.01</v>
      </c>
      <c r="P111" s="234">
        <v>0</v>
      </c>
      <c r="Q111" s="234">
        <f>ROUND(E111*P111,2)</f>
        <v>0</v>
      </c>
      <c r="R111" s="236" t="s">
        <v>262</v>
      </c>
      <c r="S111" s="236" t="s">
        <v>137</v>
      </c>
      <c r="T111" s="237" t="s">
        <v>137</v>
      </c>
      <c r="U111" s="222">
        <v>0</v>
      </c>
      <c r="V111" s="222">
        <f>ROUND(E111*U111,2)</f>
        <v>0</v>
      </c>
      <c r="W111" s="222"/>
      <c r="X111" s="222" t="s">
        <v>263</v>
      </c>
      <c r="Y111" s="222" t="s">
        <v>157</v>
      </c>
      <c r="Z111" s="212"/>
      <c r="AA111" s="212"/>
      <c r="AB111" s="212"/>
      <c r="AC111" s="212"/>
      <c r="AD111" s="212"/>
      <c r="AE111" s="212"/>
      <c r="AF111" s="212"/>
      <c r="AG111" s="212" t="s">
        <v>264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2" x14ac:dyDescent="0.2">
      <c r="A112" s="219"/>
      <c r="B112" s="220"/>
      <c r="C112" s="261" t="s">
        <v>239</v>
      </c>
      <c r="D112" s="254"/>
      <c r="E112" s="255"/>
      <c r="F112" s="222"/>
      <c r="G112" s="222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22"/>
      <c r="Z112" s="212"/>
      <c r="AA112" s="212"/>
      <c r="AB112" s="212"/>
      <c r="AC112" s="212"/>
      <c r="AD112" s="212"/>
      <c r="AE112" s="212"/>
      <c r="AF112" s="212"/>
      <c r="AG112" s="212" t="s">
        <v>162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">
      <c r="A113" s="219"/>
      <c r="B113" s="220"/>
      <c r="C113" s="261" t="s">
        <v>240</v>
      </c>
      <c r="D113" s="254"/>
      <c r="E113" s="255"/>
      <c r="F113" s="222"/>
      <c r="G113" s="222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162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">
      <c r="A114" s="219"/>
      <c r="B114" s="220"/>
      <c r="C114" s="262" t="s">
        <v>265</v>
      </c>
      <c r="D114" s="256"/>
      <c r="E114" s="257"/>
      <c r="F114" s="222"/>
      <c r="G114" s="22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162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">
      <c r="A115" s="219"/>
      <c r="B115" s="220"/>
      <c r="C115" s="263" t="s">
        <v>266</v>
      </c>
      <c r="D115" s="256"/>
      <c r="E115" s="257">
        <v>147</v>
      </c>
      <c r="F115" s="222"/>
      <c r="G115" s="222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162</v>
      </c>
      <c r="AH115" s="212">
        <v>2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">
      <c r="A116" s="219"/>
      <c r="B116" s="220"/>
      <c r="C116" s="262" t="s">
        <v>267</v>
      </c>
      <c r="D116" s="256"/>
      <c r="E116" s="257"/>
      <c r="F116" s="222"/>
      <c r="G116" s="222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162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">
      <c r="A117" s="219"/>
      <c r="B117" s="220"/>
      <c r="C117" s="261" t="s">
        <v>268</v>
      </c>
      <c r="D117" s="254"/>
      <c r="E117" s="255">
        <v>14.553000000000001</v>
      </c>
      <c r="F117" s="222"/>
      <c r="G117" s="222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162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x14ac:dyDescent="0.2">
      <c r="A118" s="224" t="s">
        <v>119</v>
      </c>
      <c r="B118" s="225" t="s">
        <v>74</v>
      </c>
      <c r="C118" s="247" t="s">
        <v>75</v>
      </c>
      <c r="D118" s="226"/>
      <c r="E118" s="227"/>
      <c r="F118" s="228"/>
      <c r="G118" s="228">
        <f>SUMIF(AG119:AG138,"&lt;&gt;NOR",G119:G138)</f>
        <v>0</v>
      </c>
      <c r="H118" s="228"/>
      <c r="I118" s="228">
        <f>SUM(I119:I138)</f>
        <v>0</v>
      </c>
      <c r="J118" s="228"/>
      <c r="K118" s="228">
        <f>SUM(K119:K138)</f>
        <v>0</v>
      </c>
      <c r="L118" s="228"/>
      <c r="M118" s="228">
        <f>SUM(M119:M138)</f>
        <v>0</v>
      </c>
      <c r="N118" s="227"/>
      <c r="O118" s="227">
        <f>SUM(O119:O138)</f>
        <v>66.55</v>
      </c>
      <c r="P118" s="227"/>
      <c r="Q118" s="227">
        <f>SUM(Q119:Q138)</f>
        <v>0</v>
      </c>
      <c r="R118" s="228"/>
      <c r="S118" s="228"/>
      <c r="T118" s="229"/>
      <c r="U118" s="223"/>
      <c r="V118" s="223">
        <f>SUM(V119:V138)</f>
        <v>62.269999999999996</v>
      </c>
      <c r="W118" s="223"/>
      <c r="X118" s="223"/>
      <c r="Y118" s="223"/>
      <c r="AG118" t="s">
        <v>120</v>
      </c>
    </row>
    <row r="119" spans="1:60" outlineLevel="1" x14ac:dyDescent="0.2">
      <c r="A119" s="231">
        <v>23</v>
      </c>
      <c r="B119" s="232" t="s">
        <v>269</v>
      </c>
      <c r="C119" s="249" t="s">
        <v>270</v>
      </c>
      <c r="D119" s="233" t="s">
        <v>173</v>
      </c>
      <c r="E119" s="234">
        <v>20.399999999999999</v>
      </c>
      <c r="F119" s="235"/>
      <c r="G119" s="236">
        <f>ROUND(E119*F119,2)</f>
        <v>0</v>
      </c>
      <c r="H119" s="235"/>
      <c r="I119" s="236">
        <f>ROUND(E119*H119,2)</f>
        <v>0</v>
      </c>
      <c r="J119" s="235"/>
      <c r="K119" s="236">
        <f>ROUND(E119*J119,2)</f>
        <v>0</v>
      </c>
      <c r="L119" s="236">
        <v>21</v>
      </c>
      <c r="M119" s="236">
        <f>G119*(1+L119/100)</f>
        <v>0</v>
      </c>
      <c r="N119" s="234">
        <v>1.63</v>
      </c>
      <c r="O119" s="234">
        <f>ROUND(E119*N119,2)</f>
        <v>33.25</v>
      </c>
      <c r="P119" s="234">
        <v>0</v>
      </c>
      <c r="Q119" s="234">
        <f>ROUND(E119*P119,2)</f>
        <v>0</v>
      </c>
      <c r="R119" s="236" t="s">
        <v>271</v>
      </c>
      <c r="S119" s="236" t="s">
        <v>137</v>
      </c>
      <c r="T119" s="237" t="s">
        <v>137</v>
      </c>
      <c r="U119" s="222">
        <v>0.92</v>
      </c>
      <c r="V119" s="222">
        <f>ROUND(E119*U119,2)</f>
        <v>18.77</v>
      </c>
      <c r="W119" s="222"/>
      <c r="X119" s="222" t="s">
        <v>156</v>
      </c>
      <c r="Y119" s="222" t="s">
        <v>157</v>
      </c>
      <c r="Z119" s="212"/>
      <c r="AA119" s="212"/>
      <c r="AB119" s="212"/>
      <c r="AC119" s="212"/>
      <c r="AD119" s="212"/>
      <c r="AE119" s="212"/>
      <c r="AF119" s="212"/>
      <c r="AG119" s="212" t="s">
        <v>158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2" x14ac:dyDescent="0.2">
      <c r="A120" s="219"/>
      <c r="B120" s="220"/>
      <c r="C120" s="260" t="s">
        <v>272</v>
      </c>
      <c r="D120" s="258"/>
      <c r="E120" s="258"/>
      <c r="F120" s="258"/>
      <c r="G120" s="258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160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2" x14ac:dyDescent="0.2">
      <c r="A121" s="219"/>
      <c r="B121" s="220"/>
      <c r="C121" s="261" t="s">
        <v>273</v>
      </c>
      <c r="D121" s="254"/>
      <c r="E121" s="255"/>
      <c r="F121" s="222"/>
      <c r="G121" s="222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162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">
      <c r="A122" s="219"/>
      <c r="B122" s="220"/>
      <c r="C122" s="261" t="s">
        <v>274</v>
      </c>
      <c r="D122" s="254"/>
      <c r="E122" s="255"/>
      <c r="F122" s="222"/>
      <c r="G122" s="222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162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">
      <c r="A123" s="219"/>
      <c r="B123" s="220"/>
      <c r="C123" s="261" t="s">
        <v>275</v>
      </c>
      <c r="D123" s="254"/>
      <c r="E123" s="255">
        <v>20.399999999999999</v>
      </c>
      <c r="F123" s="222"/>
      <c r="G123" s="222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162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31">
        <v>24</v>
      </c>
      <c r="B124" s="232" t="s">
        <v>276</v>
      </c>
      <c r="C124" s="249" t="s">
        <v>277</v>
      </c>
      <c r="D124" s="233" t="s">
        <v>167</v>
      </c>
      <c r="E124" s="234">
        <v>150</v>
      </c>
      <c r="F124" s="235"/>
      <c r="G124" s="236">
        <f>ROUND(E124*F124,2)</f>
        <v>0</v>
      </c>
      <c r="H124" s="235"/>
      <c r="I124" s="236">
        <f>ROUND(E124*H124,2)</f>
        <v>0</v>
      </c>
      <c r="J124" s="235"/>
      <c r="K124" s="236">
        <f>ROUND(E124*J124,2)</f>
        <v>0</v>
      </c>
      <c r="L124" s="236">
        <v>21</v>
      </c>
      <c r="M124" s="236">
        <f>G124*(1+L124/100)</f>
        <v>0</v>
      </c>
      <c r="N124" s="234">
        <v>0.22106999999999999</v>
      </c>
      <c r="O124" s="234">
        <f>ROUND(E124*N124,2)</f>
        <v>33.159999999999997</v>
      </c>
      <c r="P124" s="234">
        <v>0</v>
      </c>
      <c r="Q124" s="234">
        <f>ROUND(E124*P124,2)</f>
        <v>0</v>
      </c>
      <c r="R124" s="236" t="s">
        <v>278</v>
      </c>
      <c r="S124" s="236" t="s">
        <v>137</v>
      </c>
      <c r="T124" s="237" t="s">
        <v>137</v>
      </c>
      <c r="U124" s="222">
        <v>0.185</v>
      </c>
      <c r="V124" s="222">
        <f>ROUND(E124*U124,2)</f>
        <v>27.75</v>
      </c>
      <c r="W124" s="222"/>
      <c r="X124" s="222" t="s">
        <v>156</v>
      </c>
      <c r="Y124" s="222" t="s">
        <v>157</v>
      </c>
      <c r="Z124" s="212"/>
      <c r="AA124" s="212"/>
      <c r="AB124" s="212"/>
      <c r="AC124" s="212"/>
      <c r="AD124" s="212"/>
      <c r="AE124" s="212"/>
      <c r="AF124" s="212"/>
      <c r="AG124" s="212" t="s">
        <v>158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2" x14ac:dyDescent="0.2">
      <c r="A125" s="219"/>
      <c r="B125" s="220"/>
      <c r="C125" s="260" t="s">
        <v>279</v>
      </c>
      <c r="D125" s="258"/>
      <c r="E125" s="258"/>
      <c r="F125" s="258"/>
      <c r="G125" s="258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22"/>
      <c r="Z125" s="212"/>
      <c r="AA125" s="212"/>
      <c r="AB125" s="212"/>
      <c r="AC125" s="212"/>
      <c r="AD125" s="212"/>
      <c r="AE125" s="212"/>
      <c r="AF125" s="212"/>
      <c r="AG125" s="212" t="s">
        <v>160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45" t="str">
        <f>C125</f>
        <v>se zřízením štěrkopískového lože pod trubky a s jejich obsypem v průměrném celkovém množství do 0,15 m3/m,</v>
      </c>
      <c r="BB125" s="212"/>
      <c r="BC125" s="212"/>
      <c r="BD125" s="212"/>
      <c r="BE125" s="212"/>
      <c r="BF125" s="212"/>
      <c r="BG125" s="212"/>
      <c r="BH125" s="212"/>
    </row>
    <row r="126" spans="1:60" outlineLevel="2" x14ac:dyDescent="0.2">
      <c r="A126" s="219"/>
      <c r="B126" s="220"/>
      <c r="C126" s="261" t="s">
        <v>273</v>
      </c>
      <c r="D126" s="254"/>
      <c r="E126" s="255"/>
      <c r="F126" s="222"/>
      <c r="G126" s="222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162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 x14ac:dyDescent="0.2">
      <c r="A127" s="219"/>
      <c r="B127" s="220"/>
      <c r="C127" s="261" t="s">
        <v>280</v>
      </c>
      <c r="D127" s="254"/>
      <c r="E127" s="255">
        <v>150</v>
      </c>
      <c r="F127" s="222"/>
      <c r="G127" s="222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162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31">
        <v>25</v>
      </c>
      <c r="B128" s="232" t="s">
        <v>281</v>
      </c>
      <c r="C128" s="249" t="s">
        <v>282</v>
      </c>
      <c r="D128" s="233" t="s">
        <v>154</v>
      </c>
      <c r="E128" s="234">
        <v>210</v>
      </c>
      <c r="F128" s="235"/>
      <c r="G128" s="236">
        <f>ROUND(E128*F128,2)</f>
        <v>0</v>
      </c>
      <c r="H128" s="235"/>
      <c r="I128" s="236">
        <f>ROUND(E128*H128,2)</f>
        <v>0</v>
      </c>
      <c r="J128" s="235"/>
      <c r="K128" s="236">
        <f>ROUND(E128*J128,2)</f>
        <v>0</v>
      </c>
      <c r="L128" s="236">
        <v>21</v>
      </c>
      <c r="M128" s="236">
        <f>G128*(1+L128/100)</f>
        <v>0</v>
      </c>
      <c r="N128" s="234">
        <v>1.8000000000000001E-4</v>
      </c>
      <c r="O128" s="234">
        <f>ROUND(E128*N128,2)</f>
        <v>0.04</v>
      </c>
      <c r="P128" s="234">
        <v>0</v>
      </c>
      <c r="Q128" s="234">
        <f>ROUND(E128*P128,2)</f>
        <v>0</v>
      </c>
      <c r="R128" s="236" t="s">
        <v>271</v>
      </c>
      <c r="S128" s="236" t="s">
        <v>137</v>
      </c>
      <c r="T128" s="237" t="s">
        <v>137</v>
      </c>
      <c r="U128" s="222">
        <v>7.4999999999999997E-2</v>
      </c>
      <c r="V128" s="222">
        <f>ROUND(E128*U128,2)</f>
        <v>15.75</v>
      </c>
      <c r="W128" s="222"/>
      <c r="X128" s="222" t="s">
        <v>156</v>
      </c>
      <c r="Y128" s="222" t="s">
        <v>157</v>
      </c>
      <c r="Z128" s="212"/>
      <c r="AA128" s="212"/>
      <c r="AB128" s="212"/>
      <c r="AC128" s="212"/>
      <c r="AD128" s="212"/>
      <c r="AE128" s="212"/>
      <c r="AF128" s="212"/>
      <c r="AG128" s="212" t="s">
        <v>158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2" x14ac:dyDescent="0.2">
      <c r="A129" s="219"/>
      <c r="B129" s="220"/>
      <c r="C129" s="260" t="s">
        <v>283</v>
      </c>
      <c r="D129" s="258"/>
      <c r="E129" s="258"/>
      <c r="F129" s="258"/>
      <c r="G129" s="258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160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2" x14ac:dyDescent="0.2">
      <c r="A130" s="219"/>
      <c r="B130" s="220"/>
      <c r="C130" s="261" t="s">
        <v>273</v>
      </c>
      <c r="D130" s="254"/>
      <c r="E130" s="255"/>
      <c r="F130" s="222"/>
      <c r="G130" s="222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22"/>
      <c r="Z130" s="212"/>
      <c r="AA130" s="212"/>
      <c r="AB130" s="212"/>
      <c r="AC130" s="212"/>
      <c r="AD130" s="212"/>
      <c r="AE130" s="212"/>
      <c r="AF130" s="212"/>
      <c r="AG130" s="212" t="s">
        <v>162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">
      <c r="A131" s="219"/>
      <c r="B131" s="220"/>
      <c r="C131" s="261" t="s">
        <v>284</v>
      </c>
      <c r="D131" s="254"/>
      <c r="E131" s="255">
        <v>210</v>
      </c>
      <c r="F131" s="222"/>
      <c r="G131" s="222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162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38">
        <v>26</v>
      </c>
      <c r="B132" s="239" t="s">
        <v>285</v>
      </c>
      <c r="C132" s="248" t="s">
        <v>286</v>
      </c>
      <c r="D132" s="240" t="s">
        <v>287</v>
      </c>
      <c r="E132" s="241">
        <v>4</v>
      </c>
      <c r="F132" s="242"/>
      <c r="G132" s="243">
        <f>ROUND(E132*F132,2)</f>
        <v>0</v>
      </c>
      <c r="H132" s="242"/>
      <c r="I132" s="243">
        <f>ROUND(E132*H132,2)</f>
        <v>0</v>
      </c>
      <c r="J132" s="242"/>
      <c r="K132" s="243">
        <f>ROUND(E132*J132,2)</f>
        <v>0</v>
      </c>
      <c r="L132" s="243">
        <v>21</v>
      </c>
      <c r="M132" s="243">
        <f>G132*(1+L132/100)</f>
        <v>0</v>
      </c>
      <c r="N132" s="241">
        <v>0</v>
      </c>
      <c r="O132" s="241">
        <f>ROUND(E132*N132,2)</f>
        <v>0</v>
      </c>
      <c r="P132" s="241">
        <v>0</v>
      </c>
      <c r="Q132" s="241">
        <f>ROUND(E132*P132,2)</f>
        <v>0</v>
      </c>
      <c r="R132" s="243"/>
      <c r="S132" s="243" t="s">
        <v>124</v>
      </c>
      <c r="T132" s="244" t="s">
        <v>125</v>
      </c>
      <c r="U132" s="222">
        <v>0</v>
      </c>
      <c r="V132" s="222">
        <f>ROUND(E132*U132,2)</f>
        <v>0</v>
      </c>
      <c r="W132" s="222"/>
      <c r="X132" s="222" t="s">
        <v>156</v>
      </c>
      <c r="Y132" s="222" t="s">
        <v>157</v>
      </c>
      <c r="Z132" s="212"/>
      <c r="AA132" s="212"/>
      <c r="AB132" s="212"/>
      <c r="AC132" s="212"/>
      <c r="AD132" s="212"/>
      <c r="AE132" s="212"/>
      <c r="AF132" s="212"/>
      <c r="AG132" s="212" t="s">
        <v>158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ht="33.75" outlineLevel="1" x14ac:dyDescent="0.2">
      <c r="A133" s="231">
        <v>27</v>
      </c>
      <c r="B133" s="232" t="s">
        <v>288</v>
      </c>
      <c r="C133" s="249" t="s">
        <v>289</v>
      </c>
      <c r="D133" s="233" t="s">
        <v>167</v>
      </c>
      <c r="E133" s="234">
        <v>165</v>
      </c>
      <c r="F133" s="235"/>
      <c r="G133" s="236">
        <f>ROUND(E133*F133,2)</f>
        <v>0</v>
      </c>
      <c r="H133" s="235"/>
      <c r="I133" s="236">
        <f>ROUND(E133*H133,2)</f>
        <v>0</v>
      </c>
      <c r="J133" s="235"/>
      <c r="K133" s="236">
        <f>ROUND(E133*J133,2)</f>
        <v>0</v>
      </c>
      <c r="L133" s="236">
        <v>21</v>
      </c>
      <c r="M133" s="236">
        <f>G133*(1+L133/100)</f>
        <v>0</v>
      </c>
      <c r="N133" s="234">
        <v>2.0000000000000001E-4</v>
      </c>
      <c r="O133" s="234">
        <f>ROUND(E133*N133,2)</f>
        <v>0.03</v>
      </c>
      <c r="P133" s="234">
        <v>0</v>
      </c>
      <c r="Q133" s="234">
        <f>ROUND(E133*P133,2)</f>
        <v>0</v>
      </c>
      <c r="R133" s="236" t="s">
        <v>262</v>
      </c>
      <c r="S133" s="236" t="s">
        <v>137</v>
      </c>
      <c r="T133" s="237" t="s">
        <v>137</v>
      </c>
      <c r="U133" s="222">
        <v>0</v>
      </c>
      <c r="V133" s="222">
        <f>ROUND(E133*U133,2)</f>
        <v>0</v>
      </c>
      <c r="W133" s="222"/>
      <c r="X133" s="222" t="s">
        <v>263</v>
      </c>
      <c r="Y133" s="222" t="s">
        <v>157</v>
      </c>
      <c r="Z133" s="212"/>
      <c r="AA133" s="212"/>
      <c r="AB133" s="212"/>
      <c r="AC133" s="212"/>
      <c r="AD133" s="212"/>
      <c r="AE133" s="212"/>
      <c r="AF133" s="212"/>
      <c r="AG133" s="212" t="s">
        <v>290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2" x14ac:dyDescent="0.2">
      <c r="A134" s="219"/>
      <c r="B134" s="220"/>
      <c r="C134" s="261" t="s">
        <v>273</v>
      </c>
      <c r="D134" s="254"/>
      <c r="E134" s="255"/>
      <c r="F134" s="222"/>
      <c r="G134" s="222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162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">
      <c r="A135" s="219"/>
      <c r="B135" s="220"/>
      <c r="C135" s="261" t="s">
        <v>291</v>
      </c>
      <c r="D135" s="254"/>
      <c r="E135" s="255">
        <v>165</v>
      </c>
      <c r="F135" s="222"/>
      <c r="G135" s="222"/>
      <c r="H135" s="222"/>
      <c r="I135" s="222"/>
      <c r="J135" s="222"/>
      <c r="K135" s="222"/>
      <c r="L135" s="222"/>
      <c r="M135" s="222"/>
      <c r="N135" s="221"/>
      <c r="O135" s="221"/>
      <c r="P135" s="221"/>
      <c r="Q135" s="221"/>
      <c r="R135" s="222"/>
      <c r="S135" s="222"/>
      <c r="T135" s="222"/>
      <c r="U135" s="222"/>
      <c r="V135" s="222"/>
      <c r="W135" s="222"/>
      <c r="X135" s="222"/>
      <c r="Y135" s="222"/>
      <c r="Z135" s="212"/>
      <c r="AA135" s="212"/>
      <c r="AB135" s="212"/>
      <c r="AC135" s="212"/>
      <c r="AD135" s="212"/>
      <c r="AE135" s="212"/>
      <c r="AF135" s="212"/>
      <c r="AG135" s="212" t="s">
        <v>162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ht="22.5" outlineLevel="1" x14ac:dyDescent="0.2">
      <c r="A136" s="231">
        <v>28</v>
      </c>
      <c r="B136" s="232" t="s">
        <v>292</v>
      </c>
      <c r="C136" s="249" t="s">
        <v>293</v>
      </c>
      <c r="D136" s="233" t="s">
        <v>154</v>
      </c>
      <c r="E136" s="234">
        <v>231</v>
      </c>
      <c r="F136" s="235"/>
      <c r="G136" s="236">
        <f>ROUND(E136*F136,2)</f>
        <v>0</v>
      </c>
      <c r="H136" s="235"/>
      <c r="I136" s="236">
        <f>ROUND(E136*H136,2)</f>
        <v>0</v>
      </c>
      <c r="J136" s="235"/>
      <c r="K136" s="236">
        <f>ROUND(E136*J136,2)</f>
        <v>0</v>
      </c>
      <c r="L136" s="236">
        <v>21</v>
      </c>
      <c r="M136" s="236">
        <f>G136*(1+L136/100)</f>
        <v>0</v>
      </c>
      <c r="N136" s="234">
        <v>2.9999999999999997E-4</v>
      </c>
      <c r="O136" s="234">
        <f>ROUND(E136*N136,2)</f>
        <v>7.0000000000000007E-2</v>
      </c>
      <c r="P136" s="234">
        <v>0</v>
      </c>
      <c r="Q136" s="234">
        <f>ROUND(E136*P136,2)</f>
        <v>0</v>
      </c>
      <c r="R136" s="236" t="s">
        <v>262</v>
      </c>
      <c r="S136" s="236" t="s">
        <v>137</v>
      </c>
      <c r="T136" s="237" t="s">
        <v>137</v>
      </c>
      <c r="U136" s="222">
        <v>0</v>
      </c>
      <c r="V136" s="222">
        <f>ROUND(E136*U136,2)</f>
        <v>0</v>
      </c>
      <c r="W136" s="222"/>
      <c r="X136" s="222" t="s">
        <v>263</v>
      </c>
      <c r="Y136" s="222" t="s">
        <v>157</v>
      </c>
      <c r="Z136" s="212"/>
      <c r="AA136" s="212"/>
      <c r="AB136" s="212"/>
      <c r="AC136" s="212"/>
      <c r="AD136" s="212"/>
      <c r="AE136" s="212"/>
      <c r="AF136" s="212"/>
      <c r="AG136" s="212" t="s">
        <v>290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2" x14ac:dyDescent="0.2">
      <c r="A137" s="219"/>
      <c r="B137" s="220"/>
      <c r="C137" s="261" t="s">
        <v>273</v>
      </c>
      <c r="D137" s="254"/>
      <c r="E137" s="255"/>
      <c r="F137" s="222"/>
      <c r="G137" s="222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162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3" x14ac:dyDescent="0.2">
      <c r="A138" s="219"/>
      <c r="B138" s="220"/>
      <c r="C138" s="261" t="s">
        <v>294</v>
      </c>
      <c r="D138" s="254"/>
      <c r="E138" s="255">
        <v>231</v>
      </c>
      <c r="F138" s="222"/>
      <c r="G138" s="222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22"/>
      <c r="Z138" s="212"/>
      <c r="AA138" s="212"/>
      <c r="AB138" s="212"/>
      <c r="AC138" s="212"/>
      <c r="AD138" s="212"/>
      <c r="AE138" s="212"/>
      <c r="AF138" s="212"/>
      <c r="AG138" s="212" t="s">
        <v>162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x14ac:dyDescent="0.2">
      <c r="A139" s="224" t="s">
        <v>119</v>
      </c>
      <c r="B139" s="225" t="s">
        <v>76</v>
      </c>
      <c r="C139" s="247" t="s">
        <v>77</v>
      </c>
      <c r="D139" s="226"/>
      <c r="E139" s="227"/>
      <c r="F139" s="228"/>
      <c r="G139" s="228">
        <f>SUMIF(AG140:AG142,"&lt;&gt;NOR",G140:G142)</f>
        <v>0</v>
      </c>
      <c r="H139" s="228"/>
      <c r="I139" s="228">
        <f>SUM(I140:I142)</f>
        <v>0</v>
      </c>
      <c r="J139" s="228"/>
      <c r="K139" s="228">
        <f>SUM(K140:K142)</f>
        <v>0</v>
      </c>
      <c r="L139" s="228"/>
      <c r="M139" s="228">
        <f>SUM(M140:M142)</f>
        <v>0</v>
      </c>
      <c r="N139" s="227"/>
      <c r="O139" s="227">
        <f>SUM(O140:O142)</f>
        <v>0.02</v>
      </c>
      <c r="P139" s="227"/>
      <c r="Q139" s="227">
        <f>SUM(Q140:Q142)</f>
        <v>0</v>
      </c>
      <c r="R139" s="228"/>
      <c r="S139" s="228"/>
      <c r="T139" s="229"/>
      <c r="U139" s="223"/>
      <c r="V139" s="223">
        <f>SUM(V140:V142)</f>
        <v>1.23</v>
      </c>
      <c r="W139" s="223"/>
      <c r="X139" s="223"/>
      <c r="Y139" s="223"/>
      <c r="AG139" t="s">
        <v>120</v>
      </c>
    </row>
    <row r="140" spans="1:60" ht="22.5" outlineLevel="1" x14ac:dyDescent="0.2">
      <c r="A140" s="231">
        <v>29</v>
      </c>
      <c r="B140" s="232" t="s">
        <v>295</v>
      </c>
      <c r="C140" s="249" t="s">
        <v>296</v>
      </c>
      <c r="D140" s="233" t="s">
        <v>167</v>
      </c>
      <c r="E140" s="234">
        <v>14</v>
      </c>
      <c r="F140" s="235"/>
      <c r="G140" s="236">
        <f>ROUND(E140*F140,2)</f>
        <v>0</v>
      </c>
      <c r="H140" s="235"/>
      <c r="I140" s="236">
        <f>ROUND(E140*H140,2)</f>
        <v>0</v>
      </c>
      <c r="J140" s="235"/>
      <c r="K140" s="236">
        <f>ROUND(E140*J140,2)</f>
        <v>0</v>
      </c>
      <c r="L140" s="236">
        <v>21</v>
      </c>
      <c r="M140" s="236">
        <f>G140*(1+L140/100)</f>
        <v>0</v>
      </c>
      <c r="N140" s="234">
        <v>1.5E-3</v>
      </c>
      <c r="O140" s="234">
        <f>ROUND(E140*N140,2)</f>
        <v>0.02</v>
      </c>
      <c r="P140" s="234">
        <v>0</v>
      </c>
      <c r="Q140" s="234">
        <f>ROUND(E140*P140,2)</f>
        <v>0</v>
      </c>
      <c r="R140" s="236" t="s">
        <v>297</v>
      </c>
      <c r="S140" s="236" t="s">
        <v>137</v>
      </c>
      <c r="T140" s="237" t="s">
        <v>137</v>
      </c>
      <c r="U140" s="222">
        <v>8.7999999999999995E-2</v>
      </c>
      <c r="V140" s="222">
        <f>ROUND(E140*U140,2)</f>
        <v>1.23</v>
      </c>
      <c r="W140" s="222"/>
      <c r="X140" s="222" t="s">
        <v>156</v>
      </c>
      <c r="Y140" s="222" t="s">
        <v>157</v>
      </c>
      <c r="Z140" s="212"/>
      <c r="AA140" s="212"/>
      <c r="AB140" s="212"/>
      <c r="AC140" s="212"/>
      <c r="AD140" s="212"/>
      <c r="AE140" s="212"/>
      <c r="AF140" s="212"/>
      <c r="AG140" s="212" t="s">
        <v>158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2" x14ac:dyDescent="0.2">
      <c r="A141" s="219"/>
      <c r="B141" s="220"/>
      <c r="C141" s="261" t="s">
        <v>298</v>
      </c>
      <c r="D141" s="254"/>
      <c r="E141" s="255"/>
      <c r="F141" s="222"/>
      <c r="G141" s="222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22"/>
      <c r="Z141" s="212"/>
      <c r="AA141" s="212"/>
      <c r="AB141" s="212"/>
      <c r="AC141" s="212"/>
      <c r="AD141" s="212"/>
      <c r="AE141" s="212"/>
      <c r="AF141" s="212"/>
      <c r="AG141" s="212" t="s">
        <v>162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 x14ac:dyDescent="0.2">
      <c r="A142" s="219"/>
      <c r="B142" s="220"/>
      <c r="C142" s="261" t="s">
        <v>170</v>
      </c>
      <c r="D142" s="254"/>
      <c r="E142" s="255">
        <v>14</v>
      </c>
      <c r="F142" s="222"/>
      <c r="G142" s="222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22"/>
      <c r="Z142" s="212"/>
      <c r="AA142" s="212"/>
      <c r="AB142" s="212"/>
      <c r="AC142" s="212"/>
      <c r="AD142" s="212"/>
      <c r="AE142" s="212"/>
      <c r="AF142" s="212"/>
      <c r="AG142" s="212" t="s">
        <v>162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x14ac:dyDescent="0.2">
      <c r="A143" s="224" t="s">
        <v>119</v>
      </c>
      <c r="B143" s="225" t="s">
        <v>78</v>
      </c>
      <c r="C143" s="247" t="s">
        <v>79</v>
      </c>
      <c r="D143" s="226"/>
      <c r="E143" s="227"/>
      <c r="F143" s="228"/>
      <c r="G143" s="228">
        <f>SUMIF(AG144:AG181,"&lt;&gt;NOR",G144:G181)</f>
        <v>0</v>
      </c>
      <c r="H143" s="228"/>
      <c r="I143" s="228">
        <f>SUM(I144:I181)</f>
        <v>0</v>
      </c>
      <c r="J143" s="228"/>
      <c r="K143" s="228">
        <f>SUM(K144:K181)</f>
        <v>0</v>
      </c>
      <c r="L143" s="228"/>
      <c r="M143" s="228">
        <f>SUM(M144:M181)</f>
        <v>0</v>
      </c>
      <c r="N143" s="227"/>
      <c r="O143" s="227">
        <f>SUM(O144:O181)</f>
        <v>387.31000000000006</v>
      </c>
      <c r="P143" s="227"/>
      <c r="Q143" s="227">
        <f>SUM(Q144:Q181)</f>
        <v>0</v>
      </c>
      <c r="R143" s="228"/>
      <c r="S143" s="228"/>
      <c r="T143" s="229"/>
      <c r="U143" s="223"/>
      <c r="V143" s="223">
        <f>SUM(V144:V181)</f>
        <v>61.429999999999993</v>
      </c>
      <c r="W143" s="223"/>
      <c r="X143" s="223"/>
      <c r="Y143" s="223"/>
      <c r="AG143" t="s">
        <v>120</v>
      </c>
    </row>
    <row r="144" spans="1:60" ht="22.5" outlineLevel="1" x14ac:dyDescent="0.2">
      <c r="A144" s="231">
        <v>30</v>
      </c>
      <c r="B144" s="232" t="s">
        <v>299</v>
      </c>
      <c r="C144" s="249" t="s">
        <v>300</v>
      </c>
      <c r="D144" s="233" t="s">
        <v>154</v>
      </c>
      <c r="E144" s="234">
        <v>454.6</v>
      </c>
      <c r="F144" s="235"/>
      <c r="G144" s="236">
        <f>ROUND(E144*F144,2)</f>
        <v>0</v>
      </c>
      <c r="H144" s="235"/>
      <c r="I144" s="236">
        <f>ROUND(E144*H144,2)</f>
        <v>0</v>
      </c>
      <c r="J144" s="235"/>
      <c r="K144" s="236">
        <f>ROUND(E144*J144,2)</f>
        <v>0</v>
      </c>
      <c r="L144" s="236">
        <v>21</v>
      </c>
      <c r="M144" s="236">
        <f>G144*(1+L144/100)</f>
        <v>0</v>
      </c>
      <c r="N144" s="234">
        <v>0.105</v>
      </c>
      <c r="O144" s="234">
        <f>ROUND(E144*N144,2)</f>
        <v>47.73</v>
      </c>
      <c r="P144" s="234">
        <v>0</v>
      </c>
      <c r="Q144" s="234">
        <f>ROUND(E144*P144,2)</f>
        <v>0</v>
      </c>
      <c r="R144" s="236" t="s">
        <v>155</v>
      </c>
      <c r="S144" s="236" t="s">
        <v>137</v>
      </c>
      <c r="T144" s="237" t="s">
        <v>137</v>
      </c>
      <c r="U144" s="222">
        <v>2.4E-2</v>
      </c>
      <c r="V144" s="222">
        <f>ROUND(E144*U144,2)</f>
        <v>10.91</v>
      </c>
      <c r="W144" s="222"/>
      <c r="X144" s="222" t="s">
        <v>156</v>
      </c>
      <c r="Y144" s="222" t="s">
        <v>157</v>
      </c>
      <c r="Z144" s="212"/>
      <c r="AA144" s="212"/>
      <c r="AB144" s="212"/>
      <c r="AC144" s="212"/>
      <c r="AD144" s="212"/>
      <c r="AE144" s="212"/>
      <c r="AF144" s="212"/>
      <c r="AG144" s="212" t="s">
        <v>158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2" x14ac:dyDescent="0.2">
      <c r="A145" s="219"/>
      <c r="B145" s="220"/>
      <c r="C145" s="260" t="s">
        <v>301</v>
      </c>
      <c r="D145" s="258"/>
      <c r="E145" s="258"/>
      <c r="F145" s="258"/>
      <c r="G145" s="258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22"/>
      <c r="Z145" s="212"/>
      <c r="AA145" s="212"/>
      <c r="AB145" s="212"/>
      <c r="AC145" s="212"/>
      <c r="AD145" s="212"/>
      <c r="AE145" s="212"/>
      <c r="AF145" s="212"/>
      <c r="AG145" s="212" t="s">
        <v>160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2" x14ac:dyDescent="0.2">
      <c r="A146" s="219"/>
      <c r="B146" s="220"/>
      <c r="C146" s="261" t="s">
        <v>212</v>
      </c>
      <c r="D146" s="254"/>
      <c r="E146" s="255"/>
      <c r="F146" s="222"/>
      <c r="G146" s="222"/>
      <c r="H146" s="222"/>
      <c r="I146" s="222"/>
      <c r="J146" s="222"/>
      <c r="K146" s="222"/>
      <c r="L146" s="222"/>
      <c r="M146" s="222"/>
      <c r="N146" s="221"/>
      <c r="O146" s="221"/>
      <c r="P146" s="221"/>
      <c r="Q146" s="221"/>
      <c r="R146" s="222"/>
      <c r="S146" s="222"/>
      <c r="T146" s="222"/>
      <c r="U146" s="222"/>
      <c r="V146" s="222"/>
      <c r="W146" s="222"/>
      <c r="X146" s="222"/>
      <c r="Y146" s="222"/>
      <c r="Z146" s="212"/>
      <c r="AA146" s="212"/>
      <c r="AB146" s="212"/>
      <c r="AC146" s="212"/>
      <c r="AD146" s="212"/>
      <c r="AE146" s="212"/>
      <c r="AF146" s="212"/>
      <c r="AG146" s="212" t="s">
        <v>162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3" x14ac:dyDescent="0.2">
      <c r="A147" s="219"/>
      <c r="B147" s="220"/>
      <c r="C147" s="261" t="s">
        <v>302</v>
      </c>
      <c r="D147" s="254"/>
      <c r="E147" s="255"/>
      <c r="F147" s="222"/>
      <c r="G147" s="222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22"/>
      <c r="Z147" s="212"/>
      <c r="AA147" s="212"/>
      <c r="AB147" s="212"/>
      <c r="AC147" s="212"/>
      <c r="AD147" s="212"/>
      <c r="AE147" s="212"/>
      <c r="AF147" s="212"/>
      <c r="AG147" s="212" t="s">
        <v>162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 x14ac:dyDescent="0.2">
      <c r="A148" s="219"/>
      <c r="B148" s="220"/>
      <c r="C148" s="261" t="s">
        <v>303</v>
      </c>
      <c r="D148" s="254"/>
      <c r="E148" s="255">
        <v>454.6</v>
      </c>
      <c r="F148" s="222"/>
      <c r="G148" s="222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22"/>
      <c r="Z148" s="212"/>
      <c r="AA148" s="212"/>
      <c r="AB148" s="212"/>
      <c r="AC148" s="212"/>
      <c r="AD148" s="212"/>
      <c r="AE148" s="212"/>
      <c r="AF148" s="212"/>
      <c r="AG148" s="212" t="s">
        <v>162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ht="22.5" outlineLevel="1" x14ac:dyDescent="0.2">
      <c r="A149" s="231">
        <v>31</v>
      </c>
      <c r="B149" s="232" t="s">
        <v>304</v>
      </c>
      <c r="C149" s="249" t="s">
        <v>305</v>
      </c>
      <c r="D149" s="233" t="s">
        <v>154</v>
      </c>
      <c r="E149" s="234">
        <v>509.1</v>
      </c>
      <c r="F149" s="235"/>
      <c r="G149" s="236">
        <f>ROUND(E149*F149,2)</f>
        <v>0</v>
      </c>
      <c r="H149" s="235"/>
      <c r="I149" s="236">
        <f>ROUND(E149*H149,2)</f>
        <v>0</v>
      </c>
      <c r="J149" s="235"/>
      <c r="K149" s="236">
        <f>ROUND(E149*J149,2)</f>
        <v>0</v>
      </c>
      <c r="L149" s="236">
        <v>21</v>
      </c>
      <c r="M149" s="236">
        <f>G149*(1+L149/100)</f>
        <v>0</v>
      </c>
      <c r="N149" s="234">
        <v>0.55125000000000002</v>
      </c>
      <c r="O149" s="234">
        <f>ROUND(E149*N149,2)</f>
        <v>280.64</v>
      </c>
      <c r="P149" s="234">
        <v>0</v>
      </c>
      <c r="Q149" s="234">
        <f>ROUND(E149*P149,2)</f>
        <v>0</v>
      </c>
      <c r="R149" s="236" t="s">
        <v>155</v>
      </c>
      <c r="S149" s="236" t="s">
        <v>137</v>
      </c>
      <c r="T149" s="237" t="s">
        <v>137</v>
      </c>
      <c r="U149" s="222">
        <v>2.7E-2</v>
      </c>
      <c r="V149" s="222">
        <f>ROUND(E149*U149,2)</f>
        <v>13.75</v>
      </c>
      <c r="W149" s="222"/>
      <c r="X149" s="222" t="s">
        <v>156</v>
      </c>
      <c r="Y149" s="222" t="s">
        <v>157</v>
      </c>
      <c r="Z149" s="212"/>
      <c r="AA149" s="212"/>
      <c r="AB149" s="212"/>
      <c r="AC149" s="212"/>
      <c r="AD149" s="212"/>
      <c r="AE149" s="212"/>
      <c r="AF149" s="212"/>
      <c r="AG149" s="212" t="s">
        <v>207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2" x14ac:dyDescent="0.2">
      <c r="A150" s="219"/>
      <c r="B150" s="220"/>
      <c r="C150" s="261" t="s">
        <v>210</v>
      </c>
      <c r="D150" s="254"/>
      <c r="E150" s="255"/>
      <c r="F150" s="222"/>
      <c r="G150" s="222"/>
      <c r="H150" s="222"/>
      <c r="I150" s="222"/>
      <c r="J150" s="222"/>
      <c r="K150" s="222"/>
      <c r="L150" s="222"/>
      <c r="M150" s="222"/>
      <c r="N150" s="221"/>
      <c r="O150" s="221"/>
      <c r="P150" s="221"/>
      <c r="Q150" s="221"/>
      <c r="R150" s="222"/>
      <c r="S150" s="222"/>
      <c r="T150" s="222"/>
      <c r="U150" s="222"/>
      <c r="V150" s="222"/>
      <c r="W150" s="222"/>
      <c r="X150" s="222"/>
      <c r="Y150" s="222"/>
      <c r="Z150" s="212"/>
      <c r="AA150" s="212"/>
      <c r="AB150" s="212"/>
      <c r="AC150" s="212"/>
      <c r="AD150" s="212"/>
      <c r="AE150" s="212"/>
      <c r="AF150" s="212"/>
      <c r="AG150" s="212" t="s">
        <v>162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 x14ac:dyDescent="0.2">
      <c r="A151" s="219"/>
      <c r="B151" s="220"/>
      <c r="C151" s="261" t="s">
        <v>306</v>
      </c>
      <c r="D151" s="254"/>
      <c r="E151" s="255"/>
      <c r="F151" s="222"/>
      <c r="G151" s="222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22"/>
      <c r="Z151" s="212"/>
      <c r="AA151" s="212"/>
      <c r="AB151" s="212"/>
      <c r="AC151" s="212"/>
      <c r="AD151" s="212"/>
      <c r="AE151" s="212"/>
      <c r="AF151" s="212"/>
      <c r="AG151" s="212" t="s">
        <v>162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">
      <c r="A152" s="219"/>
      <c r="B152" s="220"/>
      <c r="C152" s="261" t="s">
        <v>211</v>
      </c>
      <c r="D152" s="254"/>
      <c r="E152" s="255">
        <v>10.5</v>
      </c>
      <c r="F152" s="222"/>
      <c r="G152" s="222"/>
      <c r="H152" s="222"/>
      <c r="I152" s="222"/>
      <c r="J152" s="222"/>
      <c r="K152" s="222"/>
      <c r="L152" s="222"/>
      <c r="M152" s="222"/>
      <c r="N152" s="221"/>
      <c r="O152" s="221"/>
      <c r="P152" s="221"/>
      <c r="Q152" s="221"/>
      <c r="R152" s="222"/>
      <c r="S152" s="222"/>
      <c r="T152" s="222"/>
      <c r="U152" s="222"/>
      <c r="V152" s="222"/>
      <c r="W152" s="222"/>
      <c r="X152" s="222"/>
      <c r="Y152" s="222"/>
      <c r="Z152" s="212"/>
      <c r="AA152" s="212"/>
      <c r="AB152" s="212"/>
      <c r="AC152" s="212"/>
      <c r="AD152" s="212"/>
      <c r="AE152" s="212"/>
      <c r="AF152" s="212"/>
      <c r="AG152" s="212" t="s">
        <v>162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3" x14ac:dyDescent="0.2">
      <c r="A153" s="219"/>
      <c r="B153" s="220"/>
      <c r="C153" s="261" t="s">
        <v>212</v>
      </c>
      <c r="D153" s="254"/>
      <c r="E153" s="255"/>
      <c r="F153" s="222"/>
      <c r="G153" s="222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22"/>
      <c r="Z153" s="212"/>
      <c r="AA153" s="212"/>
      <c r="AB153" s="212"/>
      <c r="AC153" s="212"/>
      <c r="AD153" s="212"/>
      <c r="AE153" s="212"/>
      <c r="AF153" s="212"/>
      <c r="AG153" s="212" t="s">
        <v>162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">
      <c r="A154" s="219"/>
      <c r="B154" s="220"/>
      <c r="C154" s="261" t="s">
        <v>306</v>
      </c>
      <c r="D154" s="254"/>
      <c r="E154" s="255"/>
      <c r="F154" s="222"/>
      <c r="G154" s="222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22"/>
      <c r="Z154" s="212"/>
      <c r="AA154" s="212"/>
      <c r="AB154" s="212"/>
      <c r="AC154" s="212"/>
      <c r="AD154" s="212"/>
      <c r="AE154" s="212"/>
      <c r="AF154" s="212"/>
      <c r="AG154" s="212" t="s">
        <v>162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">
      <c r="A155" s="219"/>
      <c r="B155" s="220"/>
      <c r="C155" s="261" t="s">
        <v>307</v>
      </c>
      <c r="D155" s="254"/>
      <c r="E155" s="255">
        <v>498.6</v>
      </c>
      <c r="F155" s="222"/>
      <c r="G155" s="222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22"/>
      <c r="Z155" s="212"/>
      <c r="AA155" s="212"/>
      <c r="AB155" s="212"/>
      <c r="AC155" s="212"/>
      <c r="AD155" s="212"/>
      <c r="AE155" s="212"/>
      <c r="AF155" s="212"/>
      <c r="AG155" s="212" t="s">
        <v>162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31">
        <v>32</v>
      </c>
      <c r="B156" s="232" t="s">
        <v>308</v>
      </c>
      <c r="C156" s="249" t="s">
        <v>309</v>
      </c>
      <c r="D156" s="233" t="s">
        <v>154</v>
      </c>
      <c r="E156" s="234">
        <v>454.6</v>
      </c>
      <c r="F156" s="235"/>
      <c r="G156" s="236">
        <f>ROUND(E156*F156,2)</f>
        <v>0</v>
      </c>
      <c r="H156" s="235"/>
      <c r="I156" s="236">
        <f>ROUND(E156*H156,2)</f>
        <v>0</v>
      </c>
      <c r="J156" s="235"/>
      <c r="K156" s="236">
        <f>ROUND(E156*J156,2)</f>
        <v>0</v>
      </c>
      <c r="L156" s="236">
        <v>21</v>
      </c>
      <c r="M156" s="236">
        <f>G156*(1+L156/100)</f>
        <v>0</v>
      </c>
      <c r="N156" s="234">
        <v>8.0999999999999996E-4</v>
      </c>
      <c r="O156" s="234">
        <f>ROUND(E156*N156,2)</f>
        <v>0.37</v>
      </c>
      <c r="P156" s="234">
        <v>0</v>
      </c>
      <c r="Q156" s="234">
        <f>ROUND(E156*P156,2)</f>
        <v>0</v>
      </c>
      <c r="R156" s="236" t="s">
        <v>155</v>
      </c>
      <c r="S156" s="236" t="s">
        <v>137</v>
      </c>
      <c r="T156" s="237" t="s">
        <v>137</v>
      </c>
      <c r="U156" s="222">
        <v>4.0000000000000001E-3</v>
      </c>
      <c r="V156" s="222">
        <f>ROUND(E156*U156,2)</f>
        <v>1.82</v>
      </c>
      <c r="W156" s="222"/>
      <c r="X156" s="222" t="s">
        <v>156</v>
      </c>
      <c r="Y156" s="222" t="s">
        <v>157</v>
      </c>
      <c r="Z156" s="212"/>
      <c r="AA156" s="212"/>
      <c r="AB156" s="212"/>
      <c r="AC156" s="212"/>
      <c r="AD156" s="212"/>
      <c r="AE156" s="212"/>
      <c r="AF156" s="212"/>
      <c r="AG156" s="212" t="s">
        <v>158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2" x14ac:dyDescent="0.2">
      <c r="A157" s="219"/>
      <c r="B157" s="220"/>
      <c r="C157" s="261" t="s">
        <v>212</v>
      </c>
      <c r="D157" s="254"/>
      <c r="E157" s="255"/>
      <c r="F157" s="222"/>
      <c r="G157" s="222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22"/>
      <c r="Z157" s="212"/>
      <c r="AA157" s="212"/>
      <c r="AB157" s="212"/>
      <c r="AC157" s="212"/>
      <c r="AD157" s="212"/>
      <c r="AE157" s="212"/>
      <c r="AF157" s="212"/>
      <c r="AG157" s="212" t="s">
        <v>162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3" x14ac:dyDescent="0.2">
      <c r="A158" s="219"/>
      <c r="B158" s="220"/>
      <c r="C158" s="261" t="s">
        <v>303</v>
      </c>
      <c r="D158" s="254"/>
      <c r="E158" s="255">
        <v>454.6</v>
      </c>
      <c r="F158" s="222"/>
      <c r="G158" s="222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22"/>
      <c r="Z158" s="212"/>
      <c r="AA158" s="212"/>
      <c r="AB158" s="212"/>
      <c r="AC158" s="212"/>
      <c r="AD158" s="212"/>
      <c r="AE158" s="212"/>
      <c r="AF158" s="212"/>
      <c r="AG158" s="212" t="s">
        <v>162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ht="22.5" outlineLevel="1" x14ac:dyDescent="0.2">
      <c r="A159" s="231">
        <v>33</v>
      </c>
      <c r="B159" s="232" t="s">
        <v>310</v>
      </c>
      <c r="C159" s="249" t="s">
        <v>311</v>
      </c>
      <c r="D159" s="233" t="s">
        <v>154</v>
      </c>
      <c r="E159" s="234">
        <v>454.6</v>
      </c>
      <c r="F159" s="235"/>
      <c r="G159" s="236">
        <f>ROUND(E159*F159,2)</f>
        <v>0</v>
      </c>
      <c r="H159" s="235"/>
      <c r="I159" s="236">
        <f>ROUND(E159*H159,2)</f>
        <v>0</v>
      </c>
      <c r="J159" s="235"/>
      <c r="K159" s="236">
        <f>ROUND(E159*J159,2)</f>
        <v>0</v>
      </c>
      <c r="L159" s="236">
        <v>21</v>
      </c>
      <c r="M159" s="236">
        <f>G159*(1+L159/100)</f>
        <v>0</v>
      </c>
      <c r="N159" s="234">
        <v>4.0000000000000002E-4</v>
      </c>
      <c r="O159" s="234">
        <f>ROUND(E159*N159,2)</f>
        <v>0.18</v>
      </c>
      <c r="P159" s="234">
        <v>0</v>
      </c>
      <c r="Q159" s="234">
        <f>ROUND(E159*P159,2)</f>
        <v>0</v>
      </c>
      <c r="R159" s="236" t="s">
        <v>155</v>
      </c>
      <c r="S159" s="236" t="s">
        <v>137</v>
      </c>
      <c r="T159" s="237" t="s">
        <v>137</v>
      </c>
      <c r="U159" s="222">
        <v>2E-3</v>
      </c>
      <c r="V159" s="222">
        <f>ROUND(E159*U159,2)</f>
        <v>0.91</v>
      </c>
      <c r="W159" s="222"/>
      <c r="X159" s="222" t="s">
        <v>156</v>
      </c>
      <c r="Y159" s="222" t="s">
        <v>157</v>
      </c>
      <c r="Z159" s="212"/>
      <c r="AA159" s="212"/>
      <c r="AB159" s="212"/>
      <c r="AC159" s="212"/>
      <c r="AD159" s="212"/>
      <c r="AE159" s="212"/>
      <c r="AF159" s="212"/>
      <c r="AG159" s="212" t="s">
        <v>158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2" x14ac:dyDescent="0.2">
      <c r="A160" s="219"/>
      <c r="B160" s="220"/>
      <c r="C160" s="260" t="s">
        <v>312</v>
      </c>
      <c r="D160" s="258"/>
      <c r="E160" s="258"/>
      <c r="F160" s="258"/>
      <c r="G160" s="258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22"/>
      <c r="Z160" s="212"/>
      <c r="AA160" s="212"/>
      <c r="AB160" s="212"/>
      <c r="AC160" s="212"/>
      <c r="AD160" s="212"/>
      <c r="AE160" s="212"/>
      <c r="AF160" s="212"/>
      <c r="AG160" s="212" t="s">
        <v>160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2" x14ac:dyDescent="0.2">
      <c r="A161" s="219"/>
      <c r="B161" s="220"/>
      <c r="C161" s="261" t="s">
        <v>212</v>
      </c>
      <c r="D161" s="254"/>
      <c r="E161" s="255"/>
      <c r="F161" s="222"/>
      <c r="G161" s="222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22"/>
      <c r="Z161" s="212"/>
      <c r="AA161" s="212"/>
      <c r="AB161" s="212"/>
      <c r="AC161" s="212"/>
      <c r="AD161" s="212"/>
      <c r="AE161" s="212"/>
      <c r="AF161" s="212"/>
      <c r="AG161" s="212" t="s">
        <v>162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 x14ac:dyDescent="0.2">
      <c r="A162" s="219"/>
      <c r="B162" s="220"/>
      <c r="C162" s="261" t="s">
        <v>303</v>
      </c>
      <c r="D162" s="254"/>
      <c r="E162" s="255">
        <v>454.6</v>
      </c>
      <c r="F162" s="222"/>
      <c r="G162" s="222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22"/>
      <c r="Z162" s="212"/>
      <c r="AA162" s="212"/>
      <c r="AB162" s="212"/>
      <c r="AC162" s="212"/>
      <c r="AD162" s="212"/>
      <c r="AE162" s="212"/>
      <c r="AF162" s="212"/>
      <c r="AG162" s="212" t="s">
        <v>162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ht="22.5" outlineLevel="1" x14ac:dyDescent="0.2">
      <c r="A163" s="231">
        <v>34</v>
      </c>
      <c r="B163" s="232" t="s">
        <v>313</v>
      </c>
      <c r="C163" s="249" t="s">
        <v>314</v>
      </c>
      <c r="D163" s="233" t="s">
        <v>154</v>
      </c>
      <c r="E163" s="234">
        <v>454.6</v>
      </c>
      <c r="F163" s="235"/>
      <c r="G163" s="236">
        <f>ROUND(E163*F163,2)</f>
        <v>0</v>
      </c>
      <c r="H163" s="235"/>
      <c r="I163" s="236">
        <f>ROUND(E163*H163,2)</f>
        <v>0</v>
      </c>
      <c r="J163" s="235"/>
      <c r="K163" s="236">
        <f>ROUND(E163*J163,2)</f>
        <v>0</v>
      </c>
      <c r="L163" s="236">
        <v>21</v>
      </c>
      <c r="M163" s="236">
        <f>G163*(1+L163/100)</f>
        <v>0</v>
      </c>
      <c r="N163" s="234">
        <v>0.12715000000000001</v>
      </c>
      <c r="O163" s="234">
        <f>ROUND(E163*N163,2)</f>
        <v>57.8</v>
      </c>
      <c r="P163" s="234">
        <v>0</v>
      </c>
      <c r="Q163" s="234">
        <f>ROUND(E163*P163,2)</f>
        <v>0</v>
      </c>
      <c r="R163" s="236" t="s">
        <v>155</v>
      </c>
      <c r="S163" s="236" t="s">
        <v>137</v>
      </c>
      <c r="T163" s="237" t="s">
        <v>137</v>
      </c>
      <c r="U163" s="222">
        <v>7.1999999999999995E-2</v>
      </c>
      <c r="V163" s="222">
        <f>ROUND(E163*U163,2)</f>
        <v>32.729999999999997</v>
      </c>
      <c r="W163" s="222"/>
      <c r="X163" s="222" t="s">
        <v>156</v>
      </c>
      <c r="Y163" s="222" t="s">
        <v>157</v>
      </c>
      <c r="Z163" s="212"/>
      <c r="AA163" s="212"/>
      <c r="AB163" s="212"/>
      <c r="AC163" s="212"/>
      <c r="AD163" s="212"/>
      <c r="AE163" s="212"/>
      <c r="AF163" s="212"/>
      <c r="AG163" s="212" t="s">
        <v>158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2" x14ac:dyDescent="0.2">
      <c r="A164" s="219"/>
      <c r="B164" s="220"/>
      <c r="C164" s="261" t="s">
        <v>212</v>
      </c>
      <c r="D164" s="254"/>
      <c r="E164" s="255"/>
      <c r="F164" s="222"/>
      <c r="G164" s="222"/>
      <c r="H164" s="222"/>
      <c r="I164" s="222"/>
      <c r="J164" s="222"/>
      <c r="K164" s="222"/>
      <c r="L164" s="222"/>
      <c r="M164" s="222"/>
      <c r="N164" s="221"/>
      <c r="O164" s="221"/>
      <c r="P164" s="221"/>
      <c r="Q164" s="221"/>
      <c r="R164" s="222"/>
      <c r="S164" s="222"/>
      <c r="T164" s="222"/>
      <c r="U164" s="222"/>
      <c r="V164" s="222"/>
      <c r="W164" s="222"/>
      <c r="X164" s="222"/>
      <c r="Y164" s="222"/>
      <c r="Z164" s="212"/>
      <c r="AA164" s="212"/>
      <c r="AB164" s="212"/>
      <c r="AC164" s="212"/>
      <c r="AD164" s="212"/>
      <c r="AE164" s="212"/>
      <c r="AF164" s="212"/>
      <c r="AG164" s="212" t="s">
        <v>162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3" x14ac:dyDescent="0.2">
      <c r="A165" s="219"/>
      <c r="B165" s="220"/>
      <c r="C165" s="261" t="s">
        <v>303</v>
      </c>
      <c r="D165" s="254"/>
      <c r="E165" s="255">
        <v>454.6</v>
      </c>
      <c r="F165" s="222"/>
      <c r="G165" s="222"/>
      <c r="H165" s="222"/>
      <c r="I165" s="222"/>
      <c r="J165" s="222"/>
      <c r="K165" s="222"/>
      <c r="L165" s="222"/>
      <c r="M165" s="222"/>
      <c r="N165" s="221"/>
      <c r="O165" s="221"/>
      <c r="P165" s="221"/>
      <c r="Q165" s="221"/>
      <c r="R165" s="222"/>
      <c r="S165" s="222"/>
      <c r="T165" s="222"/>
      <c r="U165" s="222"/>
      <c r="V165" s="222"/>
      <c r="W165" s="222"/>
      <c r="X165" s="222"/>
      <c r="Y165" s="222"/>
      <c r="Z165" s="212"/>
      <c r="AA165" s="212"/>
      <c r="AB165" s="212"/>
      <c r="AC165" s="212"/>
      <c r="AD165" s="212"/>
      <c r="AE165" s="212"/>
      <c r="AF165" s="212"/>
      <c r="AG165" s="212" t="s">
        <v>162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31">
        <v>35</v>
      </c>
      <c r="B166" s="232" t="s">
        <v>315</v>
      </c>
      <c r="C166" s="249" t="s">
        <v>316</v>
      </c>
      <c r="D166" s="233" t="s">
        <v>154</v>
      </c>
      <c r="E166" s="234">
        <v>2.2000000000000002</v>
      </c>
      <c r="F166" s="235"/>
      <c r="G166" s="236">
        <f>ROUND(E166*F166,2)</f>
        <v>0</v>
      </c>
      <c r="H166" s="235"/>
      <c r="I166" s="236">
        <f>ROUND(E166*H166,2)</f>
        <v>0</v>
      </c>
      <c r="J166" s="235"/>
      <c r="K166" s="236">
        <f>ROUND(E166*J166,2)</f>
        <v>0</v>
      </c>
      <c r="L166" s="236">
        <v>21</v>
      </c>
      <c r="M166" s="236">
        <f>G166*(1+L166/100)</f>
        <v>0</v>
      </c>
      <c r="N166" s="234">
        <v>7.3899999999999993E-2</v>
      </c>
      <c r="O166" s="234">
        <f>ROUND(E166*N166,2)</f>
        <v>0.16</v>
      </c>
      <c r="P166" s="234">
        <v>0</v>
      </c>
      <c r="Q166" s="234">
        <f>ROUND(E166*P166,2)</f>
        <v>0</v>
      </c>
      <c r="R166" s="236" t="s">
        <v>155</v>
      </c>
      <c r="S166" s="236" t="s">
        <v>137</v>
      </c>
      <c r="T166" s="237" t="s">
        <v>137</v>
      </c>
      <c r="U166" s="222">
        <v>0.47799999999999998</v>
      </c>
      <c r="V166" s="222">
        <f>ROUND(E166*U166,2)</f>
        <v>1.05</v>
      </c>
      <c r="W166" s="222"/>
      <c r="X166" s="222" t="s">
        <v>156</v>
      </c>
      <c r="Y166" s="222" t="s">
        <v>157</v>
      </c>
      <c r="Z166" s="212"/>
      <c r="AA166" s="212"/>
      <c r="AB166" s="212"/>
      <c r="AC166" s="212"/>
      <c r="AD166" s="212"/>
      <c r="AE166" s="212"/>
      <c r="AF166" s="212"/>
      <c r="AG166" s="212" t="s">
        <v>207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ht="22.5" outlineLevel="2" x14ac:dyDescent="0.2">
      <c r="A167" s="219"/>
      <c r="B167" s="220"/>
      <c r="C167" s="260" t="s">
        <v>317</v>
      </c>
      <c r="D167" s="258"/>
      <c r="E167" s="258"/>
      <c r="F167" s="258"/>
      <c r="G167" s="258"/>
      <c r="H167" s="222"/>
      <c r="I167" s="222"/>
      <c r="J167" s="222"/>
      <c r="K167" s="222"/>
      <c r="L167" s="222"/>
      <c r="M167" s="222"/>
      <c r="N167" s="221"/>
      <c r="O167" s="221"/>
      <c r="P167" s="221"/>
      <c r="Q167" s="221"/>
      <c r="R167" s="222"/>
      <c r="S167" s="222"/>
      <c r="T167" s="222"/>
      <c r="U167" s="222"/>
      <c r="V167" s="222"/>
      <c r="W167" s="222"/>
      <c r="X167" s="222"/>
      <c r="Y167" s="222"/>
      <c r="Z167" s="212"/>
      <c r="AA167" s="212"/>
      <c r="AB167" s="212"/>
      <c r="AC167" s="212"/>
      <c r="AD167" s="212"/>
      <c r="AE167" s="212"/>
      <c r="AF167" s="212"/>
      <c r="AG167" s="212" t="s">
        <v>160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45" t="str">
        <f>C167</f>
        <v>s provedením lože z kameniva drceného, s vyplněním spár, s dvojitým hutněním a se smetením přebytečného materiálu na krajnici. S dodáním hmot pro lože a výplň spár.</v>
      </c>
      <c r="BB167" s="212"/>
      <c r="BC167" s="212"/>
      <c r="BD167" s="212"/>
      <c r="BE167" s="212"/>
      <c r="BF167" s="212"/>
      <c r="BG167" s="212"/>
      <c r="BH167" s="212"/>
    </row>
    <row r="168" spans="1:60" outlineLevel="2" x14ac:dyDescent="0.2">
      <c r="A168" s="219"/>
      <c r="B168" s="220"/>
      <c r="C168" s="261" t="s">
        <v>218</v>
      </c>
      <c r="D168" s="254"/>
      <c r="E168" s="255"/>
      <c r="F168" s="222"/>
      <c r="G168" s="222"/>
      <c r="H168" s="222"/>
      <c r="I168" s="222"/>
      <c r="J168" s="222"/>
      <c r="K168" s="222"/>
      <c r="L168" s="222"/>
      <c r="M168" s="222"/>
      <c r="N168" s="221"/>
      <c r="O168" s="221"/>
      <c r="P168" s="221"/>
      <c r="Q168" s="221"/>
      <c r="R168" s="222"/>
      <c r="S168" s="222"/>
      <c r="T168" s="222"/>
      <c r="U168" s="222"/>
      <c r="V168" s="222"/>
      <c r="W168" s="222"/>
      <c r="X168" s="222"/>
      <c r="Y168" s="222"/>
      <c r="Z168" s="212"/>
      <c r="AA168" s="212"/>
      <c r="AB168" s="212"/>
      <c r="AC168" s="212"/>
      <c r="AD168" s="212"/>
      <c r="AE168" s="212"/>
      <c r="AF168" s="212"/>
      <c r="AG168" s="212" t="s">
        <v>162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3" x14ac:dyDescent="0.2">
      <c r="A169" s="219"/>
      <c r="B169" s="220"/>
      <c r="C169" s="261" t="s">
        <v>318</v>
      </c>
      <c r="D169" s="254"/>
      <c r="E169" s="255"/>
      <c r="F169" s="222"/>
      <c r="G169" s="222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22"/>
      <c r="Z169" s="212"/>
      <c r="AA169" s="212"/>
      <c r="AB169" s="212"/>
      <c r="AC169" s="212"/>
      <c r="AD169" s="212"/>
      <c r="AE169" s="212"/>
      <c r="AF169" s="212"/>
      <c r="AG169" s="212" t="s">
        <v>162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3" x14ac:dyDescent="0.2">
      <c r="A170" s="219"/>
      <c r="B170" s="220"/>
      <c r="C170" s="261" t="s">
        <v>164</v>
      </c>
      <c r="D170" s="254"/>
      <c r="E170" s="255">
        <v>2.2000000000000002</v>
      </c>
      <c r="F170" s="222"/>
      <c r="G170" s="222"/>
      <c r="H170" s="222"/>
      <c r="I170" s="222"/>
      <c r="J170" s="222"/>
      <c r="K170" s="222"/>
      <c r="L170" s="222"/>
      <c r="M170" s="222"/>
      <c r="N170" s="221"/>
      <c r="O170" s="221"/>
      <c r="P170" s="221"/>
      <c r="Q170" s="221"/>
      <c r="R170" s="222"/>
      <c r="S170" s="222"/>
      <c r="T170" s="222"/>
      <c r="U170" s="222"/>
      <c r="V170" s="222"/>
      <c r="W170" s="222"/>
      <c r="X170" s="222"/>
      <c r="Y170" s="222"/>
      <c r="Z170" s="212"/>
      <c r="AA170" s="212"/>
      <c r="AB170" s="212"/>
      <c r="AC170" s="212"/>
      <c r="AD170" s="212"/>
      <c r="AE170" s="212"/>
      <c r="AF170" s="212"/>
      <c r="AG170" s="212" t="s">
        <v>162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31">
        <v>36</v>
      </c>
      <c r="B171" s="232" t="s">
        <v>319</v>
      </c>
      <c r="C171" s="249" t="s">
        <v>320</v>
      </c>
      <c r="D171" s="233" t="s">
        <v>167</v>
      </c>
      <c r="E171" s="234">
        <v>0.6</v>
      </c>
      <c r="F171" s="235"/>
      <c r="G171" s="236">
        <f>ROUND(E171*F171,2)</f>
        <v>0</v>
      </c>
      <c r="H171" s="235"/>
      <c r="I171" s="236">
        <f>ROUND(E171*H171,2)</f>
        <v>0</v>
      </c>
      <c r="J171" s="235"/>
      <c r="K171" s="236">
        <f>ROUND(E171*J171,2)</f>
        <v>0</v>
      </c>
      <c r="L171" s="236">
        <v>21</v>
      </c>
      <c r="M171" s="236">
        <f>G171*(1+L171/100)</f>
        <v>0</v>
      </c>
      <c r="N171" s="234">
        <v>3.6000000000000002E-4</v>
      </c>
      <c r="O171" s="234">
        <f>ROUND(E171*N171,2)</f>
        <v>0</v>
      </c>
      <c r="P171" s="234">
        <v>0</v>
      </c>
      <c r="Q171" s="234">
        <f>ROUND(E171*P171,2)</f>
        <v>0</v>
      </c>
      <c r="R171" s="236" t="s">
        <v>155</v>
      </c>
      <c r="S171" s="236" t="s">
        <v>137</v>
      </c>
      <c r="T171" s="237" t="s">
        <v>137</v>
      </c>
      <c r="U171" s="222">
        <v>0.43</v>
      </c>
      <c r="V171" s="222">
        <f>ROUND(E171*U171,2)</f>
        <v>0.26</v>
      </c>
      <c r="W171" s="222"/>
      <c r="X171" s="222" t="s">
        <v>156</v>
      </c>
      <c r="Y171" s="222" t="s">
        <v>157</v>
      </c>
      <c r="Z171" s="212"/>
      <c r="AA171" s="212"/>
      <c r="AB171" s="212"/>
      <c r="AC171" s="212"/>
      <c r="AD171" s="212"/>
      <c r="AE171" s="212"/>
      <c r="AF171" s="212"/>
      <c r="AG171" s="212" t="s">
        <v>207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2" x14ac:dyDescent="0.2">
      <c r="A172" s="219"/>
      <c r="B172" s="220"/>
      <c r="C172" s="261" t="s">
        <v>218</v>
      </c>
      <c r="D172" s="254"/>
      <c r="E172" s="255"/>
      <c r="F172" s="222"/>
      <c r="G172" s="222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22"/>
      <c r="Z172" s="212"/>
      <c r="AA172" s="212"/>
      <c r="AB172" s="212"/>
      <c r="AC172" s="212"/>
      <c r="AD172" s="212"/>
      <c r="AE172" s="212"/>
      <c r="AF172" s="212"/>
      <c r="AG172" s="212" t="s">
        <v>162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">
      <c r="A173" s="219"/>
      <c r="B173" s="220"/>
      <c r="C173" s="261" t="s">
        <v>318</v>
      </c>
      <c r="D173" s="254"/>
      <c r="E173" s="255"/>
      <c r="F173" s="222"/>
      <c r="G173" s="222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22"/>
      <c r="Z173" s="212"/>
      <c r="AA173" s="212"/>
      <c r="AB173" s="212"/>
      <c r="AC173" s="212"/>
      <c r="AD173" s="212"/>
      <c r="AE173" s="212"/>
      <c r="AF173" s="212"/>
      <c r="AG173" s="212" t="s">
        <v>162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3" x14ac:dyDescent="0.2">
      <c r="A174" s="219"/>
      <c r="B174" s="220"/>
      <c r="C174" s="261" t="s">
        <v>321</v>
      </c>
      <c r="D174" s="254"/>
      <c r="E174" s="255">
        <v>0.6</v>
      </c>
      <c r="F174" s="222"/>
      <c r="G174" s="222"/>
      <c r="H174" s="222"/>
      <c r="I174" s="222"/>
      <c r="J174" s="222"/>
      <c r="K174" s="222"/>
      <c r="L174" s="222"/>
      <c r="M174" s="222"/>
      <c r="N174" s="221"/>
      <c r="O174" s="221"/>
      <c r="P174" s="221"/>
      <c r="Q174" s="221"/>
      <c r="R174" s="222"/>
      <c r="S174" s="222"/>
      <c r="T174" s="222"/>
      <c r="U174" s="222"/>
      <c r="V174" s="222"/>
      <c r="W174" s="222"/>
      <c r="X174" s="222"/>
      <c r="Y174" s="222"/>
      <c r="Z174" s="212"/>
      <c r="AA174" s="212"/>
      <c r="AB174" s="212"/>
      <c r="AC174" s="212"/>
      <c r="AD174" s="212"/>
      <c r="AE174" s="212"/>
      <c r="AF174" s="212"/>
      <c r="AG174" s="212" t="s">
        <v>162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ht="22.5" outlineLevel="1" x14ac:dyDescent="0.2">
      <c r="A175" s="231">
        <v>37</v>
      </c>
      <c r="B175" s="232" t="s">
        <v>322</v>
      </c>
      <c r="C175" s="249" t="s">
        <v>323</v>
      </c>
      <c r="D175" s="233" t="s">
        <v>154</v>
      </c>
      <c r="E175" s="234">
        <v>2.42</v>
      </c>
      <c r="F175" s="235"/>
      <c r="G175" s="236">
        <f>ROUND(E175*F175,2)</f>
        <v>0</v>
      </c>
      <c r="H175" s="235"/>
      <c r="I175" s="236">
        <f>ROUND(E175*H175,2)</f>
        <v>0</v>
      </c>
      <c r="J175" s="235"/>
      <c r="K175" s="236">
        <f>ROUND(E175*J175,2)</f>
        <v>0</v>
      </c>
      <c r="L175" s="236">
        <v>21</v>
      </c>
      <c r="M175" s="236">
        <f>G175*(1+L175/100)</f>
        <v>0</v>
      </c>
      <c r="N175" s="234">
        <v>0.17599999999999999</v>
      </c>
      <c r="O175" s="234">
        <f>ROUND(E175*N175,2)</f>
        <v>0.43</v>
      </c>
      <c r="P175" s="234">
        <v>0</v>
      </c>
      <c r="Q175" s="234">
        <f>ROUND(E175*P175,2)</f>
        <v>0</v>
      </c>
      <c r="R175" s="236" t="s">
        <v>262</v>
      </c>
      <c r="S175" s="236" t="s">
        <v>137</v>
      </c>
      <c r="T175" s="237" t="s">
        <v>137</v>
      </c>
      <c r="U175" s="222">
        <v>0</v>
      </c>
      <c r="V175" s="222">
        <f>ROUND(E175*U175,2)</f>
        <v>0</v>
      </c>
      <c r="W175" s="222"/>
      <c r="X175" s="222" t="s">
        <v>263</v>
      </c>
      <c r="Y175" s="222" t="s">
        <v>157</v>
      </c>
      <c r="Z175" s="212"/>
      <c r="AA175" s="212"/>
      <c r="AB175" s="212"/>
      <c r="AC175" s="212"/>
      <c r="AD175" s="212"/>
      <c r="AE175" s="212"/>
      <c r="AF175" s="212"/>
      <c r="AG175" s="212" t="s">
        <v>290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2" x14ac:dyDescent="0.2">
      <c r="A176" s="219"/>
      <c r="B176" s="220"/>
      <c r="C176" s="261" t="s">
        <v>218</v>
      </c>
      <c r="D176" s="254"/>
      <c r="E176" s="255"/>
      <c r="F176" s="222"/>
      <c r="G176" s="222"/>
      <c r="H176" s="222"/>
      <c r="I176" s="222"/>
      <c r="J176" s="222"/>
      <c r="K176" s="222"/>
      <c r="L176" s="222"/>
      <c r="M176" s="222"/>
      <c r="N176" s="221"/>
      <c r="O176" s="221"/>
      <c r="P176" s="221"/>
      <c r="Q176" s="221"/>
      <c r="R176" s="222"/>
      <c r="S176" s="222"/>
      <c r="T176" s="222"/>
      <c r="U176" s="222"/>
      <c r="V176" s="222"/>
      <c r="W176" s="222"/>
      <c r="X176" s="222"/>
      <c r="Y176" s="222"/>
      <c r="Z176" s="212"/>
      <c r="AA176" s="212"/>
      <c r="AB176" s="212"/>
      <c r="AC176" s="212"/>
      <c r="AD176" s="212"/>
      <c r="AE176" s="212"/>
      <c r="AF176" s="212"/>
      <c r="AG176" s="212" t="s">
        <v>162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3" x14ac:dyDescent="0.2">
      <c r="A177" s="219"/>
      <c r="B177" s="220"/>
      <c r="C177" s="261" t="s">
        <v>318</v>
      </c>
      <c r="D177" s="254"/>
      <c r="E177" s="255"/>
      <c r="F177" s="222"/>
      <c r="G177" s="222"/>
      <c r="H177" s="222"/>
      <c r="I177" s="222"/>
      <c r="J177" s="222"/>
      <c r="K177" s="222"/>
      <c r="L177" s="222"/>
      <c r="M177" s="222"/>
      <c r="N177" s="221"/>
      <c r="O177" s="221"/>
      <c r="P177" s="221"/>
      <c r="Q177" s="221"/>
      <c r="R177" s="222"/>
      <c r="S177" s="222"/>
      <c r="T177" s="222"/>
      <c r="U177" s="222"/>
      <c r="V177" s="222"/>
      <c r="W177" s="222"/>
      <c r="X177" s="222"/>
      <c r="Y177" s="222"/>
      <c r="Z177" s="212"/>
      <c r="AA177" s="212"/>
      <c r="AB177" s="212"/>
      <c r="AC177" s="212"/>
      <c r="AD177" s="212"/>
      <c r="AE177" s="212"/>
      <c r="AF177" s="212"/>
      <c r="AG177" s="212" t="s">
        <v>162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3" x14ac:dyDescent="0.2">
      <c r="A178" s="219"/>
      <c r="B178" s="220"/>
      <c r="C178" s="262" t="s">
        <v>265</v>
      </c>
      <c r="D178" s="256"/>
      <c r="E178" s="257"/>
      <c r="F178" s="222"/>
      <c r="G178" s="222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22"/>
      <c r="Z178" s="212"/>
      <c r="AA178" s="212"/>
      <c r="AB178" s="212"/>
      <c r="AC178" s="212"/>
      <c r="AD178" s="212"/>
      <c r="AE178" s="212"/>
      <c r="AF178" s="212"/>
      <c r="AG178" s="212" t="s">
        <v>162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3" x14ac:dyDescent="0.2">
      <c r="A179" s="219"/>
      <c r="B179" s="220"/>
      <c r="C179" s="263" t="s">
        <v>324</v>
      </c>
      <c r="D179" s="256"/>
      <c r="E179" s="257">
        <v>2.2000000000000002</v>
      </c>
      <c r="F179" s="222"/>
      <c r="G179" s="222"/>
      <c r="H179" s="222"/>
      <c r="I179" s="222"/>
      <c r="J179" s="222"/>
      <c r="K179" s="222"/>
      <c r="L179" s="222"/>
      <c r="M179" s="222"/>
      <c r="N179" s="221"/>
      <c r="O179" s="221"/>
      <c r="P179" s="221"/>
      <c r="Q179" s="221"/>
      <c r="R179" s="222"/>
      <c r="S179" s="222"/>
      <c r="T179" s="222"/>
      <c r="U179" s="222"/>
      <c r="V179" s="222"/>
      <c r="W179" s="222"/>
      <c r="X179" s="222"/>
      <c r="Y179" s="222"/>
      <c r="Z179" s="212"/>
      <c r="AA179" s="212"/>
      <c r="AB179" s="212"/>
      <c r="AC179" s="212"/>
      <c r="AD179" s="212"/>
      <c r="AE179" s="212"/>
      <c r="AF179" s="212"/>
      <c r="AG179" s="212" t="s">
        <v>162</v>
      </c>
      <c r="AH179" s="212">
        <v>2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3" x14ac:dyDescent="0.2">
      <c r="A180" s="219"/>
      <c r="B180" s="220"/>
      <c r="C180" s="262" t="s">
        <v>267</v>
      </c>
      <c r="D180" s="256"/>
      <c r="E180" s="257"/>
      <c r="F180" s="222"/>
      <c r="G180" s="222"/>
      <c r="H180" s="222"/>
      <c r="I180" s="222"/>
      <c r="J180" s="222"/>
      <c r="K180" s="222"/>
      <c r="L180" s="222"/>
      <c r="M180" s="222"/>
      <c r="N180" s="221"/>
      <c r="O180" s="221"/>
      <c r="P180" s="221"/>
      <c r="Q180" s="221"/>
      <c r="R180" s="222"/>
      <c r="S180" s="222"/>
      <c r="T180" s="222"/>
      <c r="U180" s="222"/>
      <c r="V180" s="222"/>
      <c r="W180" s="222"/>
      <c r="X180" s="222"/>
      <c r="Y180" s="222"/>
      <c r="Z180" s="212"/>
      <c r="AA180" s="212"/>
      <c r="AB180" s="212"/>
      <c r="AC180" s="212"/>
      <c r="AD180" s="212"/>
      <c r="AE180" s="212"/>
      <c r="AF180" s="212"/>
      <c r="AG180" s="212" t="s">
        <v>162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3" x14ac:dyDescent="0.2">
      <c r="A181" s="219"/>
      <c r="B181" s="220"/>
      <c r="C181" s="261" t="s">
        <v>325</v>
      </c>
      <c r="D181" s="254"/>
      <c r="E181" s="255">
        <v>2.42</v>
      </c>
      <c r="F181" s="222"/>
      <c r="G181" s="222"/>
      <c r="H181" s="222"/>
      <c r="I181" s="222"/>
      <c r="J181" s="222"/>
      <c r="K181" s="222"/>
      <c r="L181" s="222"/>
      <c r="M181" s="222"/>
      <c r="N181" s="221"/>
      <c r="O181" s="221"/>
      <c r="P181" s="221"/>
      <c r="Q181" s="221"/>
      <c r="R181" s="222"/>
      <c r="S181" s="222"/>
      <c r="T181" s="222"/>
      <c r="U181" s="222"/>
      <c r="V181" s="222"/>
      <c r="W181" s="222"/>
      <c r="X181" s="222"/>
      <c r="Y181" s="222"/>
      <c r="Z181" s="212"/>
      <c r="AA181" s="212"/>
      <c r="AB181" s="212"/>
      <c r="AC181" s="212"/>
      <c r="AD181" s="212"/>
      <c r="AE181" s="212"/>
      <c r="AF181" s="212"/>
      <c r="AG181" s="212" t="s">
        <v>162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x14ac:dyDescent="0.2">
      <c r="A182" s="224" t="s">
        <v>119</v>
      </c>
      <c r="B182" s="225" t="s">
        <v>80</v>
      </c>
      <c r="C182" s="247" t="s">
        <v>81</v>
      </c>
      <c r="D182" s="226"/>
      <c r="E182" s="227"/>
      <c r="F182" s="228"/>
      <c r="G182" s="228">
        <f>SUMIF(AG183:AG199,"&lt;&gt;NOR",G183:G199)</f>
        <v>0</v>
      </c>
      <c r="H182" s="228"/>
      <c r="I182" s="228">
        <f>SUM(I183:I199)</f>
        <v>0</v>
      </c>
      <c r="J182" s="228"/>
      <c r="K182" s="228">
        <f>SUM(K183:K199)</f>
        <v>0</v>
      </c>
      <c r="L182" s="228"/>
      <c r="M182" s="228">
        <f>SUM(M183:M199)</f>
        <v>0</v>
      </c>
      <c r="N182" s="227"/>
      <c r="O182" s="227">
        <f>SUM(O183:O199)</f>
        <v>81.98</v>
      </c>
      <c r="P182" s="227"/>
      <c r="Q182" s="227">
        <f>SUM(Q183:Q199)</f>
        <v>0</v>
      </c>
      <c r="R182" s="228"/>
      <c r="S182" s="228"/>
      <c r="T182" s="229"/>
      <c r="U182" s="223"/>
      <c r="V182" s="223">
        <f>SUM(V183:V199)</f>
        <v>90.009999999999991</v>
      </c>
      <c r="W182" s="223"/>
      <c r="X182" s="223"/>
      <c r="Y182" s="223"/>
      <c r="AG182" t="s">
        <v>120</v>
      </c>
    </row>
    <row r="183" spans="1:60" ht="22.5" outlineLevel="1" x14ac:dyDescent="0.2">
      <c r="A183" s="231">
        <v>38</v>
      </c>
      <c r="B183" s="232" t="s">
        <v>326</v>
      </c>
      <c r="C183" s="249" t="s">
        <v>327</v>
      </c>
      <c r="D183" s="233" t="s">
        <v>167</v>
      </c>
      <c r="E183" s="234">
        <v>329</v>
      </c>
      <c r="F183" s="235"/>
      <c r="G183" s="236">
        <f>ROUND(E183*F183,2)</f>
        <v>0</v>
      </c>
      <c r="H183" s="235"/>
      <c r="I183" s="236">
        <f>ROUND(E183*H183,2)</f>
        <v>0</v>
      </c>
      <c r="J183" s="235"/>
      <c r="K183" s="236">
        <f>ROUND(E183*J183,2)</f>
        <v>0</v>
      </c>
      <c r="L183" s="236">
        <v>21</v>
      </c>
      <c r="M183" s="236">
        <f>G183*(1+L183/100)</f>
        <v>0</v>
      </c>
      <c r="N183" s="234">
        <v>0.188</v>
      </c>
      <c r="O183" s="234">
        <f>ROUND(E183*N183,2)</f>
        <v>61.85</v>
      </c>
      <c r="P183" s="234">
        <v>0</v>
      </c>
      <c r="Q183" s="234">
        <f>ROUND(E183*P183,2)</f>
        <v>0</v>
      </c>
      <c r="R183" s="236" t="s">
        <v>155</v>
      </c>
      <c r="S183" s="236" t="s">
        <v>137</v>
      </c>
      <c r="T183" s="237" t="s">
        <v>137</v>
      </c>
      <c r="U183" s="222">
        <v>0.27200000000000002</v>
      </c>
      <c r="V183" s="222">
        <f>ROUND(E183*U183,2)</f>
        <v>89.49</v>
      </c>
      <c r="W183" s="222"/>
      <c r="X183" s="222" t="s">
        <v>156</v>
      </c>
      <c r="Y183" s="222" t="s">
        <v>157</v>
      </c>
      <c r="Z183" s="212"/>
      <c r="AA183" s="212"/>
      <c r="AB183" s="212"/>
      <c r="AC183" s="212"/>
      <c r="AD183" s="212"/>
      <c r="AE183" s="212"/>
      <c r="AF183" s="212"/>
      <c r="AG183" s="212" t="s">
        <v>207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2" x14ac:dyDescent="0.2">
      <c r="A184" s="219"/>
      <c r="B184" s="220"/>
      <c r="C184" s="260" t="s">
        <v>328</v>
      </c>
      <c r="D184" s="258"/>
      <c r="E184" s="258"/>
      <c r="F184" s="258"/>
      <c r="G184" s="258"/>
      <c r="H184" s="222"/>
      <c r="I184" s="222"/>
      <c r="J184" s="222"/>
      <c r="K184" s="222"/>
      <c r="L184" s="222"/>
      <c r="M184" s="222"/>
      <c r="N184" s="221"/>
      <c r="O184" s="221"/>
      <c r="P184" s="221"/>
      <c r="Q184" s="221"/>
      <c r="R184" s="222"/>
      <c r="S184" s="222"/>
      <c r="T184" s="222"/>
      <c r="U184" s="222"/>
      <c r="V184" s="222"/>
      <c r="W184" s="222"/>
      <c r="X184" s="222"/>
      <c r="Y184" s="222"/>
      <c r="Z184" s="212"/>
      <c r="AA184" s="212"/>
      <c r="AB184" s="212"/>
      <c r="AC184" s="212"/>
      <c r="AD184" s="212"/>
      <c r="AE184" s="212"/>
      <c r="AF184" s="212"/>
      <c r="AG184" s="212" t="s">
        <v>160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2" x14ac:dyDescent="0.2">
      <c r="A185" s="219"/>
      <c r="B185" s="220"/>
      <c r="C185" s="264" t="s">
        <v>329</v>
      </c>
      <c r="D185" s="259"/>
      <c r="E185" s="259"/>
      <c r="F185" s="259"/>
      <c r="G185" s="259"/>
      <c r="H185" s="222"/>
      <c r="I185" s="222"/>
      <c r="J185" s="222"/>
      <c r="K185" s="222"/>
      <c r="L185" s="222"/>
      <c r="M185" s="222"/>
      <c r="N185" s="221"/>
      <c r="O185" s="221"/>
      <c r="P185" s="221"/>
      <c r="Q185" s="221"/>
      <c r="R185" s="222"/>
      <c r="S185" s="222"/>
      <c r="T185" s="222"/>
      <c r="U185" s="222"/>
      <c r="V185" s="222"/>
      <c r="W185" s="222"/>
      <c r="X185" s="222"/>
      <c r="Y185" s="222"/>
      <c r="Z185" s="212"/>
      <c r="AA185" s="212"/>
      <c r="AB185" s="212"/>
      <c r="AC185" s="212"/>
      <c r="AD185" s="212"/>
      <c r="AE185" s="212"/>
      <c r="AF185" s="212"/>
      <c r="AG185" s="212" t="s">
        <v>134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2" x14ac:dyDescent="0.2">
      <c r="A186" s="219"/>
      <c r="B186" s="220"/>
      <c r="C186" s="261" t="s">
        <v>330</v>
      </c>
      <c r="D186" s="254"/>
      <c r="E186" s="255"/>
      <c r="F186" s="222"/>
      <c r="G186" s="222"/>
      <c r="H186" s="222"/>
      <c r="I186" s="222"/>
      <c r="J186" s="222"/>
      <c r="K186" s="222"/>
      <c r="L186" s="222"/>
      <c r="M186" s="222"/>
      <c r="N186" s="221"/>
      <c r="O186" s="221"/>
      <c r="P186" s="221"/>
      <c r="Q186" s="221"/>
      <c r="R186" s="222"/>
      <c r="S186" s="222"/>
      <c r="T186" s="222"/>
      <c r="U186" s="222"/>
      <c r="V186" s="222"/>
      <c r="W186" s="222"/>
      <c r="X186" s="222"/>
      <c r="Y186" s="222"/>
      <c r="Z186" s="212"/>
      <c r="AA186" s="212"/>
      <c r="AB186" s="212"/>
      <c r="AC186" s="212"/>
      <c r="AD186" s="212"/>
      <c r="AE186" s="212"/>
      <c r="AF186" s="212"/>
      <c r="AG186" s="212" t="s">
        <v>162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3" x14ac:dyDescent="0.2">
      <c r="A187" s="219"/>
      <c r="B187" s="220"/>
      <c r="C187" s="261" t="s">
        <v>331</v>
      </c>
      <c r="D187" s="254"/>
      <c r="E187" s="255"/>
      <c r="F187" s="222"/>
      <c r="G187" s="222"/>
      <c r="H187" s="222"/>
      <c r="I187" s="222"/>
      <c r="J187" s="222"/>
      <c r="K187" s="222"/>
      <c r="L187" s="222"/>
      <c r="M187" s="222"/>
      <c r="N187" s="221"/>
      <c r="O187" s="221"/>
      <c r="P187" s="221"/>
      <c r="Q187" s="221"/>
      <c r="R187" s="222"/>
      <c r="S187" s="222"/>
      <c r="T187" s="222"/>
      <c r="U187" s="222"/>
      <c r="V187" s="222"/>
      <c r="W187" s="222"/>
      <c r="X187" s="222"/>
      <c r="Y187" s="222"/>
      <c r="Z187" s="212"/>
      <c r="AA187" s="212"/>
      <c r="AB187" s="212"/>
      <c r="AC187" s="212"/>
      <c r="AD187" s="212"/>
      <c r="AE187" s="212"/>
      <c r="AF187" s="212"/>
      <c r="AG187" s="212" t="s">
        <v>162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3" x14ac:dyDescent="0.2">
      <c r="A188" s="219"/>
      <c r="B188" s="220"/>
      <c r="C188" s="261" t="s">
        <v>332</v>
      </c>
      <c r="D188" s="254"/>
      <c r="E188" s="255"/>
      <c r="F188" s="222"/>
      <c r="G188" s="222"/>
      <c r="H188" s="222"/>
      <c r="I188" s="222"/>
      <c r="J188" s="222"/>
      <c r="K188" s="222"/>
      <c r="L188" s="222"/>
      <c r="M188" s="222"/>
      <c r="N188" s="221"/>
      <c r="O188" s="221"/>
      <c r="P188" s="221"/>
      <c r="Q188" s="221"/>
      <c r="R188" s="222"/>
      <c r="S188" s="222"/>
      <c r="T188" s="222"/>
      <c r="U188" s="222"/>
      <c r="V188" s="222"/>
      <c r="W188" s="222"/>
      <c r="X188" s="222"/>
      <c r="Y188" s="222"/>
      <c r="Z188" s="212"/>
      <c r="AA188" s="212"/>
      <c r="AB188" s="212"/>
      <c r="AC188" s="212"/>
      <c r="AD188" s="212"/>
      <c r="AE188" s="212"/>
      <c r="AF188" s="212"/>
      <c r="AG188" s="212" t="s">
        <v>162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2">
      <c r="A189" s="219"/>
      <c r="B189" s="220"/>
      <c r="C189" s="261" t="s">
        <v>333</v>
      </c>
      <c r="D189" s="254"/>
      <c r="E189" s="255">
        <v>329</v>
      </c>
      <c r="F189" s="222"/>
      <c r="G189" s="222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22"/>
      <c r="Z189" s="212"/>
      <c r="AA189" s="212"/>
      <c r="AB189" s="212"/>
      <c r="AC189" s="212"/>
      <c r="AD189" s="212"/>
      <c r="AE189" s="212"/>
      <c r="AF189" s="212"/>
      <c r="AG189" s="212" t="s">
        <v>162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31">
        <v>39</v>
      </c>
      <c r="B190" s="232" t="s">
        <v>334</v>
      </c>
      <c r="C190" s="249" t="s">
        <v>335</v>
      </c>
      <c r="D190" s="233" t="s">
        <v>167</v>
      </c>
      <c r="E190" s="234">
        <v>14</v>
      </c>
      <c r="F190" s="235"/>
      <c r="G190" s="236">
        <f>ROUND(E190*F190,2)</f>
        <v>0</v>
      </c>
      <c r="H190" s="235"/>
      <c r="I190" s="236">
        <f>ROUND(E190*H190,2)</f>
        <v>0</v>
      </c>
      <c r="J190" s="235"/>
      <c r="K190" s="236">
        <f>ROUND(E190*J190,2)</f>
        <v>0</v>
      </c>
      <c r="L190" s="236">
        <v>21</v>
      </c>
      <c r="M190" s="236">
        <f>G190*(1+L190/100)</f>
        <v>0</v>
      </c>
      <c r="N190" s="234">
        <v>0</v>
      </c>
      <c r="O190" s="234">
        <f>ROUND(E190*N190,2)</f>
        <v>0</v>
      </c>
      <c r="P190" s="234">
        <v>0</v>
      </c>
      <c r="Q190" s="234">
        <f>ROUND(E190*P190,2)</f>
        <v>0</v>
      </c>
      <c r="R190" s="236" t="s">
        <v>155</v>
      </c>
      <c r="S190" s="236" t="s">
        <v>137</v>
      </c>
      <c r="T190" s="237" t="s">
        <v>137</v>
      </c>
      <c r="U190" s="222">
        <v>3.6999999999999998E-2</v>
      </c>
      <c r="V190" s="222">
        <f>ROUND(E190*U190,2)</f>
        <v>0.52</v>
      </c>
      <c r="W190" s="222"/>
      <c r="X190" s="222" t="s">
        <v>156</v>
      </c>
      <c r="Y190" s="222" t="s">
        <v>157</v>
      </c>
      <c r="Z190" s="212"/>
      <c r="AA190" s="212"/>
      <c r="AB190" s="212"/>
      <c r="AC190" s="212"/>
      <c r="AD190" s="212"/>
      <c r="AE190" s="212"/>
      <c r="AF190" s="212"/>
      <c r="AG190" s="212" t="s">
        <v>158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2" x14ac:dyDescent="0.2">
      <c r="A191" s="219"/>
      <c r="B191" s="220"/>
      <c r="C191" s="260" t="s">
        <v>336</v>
      </c>
      <c r="D191" s="258"/>
      <c r="E191" s="258"/>
      <c r="F191" s="258"/>
      <c r="G191" s="258"/>
      <c r="H191" s="222"/>
      <c r="I191" s="222"/>
      <c r="J191" s="222"/>
      <c r="K191" s="222"/>
      <c r="L191" s="222"/>
      <c r="M191" s="222"/>
      <c r="N191" s="221"/>
      <c r="O191" s="221"/>
      <c r="P191" s="221"/>
      <c r="Q191" s="221"/>
      <c r="R191" s="222"/>
      <c r="S191" s="222"/>
      <c r="T191" s="222"/>
      <c r="U191" s="222"/>
      <c r="V191" s="222"/>
      <c r="W191" s="222"/>
      <c r="X191" s="222"/>
      <c r="Y191" s="222"/>
      <c r="Z191" s="212"/>
      <c r="AA191" s="212"/>
      <c r="AB191" s="212"/>
      <c r="AC191" s="212"/>
      <c r="AD191" s="212"/>
      <c r="AE191" s="212"/>
      <c r="AF191" s="212"/>
      <c r="AG191" s="212" t="s">
        <v>160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2" x14ac:dyDescent="0.2">
      <c r="A192" s="219"/>
      <c r="B192" s="220"/>
      <c r="C192" s="261" t="s">
        <v>298</v>
      </c>
      <c r="D192" s="254"/>
      <c r="E192" s="255"/>
      <c r="F192" s="222"/>
      <c r="G192" s="222"/>
      <c r="H192" s="222"/>
      <c r="I192" s="222"/>
      <c r="J192" s="222"/>
      <c r="K192" s="222"/>
      <c r="L192" s="222"/>
      <c r="M192" s="222"/>
      <c r="N192" s="221"/>
      <c r="O192" s="221"/>
      <c r="P192" s="221"/>
      <c r="Q192" s="221"/>
      <c r="R192" s="222"/>
      <c r="S192" s="222"/>
      <c r="T192" s="222"/>
      <c r="U192" s="222"/>
      <c r="V192" s="222"/>
      <c r="W192" s="222"/>
      <c r="X192" s="222"/>
      <c r="Y192" s="222"/>
      <c r="Z192" s="212"/>
      <c r="AA192" s="212"/>
      <c r="AB192" s="212"/>
      <c r="AC192" s="212"/>
      <c r="AD192" s="212"/>
      <c r="AE192" s="212"/>
      <c r="AF192" s="212"/>
      <c r="AG192" s="212" t="s">
        <v>162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3" x14ac:dyDescent="0.2">
      <c r="A193" s="219"/>
      <c r="B193" s="220"/>
      <c r="C193" s="261" t="s">
        <v>170</v>
      </c>
      <c r="D193" s="254"/>
      <c r="E193" s="255">
        <v>14</v>
      </c>
      <c r="F193" s="222"/>
      <c r="G193" s="222"/>
      <c r="H193" s="222"/>
      <c r="I193" s="222"/>
      <c r="J193" s="222"/>
      <c r="K193" s="222"/>
      <c r="L193" s="222"/>
      <c r="M193" s="222"/>
      <c r="N193" s="221"/>
      <c r="O193" s="221"/>
      <c r="P193" s="221"/>
      <c r="Q193" s="221"/>
      <c r="R193" s="222"/>
      <c r="S193" s="222"/>
      <c r="T193" s="222"/>
      <c r="U193" s="222"/>
      <c r="V193" s="222"/>
      <c r="W193" s="222"/>
      <c r="X193" s="222"/>
      <c r="Y193" s="222"/>
      <c r="Z193" s="212"/>
      <c r="AA193" s="212"/>
      <c r="AB193" s="212"/>
      <c r="AC193" s="212"/>
      <c r="AD193" s="212"/>
      <c r="AE193" s="212"/>
      <c r="AF193" s="212"/>
      <c r="AG193" s="212" t="s">
        <v>162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ht="22.5" outlineLevel="1" x14ac:dyDescent="0.2">
      <c r="A194" s="231">
        <v>40</v>
      </c>
      <c r="B194" s="232" t="s">
        <v>337</v>
      </c>
      <c r="C194" s="249" t="s">
        <v>338</v>
      </c>
      <c r="D194" s="233" t="s">
        <v>339</v>
      </c>
      <c r="E194" s="234">
        <v>335.58</v>
      </c>
      <c r="F194" s="235"/>
      <c r="G194" s="236">
        <f>ROUND(E194*F194,2)</f>
        <v>0</v>
      </c>
      <c r="H194" s="235"/>
      <c r="I194" s="236">
        <f>ROUND(E194*H194,2)</f>
        <v>0</v>
      </c>
      <c r="J194" s="235"/>
      <c r="K194" s="236">
        <f>ROUND(E194*J194,2)</f>
        <v>0</v>
      </c>
      <c r="L194" s="236">
        <v>21</v>
      </c>
      <c r="M194" s="236">
        <f>G194*(1+L194/100)</f>
        <v>0</v>
      </c>
      <c r="N194" s="234">
        <v>0.06</v>
      </c>
      <c r="O194" s="234">
        <f>ROUND(E194*N194,2)</f>
        <v>20.13</v>
      </c>
      <c r="P194" s="234">
        <v>0</v>
      </c>
      <c r="Q194" s="234">
        <f>ROUND(E194*P194,2)</f>
        <v>0</v>
      </c>
      <c r="R194" s="236" t="s">
        <v>262</v>
      </c>
      <c r="S194" s="236" t="s">
        <v>137</v>
      </c>
      <c r="T194" s="237" t="s">
        <v>137</v>
      </c>
      <c r="U194" s="222">
        <v>0</v>
      </c>
      <c r="V194" s="222">
        <f>ROUND(E194*U194,2)</f>
        <v>0</v>
      </c>
      <c r="W194" s="222"/>
      <c r="X194" s="222" t="s">
        <v>263</v>
      </c>
      <c r="Y194" s="222" t="s">
        <v>157</v>
      </c>
      <c r="Z194" s="212"/>
      <c r="AA194" s="212"/>
      <c r="AB194" s="212"/>
      <c r="AC194" s="212"/>
      <c r="AD194" s="212"/>
      <c r="AE194" s="212"/>
      <c r="AF194" s="212"/>
      <c r="AG194" s="212" t="s">
        <v>264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2" x14ac:dyDescent="0.2">
      <c r="A195" s="219"/>
      <c r="B195" s="220"/>
      <c r="C195" s="261" t="s">
        <v>332</v>
      </c>
      <c r="D195" s="254"/>
      <c r="E195" s="255"/>
      <c r="F195" s="222"/>
      <c r="G195" s="222"/>
      <c r="H195" s="222"/>
      <c r="I195" s="222"/>
      <c r="J195" s="222"/>
      <c r="K195" s="222"/>
      <c r="L195" s="222"/>
      <c r="M195" s="222"/>
      <c r="N195" s="221"/>
      <c r="O195" s="221"/>
      <c r="P195" s="221"/>
      <c r="Q195" s="221"/>
      <c r="R195" s="222"/>
      <c r="S195" s="222"/>
      <c r="T195" s="222"/>
      <c r="U195" s="222"/>
      <c r="V195" s="222"/>
      <c r="W195" s="222"/>
      <c r="X195" s="222"/>
      <c r="Y195" s="222"/>
      <c r="Z195" s="212"/>
      <c r="AA195" s="212"/>
      <c r="AB195" s="212"/>
      <c r="AC195" s="212"/>
      <c r="AD195" s="212"/>
      <c r="AE195" s="212"/>
      <c r="AF195" s="212"/>
      <c r="AG195" s="212" t="s">
        <v>162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3" x14ac:dyDescent="0.2">
      <c r="A196" s="219"/>
      <c r="B196" s="220"/>
      <c r="C196" s="262" t="s">
        <v>265</v>
      </c>
      <c r="D196" s="256"/>
      <c r="E196" s="257"/>
      <c r="F196" s="222"/>
      <c r="G196" s="222"/>
      <c r="H196" s="222"/>
      <c r="I196" s="222"/>
      <c r="J196" s="222"/>
      <c r="K196" s="222"/>
      <c r="L196" s="222"/>
      <c r="M196" s="222"/>
      <c r="N196" s="221"/>
      <c r="O196" s="221"/>
      <c r="P196" s="221"/>
      <c r="Q196" s="221"/>
      <c r="R196" s="222"/>
      <c r="S196" s="222"/>
      <c r="T196" s="222"/>
      <c r="U196" s="222"/>
      <c r="V196" s="222"/>
      <c r="W196" s="222"/>
      <c r="X196" s="222"/>
      <c r="Y196" s="222"/>
      <c r="Z196" s="212"/>
      <c r="AA196" s="212"/>
      <c r="AB196" s="212"/>
      <c r="AC196" s="212"/>
      <c r="AD196" s="212"/>
      <c r="AE196" s="212"/>
      <c r="AF196" s="212"/>
      <c r="AG196" s="212" t="s">
        <v>162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3" x14ac:dyDescent="0.2">
      <c r="A197" s="219"/>
      <c r="B197" s="220"/>
      <c r="C197" s="263" t="s">
        <v>340</v>
      </c>
      <c r="D197" s="256"/>
      <c r="E197" s="257">
        <v>329</v>
      </c>
      <c r="F197" s="222"/>
      <c r="G197" s="222"/>
      <c r="H197" s="222"/>
      <c r="I197" s="222"/>
      <c r="J197" s="222"/>
      <c r="K197" s="222"/>
      <c r="L197" s="222"/>
      <c r="M197" s="222"/>
      <c r="N197" s="221"/>
      <c r="O197" s="221"/>
      <c r="P197" s="221"/>
      <c r="Q197" s="221"/>
      <c r="R197" s="222"/>
      <c r="S197" s="222"/>
      <c r="T197" s="222"/>
      <c r="U197" s="222"/>
      <c r="V197" s="222"/>
      <c r="W197" s="222"/>
      <c r="X197" s="222"/>
      <c r="Y197" s="222"/>
      <c r="Z197" s="212"/>
      <c r="AA197" s="212"/>
      <c r="AB197" s="212"/>
      <c r="AC197" s="212"/>
      <c r="AD197" s="212"/>
      <c r="AE197" s="212"/>
      <c r="AF197" s="212"/>
      <c r="AG197" s="212" t="s">
        <v>162</v>
      </c>
      <c r="AH197" s="212">
        <v>2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3" x14ac:dyDescent="0.2">
      <c r="A198" s="219"/>
      <c r="B198" s="220"/>
      <c r="C198" s="262" t="s">
        <v>267</v>
      </c>
      <c r="D198" s="256"/>
      <c r="E198" s="257"/>
      <c r="F198" s="222"/>
      <c r="G198" s="222"/>
      <c r="H198" s="222"/>
      <c r="I198" s="222"/>
      <c r="J198" s="222"/>
      <c r="K198" s="222"/>
      <c r="L198" s="222"/>
      <c r="M198" s="222"/>
      <c r="N198" s="221"/>
      <c r="O198" s="221"/>
      <c r="P198" s="221"/>
      <c r="Q198" s="221"/>
      <c r="R198" s="222"/>
      <c r="S198" s="222"/>
      <c r="T198" s="222"/>
      <c r="U198" s="222"/>
      <c r="V198" s="222"/>
      <c r="W198" s="222"/>
      <c r="X198" s="222"/>
      <c r="Y198" s="222"/>
      <c r="Z198" s="212"/>
      <c r="AA198" s="212"/>
      <c r="AB198" s="212"/>
      <c r="AC198" s="212"/>
      <c r="AD198" s="212"/>
      <c r="AE198" s="212"/>
      <c r="AF198" s="212"/>
      <c r="AG198" s="212" t="s">
        <v>162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3" x14ac:dyDescent="0.2">
      <c r="A199" s="219"/>
      <c r="B199" s="220"/>
      <c r="C199" s="261" t="s">
        <v>341</v>
      </c>
      <c r="D199" s="254"/>
      <c r="E199" s="255">
        <v>335.58</v>
      </c>
      <c r="F199" s="222"/>
      <c r="G199" s="222"/>
      <c r="H199" s="222"/>
      <c r="I199" s="222"/>
      <c r="J199" s="222"/>
      <c r="K199" s="222"/>
      <c r="L199" s="222"/>
      <c r="M199" s="222"/>
      <c r="N199" s="221"/>
      <c r="O199" s="221"/>
      <c r="P199" s="221"/>
      <c r="Q199" s="221"/>
      <c r="R199" s="222"/>
      <c r="S199" s="222"/>
      <c r="T199" s="222"/>
      <c r="U199" s="222"/>
      <c r="V199" s="222"/>
      <c r="W199" s="222"/>
      <c r="X199" s="222"/>
      <c r="Y199" s="222"/>
      <c r="Z199" s="212"/>
      <c r="AA199" s="212"/>
      <c r="AB199" s="212"/>
      <c r="AC199" s="212"/>
      <c r="AD199" s="212"/>
      <c r="AE199" s="212"/>
      <c r="AF199" s="212"/>
      <c r="AG199" s="212" t="s">
        <v>162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x14ac:dyDescent="0.2">
      <c r="A200" s="224" t="s">
        <v>119</v>
      </c>
      <c r="B200" s="225" t="s">
        <v>82</v>
      </c>
      <c r="C200" s="247" t="s">
        <v>83</v>
      </c>
      <c r="D200" s="226"/>
      <c r="E200" s="227"/>
      <c r="F200" s="228"/>
      <c r="G200" s="228">
        <f>SUMIF(AG201:AG204,"&lt;&gt;NOR",G201:G204)</f>
        <v>0</v>
      </c>
      <c r="H200" s="228"/>
      <c r="I200" s="228">
        <f>SUM(I201:I204)</f>
        <v>0</v>
      </c>
      <c r="J200" s="228"/>
      <c r="K200" s="228">
        <f>SUM(K201:K204)</f>
        <v>0</v>
      </c>
      <c r="L200" s="228"/>
      <c r="M200" s="228">
        <f>SUM(M201:M204)</f>
        <v>0</v>
      </c>
      <c r="N200" s="227"/>
      <c r="O200" s="227">
        <f>SUM(O201:O204)</f>
        <v>0</v>
      </c>
      <c r="P200" s="227"/>
      <c r="Q200" s="227">
        <f>SUM(Q201:Q204)</f>
        <v>0</v>
      </c>
      <c r="R200" s="228"/>
      <c r="S200" s="228"/>
      <c r="T200" s="229"/>
      <c r="U200" s="223"/>
      <c r="V200" s="223">
        <f>SUM(V201:V204)</f>
        <v>0</v>
      </c>
      <c r="W200" s="223"/>
      <c r="X200" s="223"/>
      <c r="Y200" s="223"/>
      <c r="AG200" t="s">
        <v>120</v>
      </c>
    </row>
    <row r="201" spans="1:60" ht="22.5" outlineLevel="1" x14ac:dyDescent="0.2">
      <c r="A201" s="238">
        <v>41</v>
      </c>
      <c r="B201" s="239" t="s">
        <v>342</v>
      </c>
      <c r="C201" s="248" t="s">
        <v>343</v>
      </c>
      <c r="D201" s="240" t="s">
        <v>344</v>
      </c>
      <c r="E201" s="241">
        <v>1</v>
      </c>
      <c r="F201" s="242"/>
      <c r="G201" s="243">
        <f>ROUND(E201*F201,2)</f>
        <v>0</v>
      </c>
      <c r="H201" s="242"/>
      <c r="I201" s="243">
        <f>ROUND(E201*H201,2)</f>
        <v>0</v>
      </c>
      <c r="J201" s="242"/>
      <c r="K201" s="243">
        <f>ROUND(E201*J201,2)</f>
        <v>0</v>
      </c>
      <c r="L201" s="243">
        <v>21</v>
      </c>
      <c r="M201" s="243">
        <f>G201*(1+L201/100)</f>
        <v>0</v>
      </c>
      <c r="N201" s="241">
        <v>0</v>
      </c>
      <c r="O201" s="241">
        <f>ROUND(E201*N201,2)</f>
        <v>0</v>
      </c>
      <c r="P201" s="241">
        <v>0</v>
      </c>
      <c r="Q201" s="241">
        <f>ROUND(E201*P201,2)</f>
        <v>0</v>
      </c>
      <c r="R201" s="243"/>
      <c r="S201" s="243" t="s">
        <v>124</v>
      </c>
      <c r="T201" s="244" t="s">
        <v>125</v>
      </c>
      <c r="U201" s="222">
        <v>0</v>
      </c>
      <c r="V201" s="222">
        <f>ROUND(E201*U201,2)</f>
        <v>0</v>
      </c>
      <c r="W201" s="222"/>
      <c r="X201" s="222" t="s">
        <v>156</v>
      </c>
      <c r="Y201" s="222" t="s">
        <v>157</v>
      </c>
      <c r="Z201" s="212"/>
      <c r="AA201" s="212"/>
      <c r="AB201" s="212"/>
      <c r="AC201" s="212"/>
      <c r="AD201" s="212"/>
      <c r="AE201" s="212"/>
      <c r="AF201" s="212"/>
      <c r="AG201" s="212" t="s">
        <v>158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ht="22.5" outlineLevel="1" x14ac:dyDescent="0.2">
      <c r="A202" s="238">
        <v>42</v>
      </c>
      <c r="B202" s="239" t="s">
        <v>345</v>
      </c>
      <c r="C202" s="248" t="s">
        <v>346</v>
      </c>
      <c r="D202" s="240" t="s">
        <v>344</v>
      </c>
      <c r="E202" s="241">
        <v>1</v>
      </c>
      <c r="F202" s="242"/>
      <c r="G202" s="243">
        <f>ROUND(E202*F202,2)</f>
        <v>0</v>
      </c>
      <c r="H202" s="242"/>
      <c r="I202" s="243">
        <f>ROUND(E202*H202,2)</f>
        <v>0</v>
      </c>
      <c r="J202" s="242"/>
      <c r="K202" s="243">
        <f>ROUND(E202*J202,2)</f>
        <v>0</v>
      </c>
      <c r="L202" s="243">
        <v>21</v>
      </c>
      <c r="M202" s="243">
        <f>G202*(1+L202/100)</f>
        <v>0</v>
      </c>
      <c r="N202" s="241">
        <v>0</v>
      </c>
      <c r="O202" s="241">
        <f>ROUND(E202*N202,2)</f>
        <v>0</v>
      </c>
      <c r="P202" s="241">
        <v>0</v>
      </c>
      <c r="Q202" s="241">
        <f>ROUND(E202*P202,2)</f>
        <v>0</v>
      </c>
      <c r="R202" s="243"/>
      <c r="S202" s="243" t="s">
        <v>124</v>
      </c>
      <c r="T202" s="244" t="s">
        <v>125</v>
      </c>
      <c r="U202" s="222">
        <v>0</v>
      </c>
      <c r="V202" s="222">
        <f>ROUND(E202*U202,2)</f>
        <v>0</v>
      </c>
      <c r="W202" s="222"/>
      <c r="X202" s="222" t="s">
        <v>156</v>
      </c>
      <c r="Y202" s="222" t="s">
        <v>157</v>
      </c>
      <c r="Z202" s="212"/>
      <c r="AA202" s="212"/>
      <c r="AB202" s="212"/>
      <c r="AC202" s="212"/>
      <c r="AD202" s="212"/>
      <c r="AE202" s="212"/>
      <c r="AF202" s="212"/>
      <c r="AG202" s="212" t="s">
        <v>158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ht="22.5" outlineLevel="1" x14ac:dyDescent="0.2">
      <c r="A203" s="238">
        <v>43</v>
      </c>
      <c r="B203" s="239" t="s">
        <v>347</v>
      </c>
      <c r="C203" s="248" t="s">
        <v>348</v>
      </c>
      <c r="D203" s="240" t="s">
        <v>344</v>
      </c>
      <c r="E203" s="241">
        <v>1</v>
      </c>
      <c r="F203" s="242"/>
      <c r="G203" s="243">
        <f>ROUND(E203*F203,2)</f>
        <v>0</v>
      </c>
      <c r="H203" s="242"/>
      <c r="I203" s="243">
        <f>ROUND(E203*H203,2)</f>
        <v>0</v>
      </c>
      <c r="J203" s="242"/>
      <c r="K203" s="243">
        <f>ROUND(E203*J203,2)</f>
        <v>0</v>
      </c>
      <c r="L203" s="243">
        <v>21</v>
      </c>
      <c r="M203" s="243">
        <f>G203*(1+L203/100)</f>
        <v>0</v>
      </c>
      <c r="N203" s="241">
        <v>0</v>
      </c>
      <c r="O203" s="241">
        <f>ROUND(E203*N203,2)</f>
        <v>0</v>
      </c>
      <c r="P203" s="241">
        <v>0</v>
      </c>
      <c r="Q203" s="241">
        <f>ROUND(E203*P203,2)</f>
        <v>0</v>
      </c>
      <c r="R203" s="243"/>
      <c r="S203" s="243" t="s">
        <v>124</v>
      </c>
      <c r="T203" s="244" t="s">
        <v>125</v>
      </c>
      <c r="U203" s="222">
        <v>0</v>
      </c>
      <c r="V203" s="222">
        <f>ROUND(E203*U203,2)</f>
        <v>0</v>
      </c>
      <c r="W203" s="222"/>
      <c r="X203" s="222" t="s">
        <v>156</v>
      </c>
      <c r="Y203" s="222" t="s">
        <v>157</v>
      </c>
      <c r="Z203" s="212"/>
      <c r="AA203" s="212"/>
      <c r="AB203" s="212"/>
      <c r="AC203" s="212"/>
      <c r="AD203" s="212"/>
      <c r="AE203" s="212"/>
      <c r="AF203" s="212"/>
      <c r="AG203" s="212" t="s">
        <v>158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38">
        <v>44</v>
      </c>
      <c r="B204" s="239" t="s">
        <v>349</v>
      </c>
      <c r="C204" s="248" t="s">
        <v>350</v>
      </c>
      <c r="D204" s="240" t="s">
        <v>167</v>
      </c>
      <c r="E204" s="241">
        <v>25</v>
      </c>
      <c r="F204" s="242"/>
      <c r="G204" s="243">
        <f>ROUND(E204*F204,2)</f>
        <v>0</v>
      </c>
      <c r="H204" s="242"/>
      <c r="I204" s="243">
        <f>ROUND(E204*H204,2)</f>
        <v>0</v>
      </c>
      <c r="J204" s="242"/>
      <c r="K204" s="243">
        <f>ROUND(E204*J204,2)</f>
        <v>0</v>
      </c>
      <c r="L204" s="243">
        <v>21</v>
      </c>
      <c r="M204" s="243">
        <f>G204*(1+L204/100)</f>
        <v>0</v>
      </c>
      <c r="N204" s="241">
        <v>0</v>
      </c>
      <c r="O204" s="241">
        <f>ROUND(E204*N204,2)</f>
        <v>0</v>
      </c>
      <c r="P204" s="241">
        <v>0</v>
      </c>
      <c r="Q204" s="241">
        <f>ROUND(E204*P204,2)</f>
        <v>0</v>
      </c>
      <c r="R204" s="243"/>
      <c r="S204" s="243" t="s">
        <v>124</v>
      </c>
      <c r="T204" s="244" t="s">
        <v>125</v>
      </c>
      <c r="U204" s="222">
        <v>0</v>
      </c>
      <c r="V204" s="222">
        <f>ROUND(E204*U204,2)</f>
        <v>0</v>
      </c>
      <c r="W204" s="222"/>
      <c r="X204" s="222" t="s">
        <v>156</v>
      </c>
      <c r="Y204" s="222" t="s">
        <v>157</v>
      </c>
      <c r="Z204" s="212"/>
      <c r="AA204" s="212"/>
      <c r="AB204" s="212"/>
      <c r="AC204" s="212"/>
      <c r="AD204" s="212"/>
      <c r="AE204" s="212"/>
      <c r="AF204" s="212"/>
      <c r="AG204" s="212" t="s">
        <v>158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x14ac:dyDescent="0.2">
      <c r="A205" s="224" t="s">
        <v>119</v>
      </c>
      <c r="B205" s="225" t="s">
        <v>84</v>
      </c>
      <c r="C205" s="247" t="s">
        <v>85</v>
      </c>
      <c r="D205" s="226"/>
      <c r="E205" s="227"/>
      <c r="F205" s="228"/>
      <c r="G205" s="228">
        <f>SUMIF(AG206:AG210,"&lt;&gt;NOR",G206:G210)</f>
        <v>0</v>
      </c>
      <c r="H205" s="228"/>
      <c r="I205" s="228">
        <f>SUM(I206:I210)</f>
        <v>0</v>
      </c>
      <c r="J205" s="228"/>
      <c r="K205" s="228">
        <f>SUM(K206:K210)</f>
        <v>0</v>
      </c>
      <c r="L205" s="228"/>
      <c r="M205" s="228">
        <f>SUM(M206:M210)</f>
        <v>0</v>
      </c>
      <c r="N205" s="227"/>
      <c r="O205" s="227">
        <f>SUM(O206:O210)</f>
        <v>0</v>
      </c>
      <c r="P205" s="227"/>
      <c r="Q205" s="227">
        <f>SUM(Q206:Q210)</f>
        <v>0</v>
      </c>
      <c r="R205" s="228"/>
      <c r="S205" s="228"/>
      <c r="T205" s="229"/>
      <c r="U205" s="223"/>
      <c r="V205" s="223">
        <f>SUM(V206:V210)</f>
        <v>8.57</v>
      </c>
      <c r="W205" s="223"/>
      <c r="X205" s="223"/>
      <c r="Y205" s="223"/>
      <c r="AG205" t="s">
        <v>120</v>
      </c>
    </row>
    <row r="206" spans="1:60" outlineLevel="1" x14ac:dyDescent="0.2">
      <c r="A206" s="231">
        <v>45</v>
      </c>
      <c r="B206" s="232" t="s">
        <v>351</v>
      </c>
      <c r="C206" s="249" t="s">
        <v>352</v>
      </c>
      <c r="D206" s="233" t="s">
        <v>222</v>
      </c>
      <c r="E206" s="234">
        <v>535.89049999999997</v>
      </c>
      <c r="F206" s="235"/>
      <c r="G206" s="236">
        <f>ROUND(E206*F206,2)</f>
        <v>0</v>
      </c>
      <c r="H206" s="235"/>
      <c r="I206" s="236">
        <f>ROUND(E206*H206,2)</f>
        <v>0</v>
      </c>
      <c r="J206" s="235"/>
      <c r="K206" s="236">
        <f>ROUND(E206*J206,2)</f>
        <v>0</v>
      </c>
      <c r="L206" s="236">
        <v>21</v>
      </c>
      <c r="M206" s="236">
        <f>G206*(1+L206/100)</f>
        <v>0</v>
      </c>
      <c r="N206" s="234">
        <v>0</v>
      </c>
      <c r="O206" s="234">
        <f>ROUND(E206*N206,2)</f>
        <v>0</v>
      </c>
      <c r="P206" s="234">
        <v>0</v>
      </c>
      <c r="Q206" s="234">
        <f>ROUND(E206*P206,2)</f>
        <v>0</v>
      </c>
      <c r="R206" s="236" t="s">
        <v>155</v>
      </c>
      <c r="S206" s="236" t="s">
        <v>137</v>
      </c>
      <c r="T206" s="237" t="s">
        <v>137</v>
      </c>
      <c r="U206" s="222">
        <v>1.6E-2</v>
      </c>
      <c r="V206" s="222">
        <f>ROUND(E206*U206,2)</f>
        <v>8.57</v>
      </c>
      <c r="W206" s="222"/>
      <c r="X206" s="222" t="s">
        <v>353</v>
      </c>
      <c r="Y206" s="222" t="s">
        <v>157</v>
      </c>
      <c r="Z206" s="212"/>
      <c r="AA206" s="212"/>
      <c r="AB206" s="212"/>
      <c r="AC206" s="212"/>
      <c r="AD206" s="212"/>
      <c r="AE206" s="212"/>
      <c r="AF206" s="212"/>
      <c r="AG206" s="212" t="s">
        <v>354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2" x14ac:dyDescent="0.2">
      <c r="A207" s="219"/>
      <c r="B207" s="220"/>
      <c r="C207" s="260" t="s">
        <v>355</v>
      </c>
      <c r="D207" s="258"/>
      <c r="E207" s="258"/>
      <c r="F207" s="258"/>
      <c r="G207" s="258"/>
      <c r="H207" s="222"/>
      <c r="I207" s="222"/>
      <c r="J207" s="222"/>
      <c r="K207" s="222"/>
      <c r="L207" s="222"/>
      <c r="M207" s="222"/>
      <c r="N207" s="221"/>
      <c r="O207" s="221"/>
      <c r="P207" s="221"/>
      <c r="Q207" s="221"/>
      <c r="R207" s="222"/>
      <c r="S207" s="222"/>
      <c r="T207" s="222"/>
      <c r="U207" s="222"/>
      <c r="V207" s="222"/>
      <c r="W207" s="222"/>
      <c r="X207" s="222"/>
      <c r="Y207" s="222"/>
      <c r="Z207" s="212"/>
      <c r="AA207" s="212"/>
      <c r="AB207" s="212"/>
      <c r="AC207" s="212"/>
      <c r="AD207" s="212"/>
      <c r="AE207" s="212"/>
      <c r="AF207" s="212"/>
      <c r="AG207" s="212" t="s">
        <v>160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2" x14ac:dyDescent="0.2">
      <c r="A208" s="219"/>
      <c r="B208" s="220"/>
      <c r="C208" s="261" t="s">
        <v>356</v>
      </c>
      <c r="D208" s="254"/>
      <c r="E208" s="255"/>
      <c r="F208" s="222"/>
      <c r="G208" s="222"/>
      <c r="H208" s="222"/>
      <c r="I208" s="222"/>
      <c r="J208" s="222"/>
      <c r="K208" s="222"/>
      <c r="L208" s="222"/>
      <c r="M208" s="222"/>
      <c r="N208" s="221"/>
      <c r="O208" s="221"/>
      <c r="P208" s="221"/>
      <c r="Q208" s="221"/>
      <c r="R208" s="222"/>
      <c r="S208" s="222"/>
      <c r="T208" s="222"/>
      <c r="U208" s="222"/>
      <c r="V208" s="222"/>
      <c r="W208" s="222"/>
      <c r="X208" s="222"/>
      <c r="Y208" s="222"/>
      <c r="Z208" s="212"/>
      <c r="AA208" s="212"/>
      <c r="AB208" s="212"/>
      <c r="AC208" s="212"/>
      <c r="AD208" s="212"/>
      <c r="AE208" s="212"/>
      <c r="AF208" s="212"/>
      <c r="AG208" s="212" t="s">
        <v>162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3" x14ac:dyDescent="0.2">
      <c r="A209" s="219"/>
      <c r="B209" s="220"/>
      <c r="C209" s="261" t="s">
        <v>357</v>
      </c>
      <c r="D209" s="254"/>
      <c r="E209" s="255"/>
      <c r="F209" s="222"/>
      <c r="G209" s="222"/>
      <c r="H209" s="222"/>
      <c r="I209" s="222"/>
      <c r="J209" s="222"/>
      <c r="K209" s="222"/>
      <c r="L209" s="222"/>
      <c r="M209" s="222"/>
      <c r="N209" s="221"/>
      <c r="O209" s="221"/>
      <c r="P209" s="221"/>
      <c r="Q209" s="221"/>
      <c r="R209" s="222"/>
      <c r="S209" s="222"/>
      <c r="T209" s="222"/>
      <c r="U209" s="222"/>
      <c r="V209" s="222"/>
      <c r="W209" s="222"/>
      <c r="X209" s="222"/>
      <c r="Y209" s="222"/>
      <c r="Z209" s="212"/>
      <c r="AA209" s="212"/>
      <c r="AB209" s="212"/>
      <c r="AC209" s="212"/>
      <c r="AD209" s="212"/>
      <c r="AE209" s="212"/>
      <c r="AF209" s="212"/>
      <c r="AG209" s="212" t="s">
        <v>162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3" x14ac:dyDescent="0.2">
      <c r="A210" s="219"/>
      <c r="B210" s="220"/>
      <c r="C210" s="261" t="s">
        <v>358</v>
      </c>
      <c r="D210" s="254"/>
      <c r="E210" s="255">
        <v>535.89049999999997</v>
      </c>
      <c r="F210" s="222"/>
      <c r="G210" s="222"/>
      <c r="H210" s="222"/>
      <c r="I210" s="222"/>
      <c r="J210" s="222"/>
      <c r="K210" s="222"/>
      <c r="L210" s="222"/>
      <c r="M210" s="222"/>
      <c r="N210" s="221"/>
      <c r="O210" s="221"/>
      <c r="P210" s="221"/>
      <c r="Q210" s="221"/>
      <c r="R210" s="222"/>
      <c r="S210" s="222"/>
      <c r="T210" s="222"/>
      <c r="U210" s="222"/>
      <c r="V210" s="222"/>
      <c r="W210" s="222"/>
      <c r="X210" s="222"/>
      <c r="Y210" s="222"/>
      <c r="Z210" s="212"/>
      <c r="AA210" s="212"/>
      <c r="AB210" s="212"/>
      <c r="AC210" s="212"/>
      <c r="AD210" s="212"/>
      <c r="AE210" s="212"/>
      <c r="AF210" s="212"/>
      <c r="AG210" s="212" t="s">
        <v>162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x14ac:dyDescent="0.2">
      <c r="A211" s="224" t="s">
        <v>119</v>
      </c>
      <c r="B211" s="225" t="s">
        <v>86</v>
      </c>
      <c r="C211" s="247" t="s">
        <v>87</v>
      </c>
      <c r="D211" s="226"/>
      <c r="E211" s="227"/>
      <c r="F211" s="228"/>
      <c r="G211" s="228">
        <f>SUMIF(AG212:AG228,"&lt;&gt;NOR",G212:G228)</f>
        <v>0</v>
      </c>
      <c r="H211" s="228"/>
      <c r="I211" s="228">
        <f>SUM(I212:I228)</f>
        <v>0</v>
      </c>
      <c r="J211" s="228"/>
      <c r="K211" s="228">
        <f>SUM(K212:K228)</f>
        <v>0</v>
      </c>
      <c r="L211" s="228"/>
      <c r="M211" s="228">
        <f>SUM(M212:M228)</f>
        <v>0</v>
      </c>
      <c r="N211" s="227"/>
      <c r="O211" s="227">
        <f>SUM(O212:O228)</f>
        <v>0</v>
      </c>
      <c r="P211" s="227"/>
      <c r="Q211" s="227">
        <f>SUM(Q212:Q228)</f>
        <v>0</v>
      </c>
      <c r="R211" s="228"/>
      <c r="S211" s="228"/>
      <c r="T211" s="229"/>
      <c r="U211" s="223"/>
      <c r="V211" s="223">
        <f>SUM(V212:V228)</f>
        <v>2.1</v>
      </c>
      <c r="W211" s="223"/>
      <c r="X211" s="223"/>
      <c r="Y211" s="223"/>
      <c r="AG211" t="s">
        <v>120</v>
      </c>
    </row>
    <row r="212" spans="1:60" outlineLevel="1" x14ac:dyDescent="0.2">
      <c r="A212" s="231">
        <v>46</v>
      </c>
      <c r="B212" s="232" t="s">
        <v>359</v>
      </c>
      <c r="C212" s="249" t="s">
        <v>360</v>
      </c>
      <c r="D212" s="233" t="s">
        <v>222</v>
      </c>
      <c r="E212" s="234">
        <v>3.5750000000000002</v>
      </c>
      <c r="F212" s="235"/>
      <c r="G212" s="236">
        <f>ROUND(E212*F212,2)</f>
        <v>0</v>
      </c>
      <c r="H212" s="235"/>
      <c r="I212" s="236">
        <f>ROUND(E212*H212,2)</f>
        <v>0</v>
      </c>
      <c r="J212" s="235"/>
      <c r="K212" s="236">
        <f>ROUND(E212*J212,2)</f>
        <v>0</v>
      </c>
      <c r="L212" s="236">
        <v>21</v>
      </c>
      <c r="M212" s="236">
        <f>G212*(1+L212/100)</f>
        <v>0</v>
      </c>
      <c r="N212" s="234">
        <v>0</v>
      </c>
      <c r="O212" s="234">
        <f>ROUND(E212*N212,2)</f>
        <v>0</v>
      </c>
      <c r="P212" s="234">
        <v>0</v>
      </c>
      <c r="Q212" s="234">
        <f>ROUND(E212*P212,2)</f>
        <v>0</v>
      </c>
      <c r="R212" s="236" t="s">
        <v>361</v>
      </c>
      <c r="S212" s="236" t="s">
        <v>137</v>
      </c>
      <c r="T212" s="237" t="s">
        <v>137</v>
      </c>
      <c r="U212" s="222">
        <v>0.49</v>
      </c>
      <c r="V212" s="222">
        <f>ROUND(E212*U212,2)</f>
        <v>1.75</v>
      </c>
      <c r="W212" s="222"/>
      <c r="X212" s="222" t="s">
        <v>362</v>
      </c>
      <c r="Y212" s="222" t="s">
        <v>157</v>
      </c>
      <c r="Z212" s="212"/>
      <c r="AA212" s="212"/>
      <c r="AB212" s="212"/>
      <c r="AC212" s="212"/>
      <c r="AD212" s="212"/>
      <c r="AE212" s="212"/>
      <c r="AF212" s="212"/>
      <c r="AG212" s="212" t="s">
        <v>363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2" x14ac:dyDescent="0.2">
      <c r="A213" s="219"/>
      <c r="B213" s="220"/>
      <c r="C213" s="261" t="s">
        <v>364</v>
      </c>
      <c r="D213" s="254"/>
      <c r="E213" s="255"/>
      <c r="F213" s="222"/>
      <c r="G213" s="222"/>
      <c r="H213" s="222"/>
      <c r="I213" s="222"/>
      <c r="J213" s="222"/>
      <c r="K213" s="222"/>
      <c r="L213" s="222"/>
      <c r="M213" s="222"/>
      <c r="N213" s="221"/>
      <c r="O213" s="221"/>
      <c r="P213" s="221"/>
      <c r="Q213" s="221"/>
      <c r="R213" s="222"/>
      <c r="S213" s="222"/>
      <c r="T213" s="222"/>
      <c r="U213" s="222"/>
      <c r="V213" s="222"/>
      <c r="W213" s="222"/>
      <c r="X213" s="222"/>
      <c r="Y213" s="222"/>
      <c r="Z213" s="212"/>
      <c r="AA213" s="212"/>
      <c r="AB213" s="212"/>
      <c r="AC213" s="212"/>
      <c r="AD213" s="212"/>
      <c r="AE213" s="212"/>
      <c r="AF213" s="212"/>
      <c r="AG213" s="212" t="s">
        <v>162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3" x14ac:dyDescent="0.2">
      <c r="A214" s="219"/>
      <c r="B214" s="220"/>
      <c r="C214" s="261" t="s">
        <v>365</v>
      </c>
      <c r="D214" s="254"/>
      <c r="E214" s="255"/>
      <c r="F214" s="222"/>
      <c r="G214" s="222"/>
      <c r="H214" s="222"/>
      <c r="I214" s="222"/>
      <c r="J214" s="222"/>
      <c r="K214" s="222"/>
      <c r="L214" s="222"/>
      <c r="M214" s="222"/>
      <c r="N214" s="221"/>
      <c r="O214" s="221"/>
      <c r="P214" s="221"/>
      <c r="Q214" s="221"/>
      <c r="R214" s="222"/>
      <c r="S214" s="222"/>
      <c r="T214" s="222"/>
      <c r="U214" s="222"/>
      <c r="V214" s="222"/>
      <c r="W214" s="222"/>
      <c r="X214" s="222"/>
      <c r="Y214" s="222"/>
      <c r="Z214" s="212"/>
      <c r="AA214" s="212"/>
      <c r="AB214" s="212"/>
      <c r="AC214" s="212"/>
      <c r="AD214" s="212"/>
      <c r="AE214" s="212"/>
      <c r="AF214" s="212"/>
      <c r="AG214" s="212" t="s">
        <v>162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3" x14ac:dyDescent="0.2">
      <c r="A215" s="219"/>
      <c r="B215" s="220"/>
      <c r="C215" s="261" t="s">
        <v>366</v>
      </c>
      <c r="D215" s="254"/>
      <c r="E215" s="255">
        <v>3.5750000000000002</v>
      </c>
      <c r="F215" s="222"/>
      <c r="G215" s="222"/>
      <c r="H215" s="222"/>
      <c r="I215" s="222"/>
      <c r="J215" s="222"/>
      <c r="K215" s="222"/>
      <c r="L215" s="222"/>
      <c r="M215" s="222"/>
      <c r="N215" s="221"/>
      <c r="O215" s="221"/>
      <c r="P215" s="221"/>
      <c r="Q215" s="221"/>
      <c r="R215" s="222"/>
      <c r="S215" s="222"/>
      <c r="T215" s="222"/>
      <c r="U215" s="222"/>
      <c r="V215" s="222"/>
      <c r="W215" s="222"/>
      <c r="X215" s="222"/>
      <c r="Y215" s="222"/>
      <c r="Z215" s="212"/>
      <c r="AA215" s="212"/>
      <c r="AB215" s="212"/>
      <c r="AC215" s="212"/>
      <c r="AD215" s="212"/>
      <c r="AE215" s="212"/>
      <c r="AF215" s="212"/>
      <c r="AG215" s="212" t="s">
        <v>162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">
      <c r="A216" s="231">
        <v>47</v>
      </c>
      <c r="B216" s="232" t="s">
        <v>367</v>
      </c>
      <c r="C216" s="249" t="s">
        <v>368</v>
      </c>
      <c r="D216" s="233" t="s">
        <v>222</v>
      </c>
      <c r="E216" s="234">
        <v>67.924999999999997</v>
      </c>
      <c r="F216" s="235"/>
      <c r="G216" s="236">
        <f>ROUND(E216*F216,2)</f>
        <v>0</v>
      </c>
      <c r="H216" s="235"/>
      <c r="I216" s="236">
        <f>ROUND(E216*H216,2)</f>
        <v>0</v>
      </c>
      <c r="J216" s="235"/>
      <c r="K216" s="236">
        <f>ROUND(E216*J216,2)</f>
        <v>0</v>
      </c>
      <c r="L216" s="236">
        <v>21</v>
      </c>
      <c r="M216" s="236">
        <f>G216*(1+L216/100)</f>
        <v>0</v>
      </c>
      <c r="N216" s="234">
        <v>0</v>
      </c>
      <c r="O216" s="234">
        <f>ROUND(E216*N216,2)</f>
        <v>0</v>
      </c>
      <c r="P216" s="234">
        <v>0</v>
      </c>
      <c r="Q216" s="234">
        <f>ROUND(E216*P216,2)</f>
        <v>0</v>
      </c>
      <c r="R216" s="236" t="s">
        <v>361</v>
      </c>
      <c r="S216" s="236" t="s">
        <v>137</v>
      </c>
      <c r="T216" s="237" t="s">
        <v>137</v>
      </c>
      <c r="U216" s="222">
        <v>0</v>
      </c>
      <c r="V216" s="222">
        <f>ROUND(E216*U216,2)</f>
        <v>0</v>
      </c>
      <c r="W216" s="222"/>
      <c r="X216" s="222" t="s">
        <v>362</v>
      </c>
      <c r="Y216" s="222" t="s">
        <v>157</v>
      </c>
      <c r="Z216" s="212"/>
      <c r="AA216" s="212"/>
      <c r="AB216" s="212"/>
      <c r="AC216" s="212"/>
      <c r="AD216" s="212"/>
      <c r="AE216" s="212"/>
      <c r="AF216" s="212"/>
      <c r="AG216" s="212" t="s">
        <v>363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2" x14ac:dyDescent="0.2">
      <c r="A217" s="219"/>
      <c r="B217" s="220"/>
      <c r="C217" s="261" t="s">
        <v>364</v>
      </c>
      <c r="D217" s="254"/>
      <c r="E217" s="255"/>
      <c r="F217" s="222"/>
      <c r="G217" s="222"/>
      <c r="H217" s="222"/>
      <c r="I217" s="222"/>
      <c r="J217" s="222"/>
      <c r="K217" s="222"/>
      <c r="L217" s="222"/>
      <c r="M217" s="222"/>
      <c r="N217" s="221"/>
      <c r="O217" s="221"/>
      <c r="P217" s="221"/>
      <c r="Q217" s="221"/>
      <c r="R217" s="222"/>
      <c r="S217" s="222"/>
      <c r="T217" s="222"/>
      <c r="U217" s="222"/>
      <c r="V217" s="222"/>
      <c r="W217" s="222"/>
      <c r="X217" s="222"/>
      <c r="Y217" s="222"/>
      <c r="Z217" s="212"/>
      <c r="AA217" s="212"/>
      <c r="AB217" s="212"/>
      <c r="AC217" s="212"/>
      <c r="AD217" s="212"/>
      <c r="AE217" s="212"/>
      <c r="AF217" s="212"/>
      <c r="AG217" s="212" t="s">
        <v>162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3" x14ac:dyDescent="0.2">
      <c r="A218" s="219"/>
      <c r="B218" s="220"/>
      <c r="C218" s="261" t="s">
        <v>365</v>
      </c>
      <c r="D218" s="254"/>
      <c r="E218" s="255"/>
      <c r="F218" s="222"/>
      <c r="G218" s="222"/>
      <c r="H218" s="222"/>
      <c r="I218" s="222"/>
      <c r="J218" s="222"/>
      <c r="K218" s="222"/>
      <c r="L218" s="222"/>
      <c r="M218" s="222"/>
      <c r="N218" s="221"/>
      <c r="O218" s="221"/>
      <c r="P218" s="221"/>
      <c r="Q218" s="221"/>
      <c r="R218" s="222"/>
      <c r="S218" s="222"/>
      <c r="T218" s="222"/>
      <c r="U218" s="222"/>
      <c r="V218" s="222"/>
      <c r="W218" s="222"/>
      <c r="X218" s="222"/>
      <c r="Y218" s="222"/>
      <c r="Z218" s="212"/>
      <c r="AA218" s="212"/>
      <c r="AB218" s="212"/>
      <c r="AC218" s="212"/>
      <c r="AD218" s="212"/>
      <c r="AE218" s="212"/>
      <c r="AF218" s="212"/>
      <c r="AG218" s="212" t="s">
        <v>162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3" x14ac:dyDescent="0.2">
      <c r="A219" s="219"/>
      <c r="B219" s="220"/>
      <c r="C219" s="261" t="s">
        <v>369</v>
      </c>
      <c r="D219" s="254"/>
      <c r="E219" s="255">
        <v>67.924999999999997</v>
      </c>
      <c r="F219" s="222"/>
      <c r="G219" s="222"/>
      <c r="H219" s="222"/>
      <c r="I219" s="222"/>
      <c r="J219" s="222"/>
      <c r="K219" s="222"/>
      <c r="L219" s="222"/>
      <c r="M219" s="222"/>
      <c r="N219" s="221"/>
      <c r="O219" s="221"/>
      <c r="P219" s="221"/>
      <c r="Q219" s="221"/>
      <c r="R219" s="222"/>
      <c r="S219" s="222"/>
      <c r="T219" s="222"/>
      <c r="U219" s="222"/>
      <c r="V219" s="222"/>
      <c r="W219" s="222"/>
      <c r="X219" s="222"/>
      <c r="Y219" s="222"/>
      <c r="Z219" s="212"/>
      <c r="AA219" s="212"/>
      <c r="AB219" s="212"/>
      <c r="AC219" s="212"/>
      <c r="AD219" s="212"/>
      <c r="AE219" s="212"/>
      <c r="AF219" s="212"/>
      <c r="AG219" s="212" t="s">
        <v>162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 x14ac:dyDescent="0.2">
      <c r="A220" s="231">
        <v>48</v>
      </c>
      <c r="B220" s="232" t="s">
        <v>370</v>
      </c>
      <c r="C220" s="249" t="s">
        <v>371</v>
      </c>
      <c r="D220" s="233" t="s">
        <v>222</v>
      </c>
      <c r="E220" s="234">
        <v>3.5750000000000002</v>
      </c>
      <c r="F220" s="235"/>
      <c r="G220" s="236">
        <f>ROUND(E220*F220,2)</f>
        <v>0</v>
      </c>
      <c r="H220" s="235"/>
      <c r="I220" s="236">
        <f>ROUND(E220*H220,2)</f>
        <v>0</v>
      </c>
      <c r="J220" s="235"/>
      <c r="K220" s="236">
        <f>ROUND(E220*J220,2)</f>
        <v>0</v>
      </c>
      <c r="L220" s="236">
        <v>21</v>
      </c>
      <c r="M220" s="236">
        <f>G220*(1+L220/100)</f>
        <v>0</v>
      </c>
      <c r="N220" s="234">
        <v>0</v>
      </c>
      <c r="O220" s="234">
        <f>ROUND(E220*N220,2)</f>
        <v>0</v>
      </c>
      <c r="P220" s="234">
        <v>0</v>
      </c>
      <c r="Q220" s="234">
        <f>ROUND(E220*P220,2)</f>
        <v>0</v>
      </c>
      <c r="R220" s="236" t="s">
        <v>361</v>
      </c>
      <c r="S220" s="236" t="s">
        <v>137</v>
      </c>
      <c r="T220" s="237" t="s">
        <v>137</v>
      </c>
      <c r="U220" s="222">
        <v>0</v>
      </c>
      <c r="V220" s="222">
        <f>ROUND(E220*U220,2)</f>
        <v>0</v>
      </c>
      <c r="W220" s="222"/>
      <c r="X220" s="222" t="s">
        <v>362</v>
      </c>
      <c r="Y220" s="222" t="s">
        <v>157</v>
      </c>
      <c r="Z220" s="212"/>
      <c r="AA220" s="212"/>
      <c r="AB220" s="212"/>
      <c r="AC220" s="212"/>
      <c r="AD220" s="212"/>
      <c r="AE220" s="212"/>
      <c r="AF220" s="212"/>
      <c r="AG220" s="212" t="s">
        <v>363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2" x14ac:dyDescent="0.2">
      <c r="A221" s="219"/>
      <c r="B221" s="220"/>
      <c r="C221" s="261" t="s">
        <v>364</v>
      </c>
      <c r="D221" s="254"/>
      <c r="E221" s="255"/>
      <c r="F221" s="222"/>
      <c r="G221" s="222"/>
      <c r="H221" s="222"/>
      <c r="I221" s="222"/>
      <c r="J221" s="222"/>
      <c r="K221" s="222"/>
      <c r="L221" s="222"/>
      <c r="M221" s="222"/>
      <c r="N221" s="221"/>
      <c r="O221" s="221"/>
      <c r="P221" s="221"/>
      <c r="Q221" s="221"/>
      <c r="R221" s="222"/>
      <c r="S221" s="222"/>
      <c r="T221" s="222"/>
      <c r="U221" s="222"/>
      <c r="V221" s="222"/>
      <c r="W221" s="222"/>
      <c r="X221" s="222"/>
      <c r="Y221" s="222"/>
      <c r="Z221" s="212"/>
      <c r="AA221" s="212"/>
      <c r="AB221" s="212"/>
      <c r="AC221" s="212"/>
      <c r="AD221" s="212"/>
      <c r="AE221" s="212"/>
      <c r="AF221" s="212"/>
      <c r="AG221" s="212" t="s">
        <v>162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3" x14ac:dyDescent="0.2">
      <c r="A222" s="219"/>
      <c r="B222" s="220"/>
      <c r="C222" s="261" t="s">
        <v>365</v>
      </c>
      <c r="D222" s="254"/>
      <c r="E222" s="255"/>
      <c r="F222" s="222"/>
      <c r="G222" s="222"/>
      <c r="H222" s="222"/>
      <c r="I222" s="222"/>
      <c r="J222" s="222"/>
      <c r="K222" s="222"/>
      <c r="L222" s="222"/>
      <c r="M222" s="222"/>
      <c r="N222" s="221"/>
      <c r="O222" s="221"/>
      <c r="P222" s="221"/>
      <c r="Q222" s="221"/>
      <c r="R222" s="222"/>
      <c r="S222" s="222"/>
      <c r="T222" s="222"/>
      <c r="U222" s="222"/>
      <c r="V222" s="222"/>
      <c r="W222" s="222"/>
      <c r="X222" s="222"/>
      <c r="Y222" s="222"/>
      <c r="Z222" s="212"/>
      <c r="AA222" s="212"/>
      <c r="AB222" s="212"/>
      <c r="AC222" s="212"/>
      <c r="AD222" s="212"/>
      <c r="AE222" s="212"/>
      <c r="AF222" s="212"/>
      <c r="AG222" s="212" t="s">
        <v>162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">
      <c r="A223" s="219"/>
      <c r="B223" s="220"/>
      <c r="C223" s="261" t="s">
        <v>366</v>
      </c>
      <c r="D223" s="254"/>
      <c r="E223" s="255">
        <v>3.5750000000000002</v>
      </c>
      <c r="F223" s="222"/>
      <c r="G223" s="222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22"/>
      <c r="Z223" s="212"/>
      <c r="AA223" s="212"/>
      <c r="AB223" s="212"/>
      <c r="AC223" s="212"/>
      <c r="AD223" s="212"/>
      <c r="AE223" s="212"/>
      <c r="AF223" s="212"/>
      <c r="AG223" s="212" t="s">
        <v>162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ht="22.5" outlineLevel="1" x14ac:dyDescent="0.2">
      <c r="A224" s="231">
        <v>49</v>
      </c>
      <c r="B224" s="232" t="s">
        <v>372</v>
      </c>
      <c r="C224" s="249" t="s">
        <v>373</v>
      </c>
      <c r="D224" s="233" t="s">
        <v>222</v>
      </c>
      <c r="E224" s="234">
        <v>3.5750000000000002</v>
      </c>
      <c r="F224" s="235"/>
      <c r="G224" s="236">
        <f>ROUND(E224*F224,2)</f>
        <v>0</v>
      </c>
      <c r="H224" s="235"/>
      <c r="I224" s="236">
        <f>ROUND(E224*H224,2)</f>
        <v>0</v>
      </c>
      <c r="J224" s="235"/>
      <c r="K224" s="236">
        <f>ROUND(E224*J224,2)</f>
        <v>0</v>
      </c>
      <c r="L224" s="236">
        <v>21</v>
      </c>
      <c r="M224" s="236">
        <f>G224*(1+L224/100)</f>
        <v>0</v>
      </c>
      <c r="N224" s="234">
        <v>0</v>
      </c>
      <c r="O224" s="234">
        <f>ROUND(E224*N224,2)</f>
        <v>0</v>
      </c>
      <c r="P224" s="234">
        <v>0</v>
      </c>
      <c r="Q224" s="234">
        <f>ROUND(E224*P224,2)</f>
        <v>0</v>
      </c>
      <c r="R224" s="236" t="s">
        <v>271</v>
      </c>
      <c r="S224" s="236" t="s">
        <v>137</v>
      </c>
      <c r="T224" s="237" t="s">
        <v>137</v>
      </c>
      <c r="U224" s="222">
        <v>9.9000000000000005E-2</v>
      </c>
      <c r="V224" s="222">
        <f>ROUND(E224*U224,2)</f>
        <v>0.35</v>
      </c>
      <c r="W224" s="222"/>
      <c r="X224" s="222" t="s">
        <v>362</v>
      </c>
      <c r="Y224" s="222" t="s">
        <v>157</v>
      </c>
      <c r="Z224" s="212"/>
      <c r="AA224" s="212"/>
      <c r="AB224" s="212"/>
      <c r="AC224" s="212"/>
      <c r="AD224" s="212"/>
      <c r="AE224" s="212"/>
      <c r="AF224" s="212"/>
      <c r="AG224" s="212" t="s">
        <v>363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2" x14ac:dyDescent="0.2">
      <c r="A225" s="219"/>
      <c r="B225" s="220"/>
      <c r="C225" s="260" t="s">
        <v>374</v>
      </c>
      <c r="D225" s="258"/>
      <c r="E225" s="258"/>
      <c r="F225" s="258"/>
      <c r="G225" s="258"/>
      <c r="H225" s="222"/>
      <c r="I225" s="222"/>
      <c r="J225" s="222"/>
      <c r="K225" s="222"/>
      <c r="L225" s="222"/>
      <c r="M225" s="222"/>
      <c r="N225" s="221"/>
      <c r="O225" s="221"/>
      <c r="P225" s="221"/>
      <c r="Q225" s="221"/>
      <c r="R225" s="222"/>
      <c r="S225" s="222"/>
      <c r="T225" s="222"/>
      <c r="U225" s="222"/>
      <c r="V225" s="222"/>
      <c r="W225" s="222"/>
      <c r="X225" s="222"/>
      <c r="Y225" s="222"/>
      <c r="Z225" s="212"/>
      <c r="AA225" s="212"/>
      <c r="AB225" s="212"/>
      <c r="AC225" s="212"/>
      <c r="AD225" s="212"/>
      <c r="AE225" s="212"/>
      <c r="AF225" s="212"/>
      <c r="AG225" s="212" t="s">
        <v>160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2" x14ac:dyDescent="0.2">
      <c r="A226" s="219"/>
      <c r="B226" s="220"/>
      <c r="C226" s="261" t="s">
        <v>364</v>
      </c>
      <c r="D226" s="254"/>
      <c r="E226" s="255"/>
      <c r="F226" s="222"/>
      <c r="G226" s="222"/>
      <c r="H226" s="222"/>
      <c r="I226" s="222"/>
      <c r="J226" s="222"/>
      <c r="K226" s="222"/>
      <c r="L226" s="222"/>
      <c r="M226" s="222"/>
      <c r="N226" s="221"/>
      <c r="O226" s="221"/>
      <c r="P226" s="221"/>
      <c r="Q226" s="221"/>
      <c r="R226" s="222"/>
      <c r="S226" s="222"/>
      <c r="T226" s="222"/>
      <c r="U226" s="222"/>
      <c r="V226" s="222"/>
      <c r="W226" s="222"/>
      <c r="X226" s="222"/>
      <c r="Y226" s="222"/>
      <c r="Z226" s="212"/>
      <c r="AA226" s="212"/>
      <c r="AB226" s="212"/>
      <c r="AC226" s="212"/>
      <c r="AD226" s="212"/>
      <c r="AE226" s="212"/>
      <c r="AF226" s="212"/>
      <c r="AG226" s="212" t="s">
        <v>162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3" x14ac:dyDescent="0.2">
      <c r="A227" s="219"/>
      <c r="B227" s="220"/>
      <c r="C227" s="261" t="s">
        <v>365</v>
      </c>
      <c r="D227" s="254"/>
      <c r="E227" s="255"/>
      <c r="F227" s="222"/>
      <c r="G227" s="222"/>
      <c r="H227" s="222"/>
      <c r="I227" s="222"/>
      <c r="J227" s="222"/>
      <c r="K227" s="222"/>
      <c r="L227" s="222"/>
      <c r="M227" s="222"/>
      <c r="N227" s="221"/>
      <c r="O227" s="221"/>
      <c r="P227" s="221"/>
      <c r="Q227" s="221"/>
      <c r="R227" s="222"/>
      <c r="S227" s="222"/>
      <c r="T227" s="222"/>
      <c r="U227" s="222"/>
      <c r="V227" s="222"/>
      <c r="W227" s="222"/>
      <c r="X227" s="222"/>
      <c r="Y227" s="222"/>
      <c r="Z227" s="212"/>
      <c r="AA227" s="212"/>
      <c r="AB227" s="212"/>
      <c r="AC227" s="212"/>
      <c r="AD227" s="212"/>
      <c r="AE227" s="212"/>
      <c r="AF227" s="212"/>
      <c r="AG227" s="212" t="s">
        <v>162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3" x14ac:dyDescent="0.2">
      <c r="A228" s="219"/>
      <c r="B228" s="220"/>
      <c r="C228" s="261" t="s">
        <v>366</v>
      </c>
      <c r="D228" s="254"/>
      <c r="E228" s="255">
        <v>3.5750000000000002</v>
      </c>
      <c r="F228" s="222"/>
      <c r="G228" s="222"/>
      <c r="H228" s="222"/>
      <c r="I228" s="222"/>
      <c r="J228" s="222"/>
      <c r="K228" s="222"/>
      <c r="L228" s="222"/>
      <c r="M228" s="222"/>
      <c r="N228" s="221"/>
      <c r="O228" s="221"/>
      <c r="P228" s="221"/>
      <c r="Q228" s="221"/>
      <c r="R228" s="222"/>
      <c r="S228" s="222"/>
      <c r="T228" s="222"/>
      <c r="U228" s="222"/>
      <c r="V228" s="222"/>
      <c r="W228" s="222"/>
      <c r="X228" s="222"/>
      <c r="Y228" s="222"/>
      <c r="Z228" s="212"/>
      <c r="AA228" s="212"/>
      <c r="AB228" s="212"/>
      <c r="AC228" s="212"/>
      <c r="AD228" s="212"/>
      <c r="AE228" s="212"/>
      <c r="AF228" s="212"/>
      <c r="AG228" s="212" t="s">
        <v>162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x14ac:dyDescent="0.2">
      <c r="A229" s="3"/>
      <c r="B229" s="4"/>
      <c r="C229" s="251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AE229">
        <v>15</v>
      </c>
      <c r="AF229">
        <v>21</v>
      </c>
      <c r="AG229" t="s">
        <v>105</v>
      </c>
    </row>
    <row r="230" spans="1:60" x14ac:dyDescent="0.2">
      <c r="A230" s="215"/>
      <c r="B230" s="216" t="s">
        <v>29</v>
      </c>
      <c r="C230" s="252"/>
      <c r="D230" s="217"/>
      <c r="E230" s="218"/>
      <c r="F230" s="218"/>
      <c r="G230" s="230">
        <f>G8+G76+G118+G139+G143+G182+G200+G205+G211</f>
        <v>0</v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AE230">
        <f>SUMIF(L7:L228,AE229,G7:G228)</f>
        <v>0</v>
      </c>
      <c r="AF230">
        <f>SUMIF(L7:L228,AF229,G7:G228)</f>
        <v>0</v>
      </c>
      <c r="AG230" t="s">
        <v>149</v>
      </c>
    </row>
    <row r="231" spans="1:60" x14ac:dyDescent="0.2">
      <c r="C231" s="253"/>
      <c r="D231" s="10"/>
      <c r="AG231" t="s">
        <v>150</v>
      </c>
    </row>
    <row r="232" spans="1:60" x14ac:dyDescent="0.2">
      <c r="D232" s="10"/>
    </row>
    <row r="233" spans="1:60" x14ac:dyDescent="0.2">
      <c r="D233" s="10"/>
    </row>
    <row r="234" spans="1:60" x14ac:dyDescent="0.2">
      <c r="D234" s="10"/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iW9RguasmUuFXLAf++TatWG2VqnWMSlnT5DxP5gN2l0CcMCvMj+hQTeKX0kA5VgMlDNi/Er1rSipZ26cEys5w==" saltValue="g5P+PRDxIoJ4eWS+4gs2nQ==" spinCount="100000" sheet="1" formatRows="0"/>
  <mergeCells count="32">
    <mergeCell ref="C207:G207"/>
    <mergeCell ref="C225:G225"/>
    <mergeCell ref="C145:G145"/>
    <mergeCell ref="C160:G160"/>
    <mergeCell ref="C167:G167"/>
    <mergeCell ref="C184:G184"/>
    <mergeCell ref="C185:G185"/>
    <mergeCell ref="C191:G191"/>
    <mergeCell ref="C97:G97"/>
    <mergeCell ref="C102:G102"/>
    <mergeCell ref="C107:G107"/>
    <mergeCell ref="C120:G120"/>
    <mergeCell ref="C125:G125"/>
    <mergeCell ref="C129:G129"/>
    <mergeCell ref="C49:G49"/>
    <mergeCell ref="C57:G57"/>
    <mergeCell ref="C65:G65"/>
    <mergeCell ref="C78:G78"/>
    <mergeCell ref="C87:G87"/>
    <mergeCell ref="C92:G92"/>
    <mergeCell ref="C19:G19"/>
    <mergeCell ref="C23:G23"/>
    <mergeCell ref="C27:G27"/>
    <mergeCell ref="C31:G31"/>
    <mergeCell ref="C35:G35"/>
    <mergeCell ref="C42:G42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00 00 Naklady</vt:lpstr>
      <vt:lpstr>001 001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'001 001 Pol'!Názvy_tisku</vt:lpstr>
      <vt:lpstr>oadresa</vt:lpstr>
      <vt:lpstr>Stavba!Objednatel</vt:lpstr>
      <vt:lpstr>Stavba!Objekt</vt:lpstr>
      <vt:lpstr>'00 00 Naklady'!Oblast_tisku</vt:lpstr>
      <vt:lpstr>'001 001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Kyncl</dc:creator>
  <cp:lastModifiedBy>Jan Kyncl</cp:lastModifiedBy>
  <cp:lastPrinted>2019-03-19T12:27:02Z</cp:lastPrinted>
  <dcterms:created xsi:type="dcterms:W3CDTF">2009-04-08T07:15:50Z</dcterms:created>
  <dcterms:modified xsi:type="dcterms:W3CDTF">2023-12-29T12:58:22Z</dcterms:modified>
</cp:coreProperties>
</file>