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 Jeřábek\Documents\MARTIN ROZPOČTY 2025\oprava MŠ Brodská 1\"/>
    </mc:Choice>
  </mc:AlternateContent>
  <bookViews>
    <workbookView xWindow="0" yWindow="0" windowWidth="0" windowHeight="0"/>
  </bookViews>
  <sheets>
    <sheet name="Rekapitulace stavby" sheetId="1" r:id="rId1"/>
    <sheet name="SO_01 - STAVEBNÍ ČÁST" sheetId="2" r:id="rId2"/>
    <sheet name="SO_02 - DEŠŤOVÁ KANALIZACE" sheetId="3" r:id="rId3"/>
    <sheet name="SO_03 - KOMUNIKACE" sheetId="4" r:id="rId4"/>
    <sheet name="SO_04 - VEDLEJŠÍ ROZPOČT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'SO_01 - STAVEBNÍ ČÁST'!$C$132:$K$541</definedName>
    <definedName name="_xlnm.Print_Area" localSheetId="1">'SO_01 - STAVEBNÍ ČÁST'!$C$4:$J$76,'SO_01 - STAVEBNÍ ČÁST'!$C$82:$J$114,'SO_01 - STAVEBNÍ ČÁST'!$C$120:$K$541</definedName>
    <definedName name="_xlnm.Print_Titles" localSheetId="1">'SO_01 - STAVEBNÍ ČÁST'!$132:$132</definedName>
    <definedName name="_xlnm._FilterDatabase" localSheetId="2" hidden="1">'SO_02 - DEŠŤOVÁ KANALIZACE'!$C$124:$K$252</definedName>
    <definedName name="_xlnm.Print_Area" localSheetId="2">'SO_02 - DEŠŤOVÁ KANALIZACE'!$C$4:$J$76,'SO_02 - DEŠŤOVÁ KANALIZACE'!$C$82:$J$106,'SO_02 - DEŠŤOVÁ KANALIZACE'!$C$112:$K$252</definedName>
    <definedName name="_xlnm.Print_Titles" localSheetId="2">'SO_02 - DEŠŤOVÁ KANALIZACE'!$124:$124</definedName>
    <definedName name="_xlnm._FilterDatabase" localSheetId="3" hidden="1">'SO_03 - KOMUNIKACE'!$C$125:$K$222</definedName>
    <definedName name="_xlnm.Print_Area" localSheetId="3">'SO_03 - KOMUNIKACE'!$C$4:$J$76,'SO_03 - KOMUNIKACE'!$C$82:$J$107,'SO_03 - KOMUNIKACE'!$C$113:$K$222</definedName>
    <definedName name="_xlnm.Print_Titles" localSheetId="3">'SO_03 - KOMUNIKACE'!$125:$125</definedName>
    <definedName name="_xlnm._FilterDatabase" localSheetId="4" hidden="1">'SO_04 - VEDLEJŠÍ ROZPOČTO...'!$C$119:$K$144</definedName>
    <definedName name="_xlnm.Print_Area" localSheetId="4">'SO_04 - VEDLEJŠÍ ROZPOČTO...'!$C$4:$J$76,'SO_04 - VEDLEJŠÍ ROZPOČTO...'!$C$82:$J$101,'SO_04 - VEDLEJŠÍ ROZPOČTO...'!$C$107:$K$144</definedName>
    <definedName name="_xlnm.Print_Titles" localSheetId="4">'SO_04 - VEDLEJŠÍ ROZPOČTO...'!$119:$119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110"/>
  <c i="4" r="J37"/>
  <c r="J36"/>
  <c i="1" r="AY97"/>
  <c i="4" r="J35"/>
  <c i="1" r="AX97"/>
  <c i="4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T206"/>
  <c r="T205"/>
  <c r="R207"/>
  <c r="R206"/>
  <c r="R205"/>
  <c r="P207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89"/>
  <c r="E7"/>
  <c r="E85"/>
  <c i="3" r="J37"/>
  <c r="J36"/>
  <c i="1" r="AY96"/>
  <c i="3" r="J35"/>
  <c i="1" r="AX96"/>
  <c i="3" r="BI250"/>
  <c r="BH250"/>
  <c r="BG250"/>
  <c r="BF250"/>
  <c r="T250"/>
  <c r="T249"/>
  <c r="T248"/>
  <c r="R250"/>
  <c r="R249"/>
  <c r="R248"/>
  <c r="P250"/>
  <c r="P249"/>
  <c r="P248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119"/>
  <c r="E7"/>
  <c r="E85"/>
  <c i="2" r="J37"/>
  <c r="J36"/>
  <c i="1" r="AY95"/>
  <c i="2" r="J35"/>
  <c i="1" r="AX95"/>
  <c i="2" r="BI539"/>
  <c r="BH539"/>
  <c r="BG539"/>
  <c r="BF539"/>
  <c r="T539"/>
  <c r="R539"/>
  <c r="P539"/>
  <c r="BI535"/>
  <c r="BH535"/>
  <c r="BG535"/>
  <c r="BF535"/>
  <c r="T535"/>
  <c r="R535"/>
  <c r="P535"/>
  <c r="BI532"/>
  <c r="BH532"/>
  <c r="BG532"/>
  <c r="BF532"/>
  <c r="T532"/>
  <c r="R532"/>
  <c r="P532"/>
  <c r="BI528"/>
  <c r="BH528"/>
  <c r="BG528"/>
  <c r="BF528"/>
  <c r="T528"/>
  <c r="T519"/>
  <c r="R528"/>
  <c r="R519"/>
  <c r="P528"/>
  <c r="P519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F127"/>
  <c r="E125"/>
  <c r="F89"/>
  <c r="E87"/>
  <c r="J24"/>
  <c r="E24"/>
  <c r="J130"/>
  <c r="J23"/>
  <c r="J21"/>
  <c r="E21"/>
  <c r="J91"/>
  <c r="J20"/>
  <c r="J18"/>
  <c r="E18"/>
  <c r="F92"/>
  <c r="J17"/>
  <c r="J15"/>
  <c r="E15"/>
  <c r="F129"/>
  <c r="J14"/>
  <c r="J12"/>
  <c r="J89"/>
  <c r="E7"/>
  <c r="E123"/>
  <c i="1" r="L90"/>
  <c r="AM90"/>
  <c r="AM89"/>
  <c r="L89"/>
  <c r="AM87"/>
  <c r="L87"/>
  <c r="L85"/>
  <c r="L84"/>
  <c i="2" r="J449"/>
  <c r="J351"/>
  <c r="J279"/>
  <c r="BK188"/>
  <c r="BK520"/>
  <c r="BK415"/>
  <c r="BK309"/>
  <c r="BK224"/>
  <c r="J428"/>
  <c r="BK273"/>
  <c r="J136"/>
  <c r="J387"/>
  <c r="BK305"/>
  <c r="J174"/>
  <c r="BK143"/>
  <c r="BK513"/>
  <c r="J418"/>
  <c r="BK298"/>
  <c r="BK146"/>
  <c r="BK473"/>
  <c r="J412"/>
  <c r="BK227"/>
  <c r="BK467"/>
  <c r="J405"/>
  <c r="J327"/>
  <c r="J230"/>
  <c r="BK156"/>
  <c r="J240"/>
  <c i="3" r="BK228"/>
  <c r="J138"/>
  <c r="J167"/>
  <c r="BK200"/>
  <c r="J141"/>
  <c r="J181"/>
  <c r="BK145"/>
  <c r="J145"/>
  <c r="BK138"/>
  <c i="4" r="BK171"/>
  <c r="J164"/>
  <c r="J171"/>
  <c r="J168"/>
  <c r="J198"/>
  <c r="J194"/>
  <c i="5" r="BK142"/>
  <c r="BK132"/>
  <c i="2" r="J453"/>
  <c r="BK343"/>
  <c r="J224"/>
  <c r="J532"/>
  <c r="BK459"/>
  <c r="BK347"/>
  <c r="J248"/>
  <c r="BK449"/>
  <c r="BK336"/>
  <c r="J185"/>
  <c r="BK438"/>
  <c r="BK327"/>
  <c r="BK240"/>
  <c r="BK535"/>
  <c r="J499"/>
  <c r="BK444"/>
  <c r="BK322"/>
  <c r="BK174"/>
  <c r="J467"/>
  <c r="BK392"/>
  <c r="J332"/>
  <c r="J221"/>
  <c r="J464"/>
  <c r="J398"/>
  <c r="J302"/>
  <c r="BK218"/>
  <c r="BK496"/>
  <c r="J227"/>
  <c i="3" r="BK204"/>
  <c r="J223"/>
  <c r="J245"/>
  <c r="BK181"/>
  <c r="BK226"/>
  <c r="BK178"/>
  <c r="J170"/>
  <c r="J228"/>
  <c i="4" r="J140"/>
  <c r="J214"/>
  <c r="BK217"/>
  <c r="J152"/>
  <c r="BK174"/>
  <c r="J179"/>
  <c i="5" r="J132"/>
  <c r="J129"/>
  <c i="2" r="J438"/>
  <c r="BK332"/>
  <c r="BK257"/>
  <c r="BK150"/>
  <c r="BK510"/>
  <c r="BK432"/>
  <c r="J340"/>
  <c r="J218"/>
  <c r="BK401"/>
  <c r="J191"/>
  <c r="BK453"/>
  <c r="BK366"/>
  <c r="J298"/>
  <c r="J150"/>
  <c r="J510"/>
  <c r="BK390"/>
  <c r="BK185"/>
  <c r="BK489"/>
  <c r="BK418"/>
  <c r="J347"/>
  <c r="J205"/>
  <c r="J441"/>
  <c r="J358"/>
  <c r="BK248"/>
  <c r="J199"/>
  <c r="BK290"/>
  <c r="J143"/>
  <c i="3" r="BK170"/>
  <c r="J217"/>
  <c r="BK193"/>
  <c r="BK132"/>
  <c r="J226"/>
  <c r="BK174"/>
  <c r="J197"/>
  <c r="J232"/>
  <c i="4" r="BK214"/>
  <c r="J148"/>
  <c r="J186"/>
  <c r="BK190"/>
  <c r="J207"/>
  <c r="BK148"/>
  <c r="J174"/>
  <c i="5" r="BK135"/>
  <c r="J138"/>
  <c r="J123"/>
  <c i="2" r="BK422"/>
  <c r="BK314"/>
  <c r="BK208"/>
  <c r="J535"/>
  <c r="J507"/>
  <c r="BK395"/>
  <c r="BK302"/>
  <c r="BK136"/>
  <c r="J426"/>
  <c r="BK195"/>
  <c r="BK462"/>
  <c r="J380"/>
  <c r="BK265"/>
  <c r="BK532"/>
  <c r="BK507"/>
  <c r="BK457"/>
  <c r="J401"/>
  <c r="J366"/>
  <c r="J503"/>
  <c r="J447"/>
  <c r="BK377"/>
  <c r="J269"/>
  <c r="J171"/>
  <c r="J392"/>
  <c r="J265"/>
  <c r="J208"/>
  <c r="BK358"/>
  <c r="BK205"/>
  <c i="3" r="BK217"/>
  <c r="J241"/>
  <c r="BK128"/>
  <c r="BK159"/>
  <c r="BK163"/>
  <c r="J219"/>
  <c r="BK223"/>
  <c r="J178"/>
  <c i="4" r="BK186"/>
  <c r="BK168"/>
  <c r="BK179"/>
  <c r="BK159"/>
  <c r="J183"/>
  <c r="BK183"/>
  <c r="BK129"/>
  <c i="5" r="J142"/>
  <c r="BK129"/>
  <c i="2" r="BK486"/>
  <c r="J374"/>
  <c r="J287"/>
  <c r="BK191"/>
  <c r="J513"/>
  <c r="J422"/>
  <c r="J314"/>
  <c r="J486"/>
  <c r="BK370"/>
  <c r="J161"/>
  <c r="J435"/>
  <c r="BK340"/>
  <c r="BK279"/>
  <c r="J156"/>
  <c r="BK516"/>
  <c r="J469"/>
  <c r="BK398"/>
  <c r="J305"/>
  <c r="BK140"/>
  <c r="J459"/>
  <c r="J383"/>
  <c r="J295"/>
  <c r="J202"/>
  <c r="J432"/>
  <c r="BK383"/>
  <c r="J336"/>
  <c r="J245"/>
  <c r="BK161"/>
  <c r="BK287"/>
  <c r="J167"/>
  <c i="3" r="J190"/>
  <c r="BK232"/>
  <c r="BK241"/>
  <c r="BK154"/>
  <c r="BK150"/>
  <c r="BK190"/>
  <c r="J193"/>
  <c r="BK141"/>
  <c i="4" r="J159"/>
  <c r="J190"/>
  <c r="BK198"/>
  <c r="J129"/>
  <c r="BK136"/>
  <c r="J136"/>
  <c i="5" r="J135"/>
  <c i="2" r="J462"/>
  <c r="BK380"/>
  <c r="BK234"/>
  <c r="BK539"/>
  <c r="J493"/>
  <c r="J354"/>
  <c r="BK237"/>
  <c r="BK435"/>
  <c r="BK319"/>
  <c r="BK171"/>
  <c r="BK441"/>
  <c r="J343"/>
  <c r="J283"/>
  <c r="BK528"/>
  <c r="J473"/>
  <c r="BK374"/>
  <c r="J237"/>
  <c r="BK493"/>
  <c r="BK428"/>
  <c r="BK354"/>
  <c r="BK261"/>
  <c r="J195"/>
  <c r="J415"/>
  <c r="J370"/>
  <c r="J257"/>
  <c r="BK202"/>
  <c r="J489"/>
  <c r="BK221"/>
  <c i="3" r="BK245"/>
  <c r="BK237"/>
  <c r="J250"/>
  <c r="BK185"/>
  <c r="J135"/>
  <c r="J132"/>
  <c r="J174"/>
  <c r="J237"/>
  <c i="4" r="BK220"/>
  <c r="BK156"/>
  <c r="BK140"/>
  <c r="J156"/>
  <c r="BK202"/>
  <c r="BK207"/>
  <c r="BK152"/>
  <c i="5" r="BK138"/>
  <c r="J126"/>
  <c i="2" r="J496"/>
  <c r="J408"/>
  <c r="BK295"/>
  <c r="BK199"/>
  <c r="J528"/>
  <c r="BK464"/>
  <c r="BK387"/>
  <c r="J273"/>
  <c r="J457"/>
  <c r="J290"/>
  <c r="J146"/>
  <c r="BK412"/>
  <c r="J322"/>
  <c r="BK165"/>
  <c r="J539"/>
  <c r="BK503"/>
  <c r="J254"/>
  <c r="BK476"/>
  <c r="J444"/>
  <c r="J362"/>
  <c r="J276"/>
  <c r="BK167"/>
  <c r="BK426"/>
  <c r="J377"/>
  <c r="BK283"/>
  <c r="J234"/>
  <c r="J140"/>
  <c r="BK251"/>
  <c i="3" r="BK250"/>
  <c r="J159"/>
  <c r="J185"/>
  <c r="J204"/>
  <c r="J163"/>
  <c r="J200"/>
  <c r="BK207"/>
  <c r="BK135"/>
  <c i="4" r="F35"/>
  <c i="2" r="BK469"/>
  <c r="BK362"/>
  <c r="BK269"/>
  <c r="J177"/>
  <c r="J516"/>
  <c r="BK447"/>
  <c r="BK276"/>
  <c r="BK499"/>
  <c r="J390"/>
  <c r="J251"/>
  <c r="BK405"/>
  <c r="J309"/>
  <c r="BK254"/>
  <c r="J520"/>
  <c r="J476"/>
  <c r="J395"/>
  <c r="BK245"/>
  <c i="1" r="AS94"/>
  <c i="2" r="BK230"/>
  <c r="J165"/>
  <c r="BK408"/>
  <c r="BK351"/>
  <c r="J261"/>
  <c r="J188"/>
  <c r="J319"/>
  <c r="BK177"/>
  <c i="3" r="BK197"/>
  <c r="J221"/>
  <c r="J207"/>
  <c r="BK167"/>
  <c r="J128"/>
  <c r="BK221"/>
  <c r="J150"/>
  <c r="J154"/>
  <c r="BK219"/>
  <c i="4" r="BK194"/>
  <c r="J202"/>
  <c r="BK133"/>
  <c r="J220"/>
  <c r="J133"/>
  <c r="J217"/>
  <c r="BK164"/>
  <c i="5" r="BK126"/>
  <c r="BK123"/>
  <c i="2" l="1" r="R170"/>
  <c r="R294"/>
  <c r="R313"/>
  <c r="R404"/>
  <c r="R452"/>
  <c i="3" r="T196"/>
  <c i="2" r="R135"/>
  <c r="R160"/>
  <c r="T244"/>
  <c r="T313"/>
  <c r="T404"/>
  <c r="P452"/>
  <c i="3" r="P127"/>
  <c r="BK196"/>
  <c r="J196"/>
  <c r="J101"/>
  <c i="4" r="BK128"/>
  <c r="J128"/>
  <c r="J98"/>
  <c r="R167"/>
  <c r="R213"/>
  <c r="R212"/>
  <c i="2" r="T170"/>
  <c r="T294"/>
  <c r="R365"/>
  <c r="T421"/>
  <c r="R492"/>
  <c r="P531"/>
  <c i="3" r="T127"/>
  <c r="P196"/>
  <c i="4" r="T128"/>
  <c r="T178"/>
  <c i="2" r="P135"/>
  <c r="BK160"/>
  <c r="J160"/>
  <c r="J100"/>
  <c r="BK244"/>
  <c r="J244"/>
  <c r="J102"/>
  <c r="BK313"/>
  <c r="P404"/>
  <c r="T452"/>
  <c i="3" r="R127"/>
  <c r="BK189"/>
  <c r="J189"/>
  <c r="J100"/>
  <c r="T231"/>
  <c i="4" r="R128"/>
  <c r="T167"/>
  <c i="5" r="BK134"/>
  <c r="J134"/>
  <c r="J99"/>
  <c i="2" r="T135"/>
  <c r="T134"/>
  <c r="T160"/>
  <c r="R244"/>
  <c r="T365"/>
  <c r="P421"/>
  <c r="BK492"/>
  <c r="J492"/>
  <c r="J111"/>
  <c r="BK531"/>
  <c r="J531"/>
  <c r="J113"/>
  <c i="3" r="BK127"/>
  <c r="J127"/>
  <c r="J98"/>
  <c r="P189"/>
  <c r="P231"/>
  <c i="4" r="BK167"/>
  <c r="J167"/>
  <c r="J99"/>
  <c r="P178"/>
  <c r="BK213"/>
  <c r="J213"/>
  <c r="J105"/>
  <c i="5" r="BK122"/>
  <c r="T134"/>
  <c i="2" r="P170"/>
  <c r="BK294"/>
  <c r="J294"/>
  <c r="J103"/>
  <c r="P365"/>
  <c r="R421"/>
  <c r="P492"/>
  <c r="R531"/>
  <c i="3" r="R196"/>
  <c i="4" r="P128"/>
  <c r="P127"/>
  <c r="P167"/>
  <c i="5" r="R122"/>
  <c r="P134"/>
  <c i="2" r="BK135"/>
  <c r="J135"/>
  <c r="J98"/>
  <c r="P160"/>
  <c r="P244"/>
  <c r="P313"/>
  <c r="P312"/>
  <c r="BK404"/>
  <c r="J404"/>
  <c r="J108"/>
  <c r="BK452"/>
  <c r="J452"/>
  <c r="J110"/>
  <c i="3" r="R189"/>
  <c r="BK231"/>
  <c r="J231"/>
  <c r="J102"/>
  <c i="4" r="BK178"/>
  <c r="J178"/>
  <c r="J100"/>
  <c r="P213"/>
  <c r="P212"/>
  <c i="5" r="P122"/>
  <c r="P121"/>
  <c r="P120"/>
  <c i="1" r="AU98"/>
  <c i="5" r="R134"/>
  <c i="2" r="BK170"/>
  <c r="J170"/>
  <c r="J101"/>
  <c r="P294"/>
  <c r="BK365"/>
  <c r="J365"/>
  <c r="J107"/>
  <c r="BK421"/>
  <c r="J421"/>
  <c r="J109"/>
  <c r="T492"/>
  <c r="T531"/>
  <c i="3" r="T189"/>
  <c r="R231"/>
  <c i="4" r="R178"/>
  <c r="T213"/>
  <c r="T212"/>
  <c i="5" r="T122"/>
  <c r="T121"/>
  <c r="T120"/>
  <c i="3" r="BK249"/>
  <c r="BK248"/>
  <c r="J248"/>
  <c r="J104"/>
  <c i="2" r="BK519"/>
  <c r="J519"/>
  <c r="J112"/>
  <c i="3" r="BK244"/>
  <c r="J244"/>
  <c r="J103"/>
  <c i="4" r="BK206"/>
  <c r="J206"/>
  <c r="J103"/>
  <c r="BK219"/>
  <c r="J219"/>
  <c r="J106"/>
  <c i="2" r="BK308"/>
  <c r="J308"/>
  <c r="J104"/>
  <c i="4" r="BK201"/>
  <c r="J201"/>
  <c r="J101"/>
  <c i="2" r="BK155"/>
  <c r="J155"/>
  <c r="J99"/>
  <c i="3" r="BK184"/>
  <c r="J184"/>
  <c r="J99"/>
  <c i="5" r="BK141"/>
  <c r="J141"/>
  <c r="J100"/>
  <c i="4" r="BK205"/>
  <c r="J205"/>
  <c r="J102"/>
  <c r="BK127"/>
  <c r="J127"/>
  <c r="J97"/>
  <c i="5" r="F92"/>
  <c r="J114"/>
  <c r="BE132"/>
  <c r="F91"/>
  <c r="J92"/>
  <c r="J116"/>
  <c r="BE142"/>
  <c r="BE123"/>
  <c r="BE129"/>
  <c r="BE135"/>
  <c r="E85"/>
  <c r="BE126"/>
  <c r="BE138"/>
  <c i="4" r="E116"/>
  <c r="J122"/>
  <c r="BE136"/>
  <c r="BE140"/>
  <c r="BE220"/>
  <c r="F92"/>
  <c r="BE159"/>
  <c r="BE164"/>
  <c r="BE214"/>
  <c r="F91"/>
  <c i="3" r="J249"/>
  <c r="J105"/>
  <c i="4" r="J120"/>
  <c r="BE148"/>
  <c i="1" r="BB97"/>
  <c i="4" r="J92"/>
  <c r="BE174"/>
  <c r="BE179"/>
  <c r="BE183"/>
  <c r="BE194"/>
  <c i="3" r="BK126"/>
  <c r="J126"/>
  <c r="J97"/>
  <c i="4" r="BE152"/>
  <c r="BE198"/>
  <c r="BE202"/>
  <c r="BE217"/>
  <c r="BE129"/>
  <c r="BE133"/>
  <c r="BE156"/>
  <c r="BE168"/>
  <c r="BE171"/>
  <c r="BE186"/>
  <c r="BE190"/>
  <c r="BE207"/>
  <c i="2" r="J313"/>
  <c r="J106"/>
  <c i="3" r="J92"/>
  <c r="F122"/>
  <c r="BE150"/>
  <c r="BE167"/>
  <c r="BE193"/>
  <c r="BE200"/>
  <c r="BE207"/>
  <c r="BE245"/>
  <c r="E115"/>
  <c r="BE159"/>
  <c r="BE174"/>
  <c r="BE181"/>
  <c r="BE219"/>
  <c r="BE237"/>
  <c r="F91"/>
  <c r="J121"/>
  <c r="BE128"/>
  <c r="BE178"/>
  <c r="BE232"/>
  <c r="BE250"/>
  <c r="J89"/>
  <c r="BE135"/>
  <c r="BE138"/>
  <c r="BE154"/>
  <c r="BE163"/>
  <c r="BE197"/>
  <c r="BE141"/>
  <c r="BE185"/>
  <c r="BE217"/>
  <c r="BE221"/>
  <c r="BE228"/>
  <c r="BE170"/>
  <c r="BE223"/>
  <c r="BE226"/>
  <c i="2" r="BK134"/>
  <c r="J134"/>
  <c r="J97"/>
  <c i="3" r="BE190"/>
  <c r="BE204"/>
  <c r="BE132"/>
  <c r="BE145"/>
  <c r="BE241"/>
  <c i="2" r="F91"/>
  <c r="F130"/>
  <c r="BE146"/>
  <c r="BE161"/>
  <c r="BE188"/>
  <c r="BE191"/>
  <c r="BE199"/>
  <c r="BE261"/>
  <c r="BE269"/>
  <c r="BE298"/>
  <c r="BE314"/>
  <c r="BE347"/>
  <c r="BE362"/>
  <c r="J92"/>
  <c r="J129"/>
  <c r="BE150"/>
  <c r="BE273"/>
  <c r="BE319"/>
  <c r="BE390"/>
  <c r="BE398"/>
  <c r="BE401"/>
  <c r="BE418"/>
  <c r="BE422"/>
  <c r="BE459"/>
  <c r="BE462"/>
  <c r="BE140"/>
  <c r="BE185"/>
  <c r="BE240"/>
  <c r="BE254"/>
  <c r="BE336"/>
  <c r="BE340"/>
  <c r="BE366"/>
  <c r="BE370"/>
  <c r="BE374"/>
  <c r="BE405"/>
  <c r="BE408"/>
  <c r="BE415"/>
  <c r="BE453"/>
  <c r="BE457"/>
  <c r="BE464"/>
  <c r="BE496"/>
  <c r="BE165"/>
  <c r="BE167"/>
  <c r="BE195"/>
  <c r="BE205"/>
  <c r="BE230"/>
  <c r="BE248"/>
  <c r="BE265"/>
  <c r="BE290"/>
  <c r="BE295"/>
  <c r="BE343"/>
  <c r="BE351"/>
  <c r="BE354"/>
  <c r="BE387"/>
  <c r="BE412"/>
  <c r="BE426"/>
  <c r="BE428"/>
  <c r="BE432"/>
  <c r="BE435"/>
  <c r="BE516"/>
  <c r="BE520"/>
  <c r="BE532"/>
  <c r="BE535"/>
  <c r="BE539"/>
  <c r="J127"/>
  <c r="BE224"/>
  <c r="BE234"/>
  <c r="BE251"/>
  <c r="BE358"/>
  <c r="BE447"/>
  <c r="BE449"/>
  <c r="BE469"/>
  <c r="E85"/>
  <c r="BE156"/>
  <c r="BE174"/>
  <c r="BE208"/>
  <c r="BE218"/>
  <c r="BE221"/>
  <c r="BE237"/>
  <c r="BE276"/>
  <c r="BE279"/>
  <c r="BE283"/>
  <c r="BE302"/>
  <c r="BE327"/>
  <c r="BE473"/>
  <c r="BE489"/>
  <c r="BE493"/>
  <c r="BE177"/>
  <c r="BE202"/>
  <c r="BE257"/>
  <c r="BE287"/>
  <c r="BE305"/>
  <c r="BE332"/>
  <c r="BE377"/>
  <c r="BE380"/>
  <c r="BE383"/>
  <c r="BE438"/>
  <c r="BE441"/>
  <c r="BE444"/>
  <c r="BE476"/>
  <c r="BE486"/>
  <c r="BE499"/>
  <c r="BE503"/>
  <c r="BE507"/>
  <c r="BE510"/>
  <c r="BE513"/>
  <c r="BE528"/>
  <c r="BE136"/>
  <c r="BE143"/>
  <c r="BE171"/>
  <c r="BE227"/>
  <c r="BE245"/>
  <c r="BE309"/>
  <c r="BE322"/>
  <c r="BE392"/>
  <c r="BE395"/>
  <c r="BE467"/>
  <c r="F36"/>
  <c i="1" r="BC95"/>
  <c i="2" r="F34"/>
  <c i="1" r="BA95"/>
  <c i="2" r="F35"/>
  <c i="1" r="BB95"/>
  <c i="3" r="F36"/>
  <c i="1" r="BC96"/>
  <c i="4" r="F36"/>
  <c i="1" r="BC97"/>
  <c i="4" r="J34"/>
  <c i="1" r="AW97"/>
  <c i="5" r="F36"/>
  <c i="1" r="BC98"/>
  <c i="5" r="F37"/>
  <c i="1" r="BD98"/>
  <c i="2" r="F37"/>
  <c i="1" r="BD95"/>
  <c i="3" r="J34"/>
  <c i="1" r="AW96"/>
  <c i="3" r="F35"/>
  <c i="1" r="BB96"/>
  <c i="4" r="F37"/>
  <c i="1" r="BD97"/>
  <c i="5" r="J34"/>
  <c i="1" r="AW98"/>
  <c i="2" r="J34"/>
  <c i="1" r="AW95"/>
  <c i="3" r="F34"/>
  <c i="1" r="BA96"/>
  <c i="3" r="F37"/>
  <c i="1" r="BD96"/>
  <c i="4" r="F34"/>
  <c i="1" r="BA97"/>
  <c i="5" r="F34"/>
  <c i="1" r="BA98"/>
  <c i="5" r="F35"/>
  <c i="1" r="BB98"/>
  <c i="2" l="1" r="BK312"/>
  <c r="J312"/>
  <c r="J105"/>
  <c i="3" r="P126"/>
  <c r="P125"/>
  <c i="1" r="AU96"/>
  <c i="5" r="R121"/>
  <c r="R120"/>
  <c i="4" r="R127"/>
  <c r="R126"/>
  <c i="3" r="T126"/>
  <c r="T125"/>
  <c i="4" r="P126"/>
  <c i="1" r="AU97"/>
  <c i="5" r="BK121"/>
  <c r="J121"/>
  <c r="J97"/>
  <c i="2" r="P134"/>
  <c r="P133"/>
  <c i="1" r="AU95"/>
  <c i="2" r="R312"/>
  <c i="4" r="T127"/>
  <c r="T126"/>
  <c i="3" r="R126"/>
  <c r="R125"/>
  <c i="2" r="T312"/>
  <c r="T133"/>
  <c r="R134"/>
  <c r="R133"/>
  <c i="4" r="BK212"/>
  <c r="J212"/>
  <c r="J104"/>
  <c i="5" r="J122"/>
  <c r="J98"/>
  <c i="4" r="BK126"/>
  <c r="J126"/>
  <c r="J96"/>
  <c i="3" r="BK125"/>
  <c r="J125"/>
  <c i="2" r="BK133"/>
  <c r="J133"/>
  <c r="J96"/>
  <c i="3" r="J30"/>
  <c i="1" r="AG96"/>
  <c r="BD94"/>
  <c r="W33"/>
  <c i="3" r="J33"/>
  <c i="1" r="AV96"/>
  <c r="AT96"/>
  <c i="3" r="F33"/>
  <c i="1" r="AZ96"/>
  <c r="BB94"/>
  <c r="AX94"/>
  <c r="BC94"/>
  <c r="W32"/>
  <c i="2" r="J33"/>
  <c i="1" r="AV95"/>
  <c r="AT95"/>
  <c i="2" r="F33"/>
  <c i="1" r="AZ95"/>
  <c i="4" r="F33"/>
  <c i="1" r="AZ97"/>
  <c i="4" r="J33"/>
  <c i="1" r="AV97"/>
  <c r="AT97"/>
  <c i="5" r="F33"/>
  <c i="1" r="AZ98"/>
  <c r="BA94"/>
  <c r="AW94"/>
  <c r="AK30"/>
  <c i="5" r="J33"/>
  <c i="1" r="AV98"/>
  <c r="AT98"/>
  <c i="5" l="1" r="BK120"/>
  <c r="J120"/>
  <c r="J96"/>
  <c i="1" r="AN96"/>
  <c i="3" r="J96"/>
  <c r="J39"/>
  <c i="1" r="AU94"/>
  <c r="W31"/>
  <c i="4" r="J30"/>
  <c i="1" r="AG97"/>
  <c r="AN97"/>
  <c i="2" r="J30"/>
  <c i="1" r="AG95"/>
  <c r="W30"/>
  <c r="AZ94"/>
  <c r="W29"/>
  <c r="AY94"/>
  <c i="4" l="1" r="J39"/>
  <c i="2" r="J39"/>
  <c i="1" r="AN95"/>
  <c i="5" r="J30"/>
  <c i="1" r="AG98"/>
  <c r="AG94"/>
  <c r="AK26"/>
  <c r="AV94"/>
  <c r="AK29"/>
  <c r="AK35"/>
  <c i="5" l="1" r="J39"/>
  <c i="1" r="AN98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<sst xmlns="http://schemas.openxmlformats.org/spreadsheetml/2006/main">
  <si>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</si>
  <si>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</si>
  <si>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</si>
  <si>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</si>
  <si>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</si>
  <si>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{39109efe-cd47-4f04-9931-87df9d7c5b31}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</si>
  <si>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</si>
  <si>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</si>
  <si>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</si>
  <si>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</si>
  <si>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</si>
  <si>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</si>
  <si>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</si>
  <si>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</si>
  <si>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SK-2024-06-01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</si>
  <si>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</si>
  <si>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</si>
  <si>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NÁKLADNÍ RAMPA SE ZASTŘEŠENÍM MŠ BRODSKÁ</t>
  </si>
  <si>
    <t>KSO:</t>
  </si>
  <si>
    <t>CC-CZ:</t>
  </si>
  <si>
    <t>Místo:</t>
  </si>
  <si>
    <t xml:space="preserve"> </t>
  </si>
  <si>
    <t>Datum:</t>
  </si>
  <si>
    <t>1. 6. 2024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</si>
  <si>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</si>
  <si>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</si>
  <si>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</si>
  <si>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</si>
  <si>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</si>
  <si>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</si>
  <si>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</si>
  <si>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</si>
  <si>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</si>
  <si>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</si>
  <si>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</si>
  <si>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</si>
  <si>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</si>
  <si>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</si>
  <si>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</si>
  <si>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</si>
  <si>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</si>
  <si>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</si>
  <si>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</si>
  <si>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</si>
  <si>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</si>
  <si>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</si>
  <si>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</si>
  <si>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</si>
  <si>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</si>
  <si>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</si>
  <si>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</si>
  <si>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</si>
  <si>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</si>
  <si>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</si>
  <si>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</si>
  <si>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</si>
  <si>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</si>
  <si>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</si>
  <si>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</si>
  <si>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</si>
  <si>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</si>
  <si>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</si>
  <si>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</si>
  <si>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</si>
  <si>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</si>
  <si>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</si>
  <si>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</si>
  <si>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</si>
  <si>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</si>
  <si>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</si>
  <si>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</si>
  <si>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</si>
  <si>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</si>
  <si>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</si>
  <si>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</si>
  <si>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</si>
  <si>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</si>
  <si>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</si>
  <si>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</si>
  <si>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STAVEBNÍ ČÁST</t>
  </si>
  <si>
    <t>STA</t>
  </si>
  <si>
    <t>1</t>
  </si>
  <si>
    <t>{9c7b545c-af9b-4492-8560-04545ffeec27}</t>
  </si>
  <si>
    <t>2</t>
  </si>
  <si>
    <t>SO_02</t>
  </si>
  <si>
    <t>DEŠŤOVÁ KANALIZACE</t>
  </si>
  <si>
    <t>{9085e355-d49b-4f4e-a85b-54a582b32f7c}</t>
  </si>
  <si>
    <t>SO_03</t>
  </si>
  <si>
    <t>KOMUNIKACE</t>
  </si>
  <si>
    <t>{5cca03a7-9b6a-49f7-9957-13c0cbbe4848}</t>
  </si>
  <si>
    <t>SO_04</t>
  </si>
  <si>
    <t>VEDLEJŠÍ ROZPOČTOVÉ NÁKLADY</t>
  </si>
  <si>
    <t>{cf9c5530-473e-4a7a-be5e-81ea33862956}</t>
  </si>
  <si>
    <t>KRYCÍ LIST SOUPISU PRACÍ</t>
  </si>
  <si>
    <t>Objekt:</t>
  </si>
  <si>
    <t>SO_01 -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</si>
  <si>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</si>
  <si>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</si>
  <si>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</si>
  <si>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</si>
  <si>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</si>
  <si>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</si>
  <si>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</si>
  <si>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</si>
  <si>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</si>
  <si>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</si>
  <si>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</si>
  <si>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</si>
  <si>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</si>
  <si>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</si>
  <si>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</si>
  <si>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</si>
  <si>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</si>
  <si>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</si>
  <si>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</si>
  <si>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</si>
  <si>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</si>
  <si>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</si>
  <si>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</si>
  <si>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</si>
  <si>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</si>
  <si>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</si>
  <si>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</si>
  <si>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</si>
  <si>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</si>
  <si>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</si>
  <si>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</si>
  <si>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</si>
  <si>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</si>
  <si>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</si>
  <si>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</si>
  <si>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</si>
  <si>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</si>
  <si>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</si>
  <si>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</si>
  <si>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</si>
  <si>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</si>
  <si>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</si>
  <si>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</si>
  <si>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2024 01</t>
  </si>
  <si>
    <t>4</t>
  </si>
  <si>
    <t>1701278791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</si>
  <si>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</si>
  <si>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</si>
  <si>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</si>
  <si>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https://podminky.urs.cz/item/CS_URS_2024_01/131213701</t>
  </si>
  <si>
    <t>VV</t>
  </si>
  <si>
    <t>0,5*0,5*1*2+1,28*1*0,5</t>
  </si>
  <si>
    <t>162751117</t>
  </si>
  <si>
    <t>Vodorovné přemístění přes 9 000 do 10000 m výkopku/sypaniny z horniny třídy těžitelnosti I skupiny 1 až 3</t>
  </si>
  <si>
    <t>1983061894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</si>
  <si>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</si>
  <si>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</si>
  <si>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3</t>
  </si>
  <si>
    <t>167111101</t>
  </si>
  <si>
    <t>Nakládání výkopku z hornin třídy těžitelnosti I skupiny 1 až 3 ručně</t>
  </si>
  <si>
    <t>-415835604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</si>
  <si>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</si>
  <si>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</si>
  <si>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171201231</t>
  </si>
  <si>
    <t>Poplatek za uložení zeminy a kamení na recyklační skládce (skládkovné) kód odpadu 17 05 04</t>
  </si>
  <si>
    <t>t</t>
  </si>
  <si>
    <t>-814517665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</si>
  <si>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</si>
  <si>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</si>
  <si>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8,358*2</t>
  </si>
  <si>
    <t>5</t>
  </si>
  <si>
    <t>174111101</t>
  </si>
  <si>
    <t>Zásyp jam, šachet rýh nebo kolem objektů sypaninou se zhutněním ručně</t>
  </si>
  <si>
    <t>1778589378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</si>
  <si>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</si>
  <si>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</si>
  <si>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cca 0,5m3 - zásyp po ubouraném schodišti v míst 1,01 na úroveň -0,25, použít vybouranou suť</t>
  </si>
  <si>
    <t>0,5</t>
  </si>
  <si>
    <t>Zakládání</t>
  </si>
  <si>
    <t>6</t>
  </si>
  <si>
    <t>275313611</t>
  </si>
  <si>
    <t>Základové patky z betonu tř. C 16/20</t>
  </si>
  <si>
    <t>4301722</t>
  </si>
  <si>
    <t>Základy z betonu prostého patky a bloky z betonu kamenem neprokládaného tř. C 16/20</t>
  </si>
  <si>
    <t>https://podminky.urs.cz/item/CS_URS_2024_01/275313611</t>
  </si>
  <si>
    <t>Svislé a kompletní konstrukce</t>
  </si>
  <si>
    <t>7</t>
  </si>
  <si>
    <t>311234081</t>
  </si>
  <si>
    <t>Zdivo jednovrstvé z cihel děrovaných do P10 na maltu M5 tl 380 mm</t>
  </si>
  <si>
    <t>m2</t>
  </si>
  <si>
    <t>-1994453779</t>
  </si>
  <si>
    <t>Zdivo jednovrstvé z cihel děrovaných nebroušených klasických spojených na pero a drážku na maltu M5, pevnost cihel do P10, tl. zdiva 380 mm</t>
  </si>
  <si>
    <t>https://podminky.urs.cz/item/CS_URS_2024_01/311234081</t>
  </si>
  <si>
    <t>1,15*(1,06+0,86)</t>
  </si>
  <si>
    <t>8</t>
  </si>
  <si>
    <t>317168053.WNR</t>
  </si>
  <si>
    <t>Překlad vysoký Porotherm KP 7 dl 1500 mm</t>
  </si>
  <si>
    <t>kus</t>
  </si>
  <si>
    <t>1483972102</t>
  </si>
  <si>
    <t>9</t>
  </si>
  <si>
    <t>317998115</t>
  </si>
  <si>
    <t>Tepelná izolace mezi překlady v 24 cm z EPS tl 120 mm</t>
  </si>
  <si>
    <t>m</t>
  </si>
  <si>
    <t>-468391016</t>
  </si>
  <si>
    <t>https://podminky.urs.cz/item/CS_URS_2024_01/317998115</t>
  </si>
  <si>
    <t>Úpravy povrchů, podlahy a osazování výplní</t>
  </si>
  <si>
    <t>10</t>
  </si>
  <si>
    <t>612325223</t>
  </si>
  <si>
    <t>Vápenocementová štuková omítka malých ploch přes 0,25 do 1 m2 na stěnách</t>
  </si>
  <si>
    <t>1647280968</t>
  </si>
  <si>
    <t>Vápenocementová omítka jednotlivých malých ploch štuková na stěnách, plochy jednotlivě přes 0,25 do 1 m2</t>
  </si>
  <si>
    <t>https://podminky.urs.cz/item/CS_URS_2024_01/612325223</t>
  </si>
  <si>
    <t>11</t>
  </si>
  <si>
    <t>612325225</t>
  </si>
  <si>
    <t>Vápenocementová štuková omítka malých ploch přes 1 do 4 m2 na stěnách</t>
  </si>
  <si>
    <t>-1378525782</t>
  </si>
  <si>
    <t>Vápenocementová omítka jednotlivých malých ploch štuková na stěnách, plochy jednotlivě přes 1,0 do 4 m2</t>
  </si>
  <si>
    <t>https://podminky.urs.cz/item/CS_URS_2024_01/612325225</t>
  </si>
  <si>
    <t>621211021</t>
  </si>
  <si>
    <t>Montáž kontaktního zateplení vnějších podhledů lepením a mechanickým kotvením polystyrénových desek do betonu nebo zdiva tl přes 80 do 120 mm</t>
  </si>
  <si>
    <t>-746935602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</si>
  <si>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80 do 120 mm</t>
  </si>
  <si>
    <t>https://podminky.urs.cz/item/CS_URS_2024_01/621211021</t>
  </si>
  <si>
    <t>stěna sever od úrovně 2,01</t>
  </si>
  <si>
    <t>1,825*(2,015+0,78)-1,05*1,15</t>
  </si>
  <si>
    <t>sokl</t>
  </si>
  <si>
    <t>1,825*0,5</t>
  </si>
  <si>
    <t>Součet</t>
  </si>
  <si>
    <t>13</t>
  </si>
  <si>
    <t>M</t>
  </si>
  <si>
    <t>28375939</t>
  </si>
  <si>
    <t>deska EPS 70 fasádní λ=0,039 tl 120mm</t>
  </si>
  <si>
    <t>1364206590</t>
  </si>
  <si>
    <t>3,893*1,05 'Přepočtené koeficientem množství</t>
  </si>
  <si>
    <t>14</t>
  </si>
  <si>
    <t>28376015</t>
  </si>
  <si>
    <t>deska perimetrická fasádní soklová 150kPa λ=0,035 tl 90mm</t>
  </si>
  <si>
    <t>1340498180</t>
  </si>
  <si>
    <t>0,913*1,1 'Přepočtené koeficientem množství</t>
  </si>
  <si>
    <t>15</t>
  </si>
  <si>
    <t>622151031</t>
  </si>
  <si>
    <t>Penetrační silikonový nátěr vnějších pastovitých tenkovrstvých omítek stěn</t>
  </si>
  <si>
    <t>375555636</t>
  </si>
  <si>
    <t>Penetrační nátěr vnějších pastovitých tenkovrstvých omítek silikonový stěn</t>
  </si>
  <si>
    <t>https://podminky.urs.cz/item/CS_URS_2024_01/622151031</t>
  </si>
  <si>
    <t>8,35*0,3+3,893</t>
  </si>
  <si>
    <t>16</t>
  </si>
  <si>
    <t>622212001</t>
  </si>
  <si>
    <t>Montáž kontaktního zateplení vnějšího ostění, nadpraží nebo parapetu hl. špalety do 200 mm lepením desek z polystyrenu tl do 40 mm</t>
  </si>
  <si>
    <t>-2081165604</t>
  </si>
  <si>
    <t>Montáž kontaktního zateplení vnějšího ostění, nadpraží nebo parapetu lepením z polystyrenových desek (dodávka ve specifikaci) hloubky špalet do 200 mm, tloušťky desek do 40 mm</t>
  </si>
  <si>
    <t>https://podminky.urs.cz/item/CS_URS_2024_01/622212001</t>
  </si>
  <si>
    <t>1,05+1,15*2+1+2*2</t>
  </si>
  <si>
    <t>17</t>
  </si>
  <si>
    <t>28375944</t>
  </si>
  <si>
    <t>deska EPS 100 fasádní λ=0,037 tl 40mm</t>
  </si>
  <si>
    <t>-540726530</t>
  </si>
  <si>
    <t>8,35*0,35 'Přepočtené koeficientem množství</t>
  </si>
  <si>
    <t>18</t>
  </si>
  <si>
    <t>622252001</t>
  </si>
  <si>
    <t>Montáž profilů kontaktního zateplení připevněných mechanicky</t>
  </si>
  <si>
    <t>-2106097798</t>
  </si>
  <si>
    <t>Montáž profilů kontaktního zateplení zakládacích soklových připevněných hmoždinkami</t>
  </si>
  <si>
    <t>https://podminky.urs.cz/item/CS_URS_2024_01/622252001</t>
  </si>
  <si>
    <t>19</t>
  </si>
  <si>
    <t>59051649</t>
  </si>
  <si>
    <t>profil zakládací Al tl 0,7mm pro ETICS pro izolant tl 120mm</t>
  </si>
  <si>
    <t>2063955731</t>
  </si>
  <si>
    <t>1,825*1,05 'Přepočtené koeficientem množství</t>
  </si>
  <si>
    <t>20</t>
  </si>
  <si>
    <t>622252002</t>
  </si>
  <si>
    <t>Montáž profilů kontaktního zateplení lepených</t>
  </si>
  <si>
    <t>1940158487</t>
  </si>
  <si>
    <t>Montáž profilů kontaktního zateplení ostatních stěnových, dilatačních apod. lepených do tmelu</t>
  </si>
  <si>
    <t>https://podminky.urs.cz/item/CS_URS_2024_01/622252002</t>
  </si>
  <si>
    <t>rohovníky</t>
  </si>
  <si>
    <t>2*2+1,15*2+3,2</t>
  </si>
  <si>
    <t>parapet</t>
  </si>
  <si>
    <t>1,05</t>
  </si>
  <si>
    <t>nadpraží</t>
  </si>
  <si>
    <t>1,05+1,16</t>
  </si>
  <si>
    <t>63127464</t>
  </si>
  <si>
    <t>profil rohový Al 15x15mm s výztužnou tkaninou š 100mm pro ETICS</t>
  </si>
  <si>
    <t>-319708835</t>
  </si>
  <si>
    <t>9,5*1,05 'Přepočtené koeficientem množství</t>
  </si>
  <si>
    <t>22</t>
  </si>
  <si>
    <t>59051512</t>
  </si>
  <si>
    <t>profil začišťovací s okapnicí PVC s výztužnou tkaninou pro parapet ETICS</t>
  </si>
  <si>
    <t>335758592</t>
  </si>
  <si>
    <t>1,05*1,05 'Přepočtené koeficientem množství</t>
  </si>
  <si>
    <t>23</t>
  </si>
  <si>
    <t>59051510</t>
  </si>
  <si>
    <t>profil začišťovací s okapnicí PVC s výztužnou tkaninou pro nadpraží ETICS</t>
  </si>
  <si>
    <t>-1734706864</t>
  </si>
  <si>
    <t>2,2*1,05 'Přepočtené koeficientem množství</t>
  </si>
  <si>
    <t>24</t>
  </si>
  <si>
    <t>622531002</t>
  </si>
  <si>
    <t>Tenkovrstvá silikonová zatíraná omítka zrnitost 1,0 mm vnějších stěn</t>
  </si>
  <si>
    <t>1633318336</t>
  </si>
  <si>
    <t>Omítka tenkovrstvá silikonová vnějších ploch probarvená bez penetrace zatíraná (škrábaná), zrnitost 1,0 mm stěn</t>
  </si>
  <si>
    <t>https://podminky.urs.cz/item/CS_URS_2024_01/622531002</t>
  </si>
  <si>
    <t>25</t>
  </si>
  <si>
    <t>631311123</t>
  </si>
  <si>
    <t>Mazanina tl přes 80 do 120 mm z betonu prostého bez zvýšených nároků na prostředí tř. C 12/15</t>
  </si>
  <si>
    <t>1006067186</t>
  </si>
  <si>
    <t>Mazanina z betonu prostého bez zvýšených nároků na prostředí tl. přes 80 do 120 mm tř. C 12/15</t>
  </si>
  <si>
    <t>https://podminky.urs.cz/item/CS_URS_2024_01/631311123</t>
  </si>
  <si>
    <t>0,1*3,24</t>
  </si>
  <si>
    <t>26</t>
  </si>
  <si>
    <t>631362021</t>
  </si>
  <si>
    <t>Výztuž mazanin svařovanými sítěmi Kari</t>
  </si>
  <si>
    <t>1995365078</t>
  </si>
  <si>
    <t>Výztuž mazanin ze svařovaných sítí z drátů typu KARI</t>
  </si>
  <si>
    <t>https://podminky.urs.cz/item/CS_URS_2024_01/631362021</t>
  </si>
  <si>
    <t>27</t>
  </si>
  <si>
    <t>632451214</t>
  </si>
  <si>
    <t>Potěr cementový samonivelační litý C20 tl přes 45 do 50 mm</t>
  </si>
  <si>
    <t>1897419482</t>
  </si>
  <si>
    <t>Potěr cementový samonivelační litý tř. C 20, tl. přes 45 do 50 mm</t>
  </si>
  <si>
    <t>https://podminky.urs.cz/item/CS_URS_2024_01/632451214</t>
  </si>
  <si>
    <t>28</t>
  </si>
  <si>
    <t>632451291</t>
  </si>
  <si>
    <t>Příplatek k cementovému samonivelačnímu litému potěru C20 ZKD 5 mm tl přes 50 mm</t>
  </si>
  <si>
    <t>1980951791</t>
  </si>
  <si>
    <t>Potěr cementový samonivelační litý Příplatek k cenám za každých dalších i započatých 5 mm tloušťky přes 50 mm tř. C 20</t>
  </si>
  <si>
    <t>https://podminky.urs.cz/item/CS_URS_2024_01/632451291</t>
  </si>
  <si>
    <t>3,240*2</t>
  </si>
  <si>
    <t>Ostatní konstrukce a práce, bourání</t>
  </si>
  <si>
    <t>29</t>
  </si>
  <si>
    <t>949101111</t>
  </si>
  <si>
    <t>Lešení pomocné pro objekty pozemních staveb s lešeňovou podlahou v do 1,9 m zatížení do 150 kg/m2</t>
  </si>
  <si>
    <t>643447362</t>
  </si>
  <si>
    <t>Lešení pomocné pracovní pro objekty pozemních staveb pro zatížení do 150 kg/m2, o výšce lešeňové podlahy do 1,9 m</t>
  </si>
  <si>
    <t>https://podminky.urs.cz/item/CS_URS_2024_01/949101111</t>
  </si>
  <si>
    <t>30</t>
  </si>
  <si>
    <t>952901111</t>
  </si>
  <si>
    <t>Vyčištění budov bytové a občanské výstavby při výšce podlaží do 4 m</t>
  </si>
  <si>
    <t>553595755</t>
  </si>
  <si>
    <t>Vyčištění budov nebo objektů před předáním do užívání budov bytové nebo občanské výstavby, světlé výšky podlaží do 4 m</t>
  </si>
  <si>
    <t>https://podminky.urs.cz/item/CS_URS_2024_01/952901111</t>
  </si>
  <si>
    <t>31</t>
  </si>
  <si>
    <t>953961214</t>
  </si>
  <si>
    <t>Kotva chemickou patronou M 16 hl 125 mm do betonu, ŽB nebo kamene s vyvrtáním otvoru</t>
  </si>
  <si>
    <t>-152535249</t>
  </si>
  <si>
    <t>Kotva chemická s vyvrtáním otvoru do betonu, železobetonu nebo tvrdého kamene chemická patrona, velikost M 16, hloubka 125 mm</t>
  </si>
  <si>
    <t>https://podminky.urs.cz/item/CS_URS_2024_01/953961214</t>
  </si>
  <si>
    <t>32</t>
  </si>
  <si>
    <t>953965131</t>
  </si>
  <si>
    <t>Kotevní šroub pro chemické kotvy M 16 dl 190 mm</t>
  </si>
  <si>
    <t>1784439250</t>
  </si>
  <si>
    <t>Kotva chemická s vyvrtáním otvoru kotevní šrouby pro chemické kotvy, velikost M 16, délka 190 mm</t>
  </si>
  <si>
    <t>https://podminky.urs.cz/item/CS_URS_2024_01/953965131</t>
  </si>
  <si>
    <t>33</t>
  </si>
  <si>
    <t>963042819</t>
  </si>
  <si>
    <t>Bourání schodišťových stupňů betonových zhotovených na místě</t>
  </si>
  <si>
    <t>411509892</t>
  </si>
  <si>
    <t>https://podminky.urs.cz/item/CS_URS_2024_01/963042819</t>
  </si>
  <si>
    <t>1,4*2</t>
  </si>
  <si>
    <t>34</t>
  </si>
  <si>
    <t>965043431</t>
  </si>
  <si>
    <t>Bourání podkladů pod dlažby betonových s potěrem nebo teracem tl do 150 mm pl do 4 m2</t>
  </si>
  <si>
    <t>-1911371134</t>
  </si>
  <si>
    <t>Bourání mazanin betonových s potěrem nebo teracem tl. do 150 mm, plochy do 4 m2</t>
  </si>
  <si>
    <t>https://podminky.urs.cz/item/CS_URS_2024_01/965043431</t>
  </si>
  <si>
    <t>1,4*1</t>
  </si>
  <si>
    <t>35</t>
  </si>
  <si>
    <t>965081213</t>
  </si>
  <si>
    <t>Bourání podlah z dlaždic keramických nebo xylolitových tl do 10 mm plochy přes 1 m2</t>
  </si>
  <si>
    <t>163239037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</si>
  <si>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</si>
  <si>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</si>
  <si>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1,45*1</t>
  </si>
  <si>
    <t>36</t>
  </si>
  <si>
    <t>965082932</t>
  </si>
  <si>
    <t>Odstranění násypů pod podlahami tl do 200 mm pl do 2 m2</t>
  </si>
  <si>
    <t>1038437043</t>
  </si>
  <si>
    <t>Odstranění násypu pod podlahami nebo ochranného násypu na střechách tl. do 200 mm, plochy do 2 m2</t>
  </si>
  <si>
    <t>https://podminky.urs.cz/item/CS_URS_2024_01/965082932</t>
  </si>
  <si>
    <t>1,4*0,2</t>
  </si>
  <si>
    <t>37</t>
  </si>
  <si>
    <t>966081123</t>
  </si>
  <si>
    <t>Bourání kontaktního zateplení z polystyrenových desek malých ploch jednotlivě přes 1,0 do 2,0 m2</t>
  </si>
  <si>
    <t>116939067</t>
  </si>
  <si>
    <t>Bourání kontaktního zateplení včetně povrchové úpravy omítkou nebo nátěrem malých ploch, jakékoli tloušťky, včetně vyřezání z polystyrénových desek, plochy jednotlivě přes 1,0 do 2,0 m2</t>
  </si>
  <si>
    <t>https://podminky.urs.cz/item/CS_URS_2024_01/966081123</t>
  </si>
  <si>
    <t>38</t>
  </si>
  <si>
    <t>966081125</t>
  </si>
  <si>
    <t>Bourání kontaktního zateplení z polystyrenových desek malých ploch jednotlivě přes 2 do 4,0 m2</t>
  </si>
  <si>
    <t>1756089820</t>
  </si>
  <si>
    <t>Bourání kontaktního zateplení včetně povrchové úpravy omítkou nebo nátěrem malých ploch, jakékoli tloušťky, včetně vyřezání z polystyrénových desek, plochy jednotlivě přes 2,0 do 4,0 m2</t>
  </si>
  <si>
    <t>https://podminky.urs.cz/item/CS_URS_2024_01/966081125</t>
  </si>
  <si>
    <t>39</t>
  </si>
  <si>
    <t>966081140</t>
  </si>
  <si>
    <t>Zhotovení rýh v kontaktním zateplení z polystyrenových desek š do 200 mm</t>
  </si>
  <si>
    <t>-1825140443</t>
  </si>
  <si>
    <t>https://podminky.urs.cz/item/CS_URS_2024_01/966081140</t>
  </si>
  <si>
    <t>0,18*7,165</t>
  </si>
  <si>
    <t>40</t>
  </si>
  <si>
    <t>968082016</t>
  </si>
  <si>
    <t>Vybourání plastových rámů oken včetně křídel plochy přes 1 do 2 m2</t>
  </si>
  <si>
    <t>-1585703035</t>
  </si>
  <si>
    <t>Vybourání plastových rámů oken s křídly, dveřních zárubní, vrat rámu oken s křídly, plochy přes 1 do 2 m2</t>
  </si>
  <si>
    <t>https://podminky.urs.cz/item/CS_URS_2024_01/968082016</t>
  </si>
  <si>
    <t>1,16*1,15+1,05*2,1</t>
  </si>
  <si>
    <t>41</t>
  </si>
  <si>
    <t>973031324</t>
  </si>
  <si>
    <t>Vysekání kapes ve zdivu cihelném na MV nebo MVC pl do 0,10 m2 hl do 150 mm</t>
  </si>
  <si>
    <t>-390495401</t>
  </si>
  <si>
    <t>Vysekání výklenků nebo kapes ve zdivu z cihel na maltu vápennou nebo vápenocementovou kapes, plochy do 0,10 m2, hl. do 150 mm</t>
  </si>
  <si>
    <t>https://podminky.urs.cz/item/CS_URS_2024_01/973031324</t>
  </si>
  <si>
    <t>42</t>
  </si>
  <si>
    <t>974032666</t>
  </si>
  <si>
    <t>Vysekání rýh ve stěnách z dutých cihel nebo tvárnic pro vtahování nosníků hl do 150 mm v do 250 mm</t>
  </si>
  <si>
    <t>-671034607</t>
  </si>
  <si>
    <t>Vysekání rýh ve stěnách nebo příčkách z dutých cihel, tvárnic, desek pro vtahování nosníků do zdí před vybouráním otvoru do hl. 150 mm, při výšce nosníku do 250 mm</t>
  </si>
  <si>
    <t>https://podminky.urs.cz/item/CS_URS_2024_01/974032666</t>
  </si>
  <si>
    <t>1,5*2</t>
  </si>
  <si>
    <t>997</t>
  </si>
  <si>
    <t>Přesun sutě</t>
  </si>
  <si>
    <t>43</t>
  </si>
  <si>
    <t>997002511</t>
  </si>
  <si>
    <t>Vodorovné přemístění suti a vybouraných hmot bez naložení ale se složením a urovnáním do 1 km</t>
  </si>
  <si>
    <t>-295079619</t>
  </si>
  <si>
    <t>Vodorovné přemístění suti a vybouraných hmot bez naložení, se složením a hrubým urovnáním na vzdálenost do 1 km</t>
  </si>
  <si>
    <t>https://podminky.urs.cz/item/CS_URS_2024_01/997002511</t>
  </si>
  <si>
    <t>44</t>
  </si>
  <si>
    <t>997002519</t>
  </si>
  <si>
    <t>Příplatek ZKD 1 km přemístění suti a vybouraných hmot</t>
  </si>
  <si>
    <t>-989286062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</si>
  <si>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</si>
  <si>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</si>
  <si>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4,84*10 'Přepočtené koeficientem množství</t>
  </si>
  <si>
    <t>45</t>
  </si>
  <si>
    <t>997002611</t>
  </si>
  <si>
    <t>Nakládání suti a vybouraných hmot</t>
  </si>
  <si>
    <t>726372958</t>
  </si>
  <si>
    <t>Nakládání suti a vybouraných hmot na dopravní prostředek pro vodorovné přemístění</t>
  </si>
  <si>
    <t>https://podminky.urs.cz/item/CS_URS_2024_01/997002611</t>
  </si>
  <si>
    <t>46</t>
  </si>
  <si>
    <t>997013631</t>
  </si>
  <si>
    <t>Poplatek za uložení na skládce (skládkovné) stavebního odpadu směsného kód odpadu 17 09 04</t>
  </si>
  <si>
    <t>737126811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</si>
  <si>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</si>
  <si>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</si>
  <si>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</si>
  <si>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</si>
  <si>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47</t>
  </si>
  <si>
    <t>998011001</t>
  </si>
  <si>
    <t>Přesun hmot pro budovy zděné v do 6 m</t>
  </si>
  <si>
    <t>-1860762759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</si>
  <si>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</si>
  <si>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</si>
  <si>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</si>
  <si>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</si>
  <si>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762</t>
  </si>
  <si>
    <t>Konstrukce tesařské</t>
  </si>
  <si>
    <t>48</t>
  </si>
  <si>
    <t>762081150</t>
  </si>
  <si>
    <t>Hoblování hraněného řeziva ve staveništní dílně</t>
  </si>
  <si>
    <t>-2092666197</t>
  </si>
  <si>
    <t>Hoblování hraněného řeziva přímo na staveništi ve staveništní dílně</t>
  </si>
  <si>
    <t>https://podminky.urs.cz/item/CS_URS_2024_01/762081150</t>
  </si>
  <si>
    <t>viditelné konce krokví</t>
  </si>
  <si>
    <t>0,1*0,18*7*2,5</t>
  </si>
  <si>
    <t>49</t>
  </si>
  <si>
    <t>762083122</t>
  </si>
  <si>
    <t>Impregnace řeziva proti dřevokaznému hmyzu, houbám a plísním máčením třída ohrožení 3 a 4</t>
  </si>
  <si>
    <t>2031149816</t>
  </si>
  <si>
    <t>Impregnace řeziva máčením proti dřevokaznému hmyzu, houbám a plísním, třída ohrožení 3 a 4 (dřevo v exteriéru)</t>
  </si>
  <si>
    <t>https://podminky.urs.cz/item/CS_URS_2024_01/762083122</t>
  </si>
  <si>
    <t>50</t>
  </si>
  <si>
    <t>762331812</t>
  </si>
  <si>
    <t>Demontáž vázaných kcí krovů z hranolů průřezové pl přes 120 do 224 cm2</t>
  </si>
  <si>
    <t>350999685</t>
  </si>
  <si>
    <t>Demontáž vázaných konstrukcí krovů sklonu do 60° z hranolů, hranolků, fošen, průřezové plochy přes 120 do 224 cm2</t>
  </si>
  <si>
    <t>https://podminky.urs.cz/item/CS_URS_2024_01/762331812</t>
  </si>
  <si>
    <t>demontáž stávajících krokví</t>
  </si>
  <si>
    <t>7*2,6</t>
  </si>
  <si>
    <t>51</t>
  </si>
  <si>
    <t>762332132</t>
  </si>
  <si>
    <t>Montáž vázaných kcí krovů pravidelných z hraněného řeziva průřezové pl přes 120 do 224 cm2</t>
  </si>
  <si>
    <t>-1135221279</t>
  </si>
  <si>
    <t>Montáž vázaných konstrukcí krovů střech pultových, sedlových, valbových, stanových čtvercového nebo obdélníkového půdorysu z řeziva hraněného průřezové plochy přes 120 do 224 cm2</t>
  </si>
  <si>
    <t>https://podminky.urs.cz/item/CS_URS_2024_01/762332132</t>
  </si>
  <si>
    <t>nové krokve</t>
  </si>
  <si>
    <t>4,4*7</t>
  </si>
  <si>
    <t>52</t>
  </si>
  <si>
    <t>60512130</t>
  </si>
  <si>
    <t>hranol stavební řezivo průřezu do 224cm2 do dl 6m</t>
  </si>
  <si>
    <t>2031034170</t>
  </si>
  <si>
    <t>30,8*0,1*0,18</t>
  </si>
  <si>
    <t>0,554*1,2 'Přepočtené koeficientem množství</t>
  </si>
  <si>
    <t>53</t>
  </si>
  <si>
    <t>762341210</t>
  </si>
  <si>
    <t>Montáž bednění střech rovných a šikmých sklonu do 60° z hrubých prken na sraz tl do 32 mm</t>
  </si>
  <si>
    <t>-313624906</t>
  </si>
  <si>
    <t>Montáž bednění střech rovných a šikmých sklonu do 60° s vyřezáním otvorů z prken hrubých na sraz tl. do 32 mm</t>
  </si>
  <si>
    <t>https://podminky.urs.cz/item/CS_URS_2024_01/762341210</t>
  </si>
  <si>
    <t>27,5*2</t>
  </si>
  <si>
    <t>54</t>
  </si>
  <si>
    <t>DEK.3020200224</t>
  </si>
  <si>
    <t>DEKWOOD prkno 24/22x100/4m impreg. TŘÍDĚNÁ</t>
  </si>
  <si>
    <t>490885703</t>
  </si>
  <si>
    <t>1,376*1,05 'Přepočtené koeficientem množství</t>
  </si>
  <si>
    <t>55</t>
  </si>
  <si>
    <t>762341811</t>
  </si>
  <si>
    <t>Demontáž bednění střech z prken</t>
  </si>
  <si>
    <t>-1998256438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</si>
  <si>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</si>
  <si>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</si>
  <si>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>2,6*6,2</t>
  </si>
  <si>
    <t>56</t>
  </si>
  <si>
    <t>762342511</t>
  </si>
  <si>
    <t>Montáž kontralatí na podklad bez tepelné izolace</t>
  </si>
  <si>
    <t>414506223</t>
  </si>
  <si>
    <t>Montáž laťování montáž kontralatí na podklad bez tepelné izolace</t>
  </si>
  <si>
    <t>https://podminky.urs.cz/item/CS_URS_2024_01/762342511</t>
  </si>
  <si>
    <t>7*4,4</t>
  </si>
  <si>
    <t>57</t>
  </si>
  <si>
    <t>60514114</t>
  </si>
  <si>
    <t>řezivo jehličnaté lať impregnovaná dl 4 m</t>
  </si>
  <si>
    <t>-1990811841</t>
  </si>
  <si>
    <t>30,8*0,0025 'Přepočtené koeficientem množství</t>
  </si>
  <si>
    <t>58</t>
  </si>
  <si>
    <t>762395000</t>
  </si>
  <si>
    <t>Spojovací prostředky krovů, bednění, laťování, nadstřešních konstrukcí</t>
  </si>
  <si>
    <t>2036703699</t>
  </si>
  <si>
    <t>Spojovací prostředky krovů, bednění a laťování, nadstřešních konstrukcí svorníky, prkna, hřebíky, pásová ocel, vruty</t>
  </si>
  <si>
    <t>https://podminky.urs.cz/item/CS_URS_2024_01/762395000</t>
  </si>
  <si>
    <t>0,665+0,077+1,445</t>
  </si>
  <si>
    <t>59</t>
  </si>
  <si>
    <t>762841811</t>
  </si>
  <si>
    <t>Demontáž podbíjení obkladů stropů a střech sklonu do 60° z hrubých prken tl do 35 mm</t>
  </si>
  <si>
    <t>-1271894636</t>
  </si>
  <si>
    <t>Demontáž podbíjení obkladů stropů a střech sklonu do 60° z hrubých prken tl. do 35 mm bez omítky</t>
  </si>
  <si>
    <t>https://podminky.urs.cz/item/CS_URS_2024_01/762841811</t>
  </si>
  <si>
    <t>5,6*0,7</t>
  </si>
  <si>
    <t>60</t>
  </si>
  <si>
    <t>998762211</t>
  </si>
  <si>
    <t>Přesun hmot procentní pro kce tesařské s omezením mechanizace v objektech v do 6 m</t>
  </si>
  <si>
    <t>%</t>
  </si>
  <si>
    <t>1898593875</t>
  </si>
  <si>
    <t>Přesun hmot pro konstrukce tesařské stanovený procentní sazbou (%) z ceny vodorovná dopravní vzdálenost do 50 m základní v objektech výšky do 6 m</t>
  </si>
  <si>
    <t>https://podminky.urs.cz/item/CS_URS_2024_01/998762211</t>
  </si>
  <si>
    <t>764</t>
  </si>
  <si>
    <t>Konstrukce klempířské</t>
  </si>
  <si>
    <t>61</t>
  </si>
  <si>
    <t>764001821</t>
  </si>
  <si>
    <t>Demontáž krytiny ze svitků nebo tabulí do suti</t>
  </si>
  <si>
    <t>-631420888</t>
  </si>
  <si>
    <t>Demontáž klempířských konstrukcí krytiny ze svitků nebo tabulí do suti</t>
  </si>
  <si>
    <t>https://podminky.urs.cz/item/CS_URS_2024_01/764001821</t>
  </si>
  <si>
    <t>27,5-11</t>
  </si>
  <si>
    <t>62</t>
  </si>
  <si>
    <t>764002801</t>
  </si>
  <si>
    <t>Demontáž závětrné lišty do suti</t>
  </si>
  <si>
    <t>-1054124114</t>
  </si>
  <si>
    <t>Demontáž klempířských konstrukcí závětrné lišty do suti</t>
  </si>
  <si>
    <t>https://podminky.urs.cz/item/CS_URS_2024_01/764002801</t>
  </si>
  <si>
    <t>2,64*2</t>
  </si>
  <si>
    <t>63</t>
  </si>
  <si>
    <t>764002812</t>
  </si>
  <si>
    <t>Demontáž okapového plechu do suti v krytině skládané</t>
  </si>
  <si>
    <t>1556329738</t>
  </si>
  <si>
    <t>Demontáž klempířských konstrukcí okapového plechu do suti, v krytině skládané</t>
  </si>
  <si>
    <t>https://podminky.urs.cz/item/CS_URS_2024_01/764002812</t>
  </si>
  <si>
    <t>64</t>
  </si>
  <si>
    <t>764002851</t>
  </si>
  <si>
    <t>Demontáž oplechování parapetů do suti</t>
  </si>
  <si>
    <t>-1955722814</t>
  </si>
  <si>
    <t>Demontáž klempířských konstrukcí oplechování parapetů do suti</t>
  </si>
  <si>
    <t>https://podminky.urs.cz/item/CS_URS_2024_01/764002851</t>
  </si>
  <si>
    <t>65</t>
  </si>
  <si>
    <t>764111641</t>
  </si>
  <si>
    <t>Krytina střechy rovné drážkováním ze svitků z Pz plechu s povrchovou úpravou do rš 670 mm sklonu do 30°</t>
  </si>
  <si>
    <t>488159522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</si>
  <si>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</si>
  <si>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https://podminky.urs.cz/item/CS_URS_2024_01/764111641</t>
  </si>
  <si>
    <t>66</t>
  </si>
  <si>
    <t>764212634</t>
  </si>
  <si>
    <t>Oplechování štítu závětrnou lištou z Pz s povrchovou úpravou rš 330 mm</t>
  </si>
  <si>
    <t>-47630079</t>
  </si>
  <si>
    <t>Oplechování střešních prvků z pozinkovaného plechu s povrchovou úpravou štítu závětrnou lištou rš 330 mm</t>
  </si>
  <si>
    <t>https://podminky.urs.cz/item/CS_URS_2024_01/764212634</t>
  </si>
  <si>
    <t>4,4*2</t>
  </si>
  <si>
    <t>67</t>
  </si>
  <si>
    <t>764212663</t>
  </si>
  <si>
    <t>Oplechování rovné okapové hrany z Pz s povrchovou úpravou rš 250 mm</t>
  </si>
  <si>
    <t>1349219740</t>
  </si>
  <si>
    <t>Oplechování střešních prvků z pozinkovaného plechu s povrchovou úpravou okapu střechy rovné okapovým plechem rš 250 mm</t>
  </si>
  <si>
    <t>https://podminky.urs.cz/item/CS_URS_2024_01/764212663</t>
  </si>
  <si>
    <t>68</t>
  </si>
  <si>
    <t>764214604.1</t>
  </si>
  <si>
    <t>Oplechování u stěny z Pz s povrch úpravou mechanicky kotvené rš 330 mm</t>
  </si>
  <si>
    <t>-483681232</t>
  </si>
  <si>
    <t>69</t>
  </si>
  <si>
    <t>764511602</t>
  </si>
  <si>
    <t>Žlab podokapní půlkruhový z Pz s povrchovou úpravou rš 330 mm</t>
  </si>
  <si>
    <t>1321144718</t>
  </si>
  <si>
    <t>Žlab podokapní z pozinkovaného plechu s povrchovou úpravou včetně háků a čel půlkruhový rš 330 mm</t>
  </si>
  <si>
    <t>https://podminky.urs.cz/item/CS_URS_2024_01/764511602</t>
  </si>
  <si>
    <t>70</t>
  </si>
  <si>
    <t>764511643</t>
  </si>
  <si>
    <t>Kotlík oválný (trychtýřový) pro podokapní žlaby z Pz s povrchovou úpravou 330/120 mm</t>
  </si>
  <si>
    <t>2033097816</t>
  </si>
  <si>
    <t>Žlab podokapní z pozinkovaného plechu s povrchovou úpravou včetně háků a čel kotlík oválný (trychtýřový), rš žlabu/průměr svodu 330/120 mm</t>
  </si>
  <si>
    <t>https://podminky.urs.cz/item/CS_URS_2024_01/764511643</t>
  </si>
  <si>
    <t>71</t>
  </si>
  <si>
    <t>764518623</t>
  </si>
  <si>
    <t>Svody kruhové včetně objímek, kolen, odskoků z Pz s povrchovou úpravou průměru 120 mm</t>
  </si>
  <si>
    <t>530531659</t>
  </si>
  <si>
    <t>Svod z pozinkovaného plechu s upraveným povrchem včetně objímek, kolen a odskoků kruhový, průměru 120 mm</t>
  </si>
  <si>
    <t>https://podminky.urs.cz/item/CS_URS_2024_01/764518623</t>
  </si>
  <si>
    <t>72</t>
  </si>
  <si>
    <t>998764201</t>
  </si>
  <si>
    <t>Přesun hmot procentní pro konstrukce klempířské v objektech v do 6 m</t>
  </si>
  <si>
    <t>2042206571</t>
  </si>
  <si>
    <t>Přesun hmot pro konstrukce klempířské stanovený procentní sazbou (%) z ceny vodorovná dopravní vzdálenost do 50 m s užitím mechanizace v objektech výšky do 6 m</t>
  </si>
  <si>
    <t>https://podminky.urs.cz/item/CS_URS_2024_01/998764201</t>
  </si>
  <si>
    <t>765</t>
  </si>
  <si>
    <t>Krytina skládaná</t>
  </si>
  <si>
    <t>73</t>
  </si>
  <si>
    <t>765113111</t>
  </si>
  <si>
    <t>Krytina keramická okapová hrana s větracím pásem plastovým</t>
  </si>
  <si>
    <t>233167888</t>
  </si>
  <si>
    <t>Krytina keramická drážková sklonu střechy do 30° okapová hrana s větracím pásem plastovým</t>
  </si>
  <si>
    <t>https://podminky.urs.cz/item/CS_URS_2024_01/765113111</t>
  </si>
  <si>
    <t>74</t>
  </si>
  <si>
    <t>765191013</t>
  </si>
  <si>
    <t>Montáž pojistné hydroizolační nebo parotěsné fólie kladené přes 20° volně na bednění nebo tepelnou izolaci</t>
  </si>
  <si>
    <t>-1690217378</t>
  </si>
  <si>
    <t>Montáž pojistné hydroizolační nebo parotěsné fólie kladené ve sklonu přes 20° volně na bednění nebo tepelnou izolaci</t>
  </si>
  <si>
    <t>https://podminky.urs.cz/item/CS_URS_2024_01/765191013</t>
  </si>
  <si>
    <t>75</t>
  </si>
  <si>
    <t>28329223</t>
  </si>
  <si>
    <t>fólie difuzně propustné s nakašírovanou strukturovanou rohoží pod hladkou plechovou krytinu</t>
  </si>
  <si>
    <t>-1359705015</t>
  </si>
  <si>
    <t>27,5*1,1 'Přepočtené koeficientem množství</t>
  </si>
  <si>
    <t>76</t>
  </si>
  <si>
    <t>28329326</t>
  </si>
  <si>
    <t>fólie kontaktní difuzně propustná pro doplňkovou hydroizolační vrstvu, třívrstvá mikroporézní PP 135 g/m2 s reflexní vrstvou</t>
  </si>
  <si>
    <t>62254302</t>
  </si>
  <si>
    <t>77</t>
  </si>
  <si>
    <t>998765201</t>
  </si>
  <si>
    <t>Přesun hmot procentní pro krytiny skládané v objektech v do 6 m</t>
  </si>
  <si>
    <t>-687482930</t>
  </si>
  <si>
    <t>Přesun hmot pro krytiny skládané stanovený procentní sazbou (%) z ceny vodorovná dopravní vzdálenost do 50 m základní v objektech výšky do 6 m</t>
  </si>
  <si>
    <t>https://podminky.urs.cz/item/CS_URS_2024_01/998765201</t>
  </si>
  <si>
    <t>766</t>
  </si>
  <si>
    <t>Konstrukce truhlářské</t>
  </si>
  <si>
    <t>78</t>
  </si>
  <si>
    <t>766622131</t>
  </si>
  <si>
    <t>Montáž plastových oken plochy přes 1 m2 otevíravých v do 1,5 m s rámem do zdiva</t>
  </si>
  <si>
    <t>1335427748</t>
  </si>
  <si>
    <t>Montáž oken plastových včetně montáže rámu plochy přes 1 m2 otevíravých do zdiva, výšky do 1,5 m</t>
  </si>
  <si>
    <t>https://podminky.urs.cz/item/CS_URS_2024_01/766622131</t>
  </si>
  <si>
    <t>1,05*1,15</t>
  </si>
  <si>
    <t>79</t>
  </si>
  <si>
    <t>61140054</t>
  </si>
  <si>
    <t>okno plastové otevíravé/sklopné trojsklo přes plochu 1m2 v 1,5-2,5m</t>
  </si>
  <si>
    <t>182322960</t>
  </si>
  <si>
    <t>80</t>
  </si>
  <si>
    <t>766629213</t>
  </si>
  <si>
    <t>Příplatek k montáži oken za izolaci pro rovné ostění připojovací spára do 15 mm - folie</t>
  </si>
  <si>
    <t>1079707711</t>
  </si>
  <si>
    <t>Montáž oken dřevěných Příplatek k cenám za izolaci mezi ostěním a rámem okna při rovném ostění, připojovací spára tl. do 15 mm, fólie</t>
  </si>
  <si>
    <t>https://podminky.urs.cz/item/CS_URS_2024_01/766629213</t>
  </si>
  <si>
    <t>1,16+2,01*2+1,05+1,15*2</t>
  </si>
  <si>
    <t>81</t>
  </si>
  <si>
    <t>766629214</t>
  </si>
  <si>
    <t>Příplatek k montáži oken za izolaci pro rovné ostění připojovací spára do 15 mm - páska</t>
  </si>
  <si>
    <t>687726268</t>
  </si>
  <si>
    <t>Montáž oken dřevěných Příplatek k cenám za izolaci mezi ostěním a rámem okna při rovném ostění, připojovací spára tl. do 15 mm, páska</t>
  </si>
  <si>
    <t>https://podminky.urs.cz/item/CS_URS_2024_01/766629214</t>
  </si>
  <si>
    <t>82</t>
  </si>
  <si>
    <t>766641131</t>
  </si>
  <si>
    <t>Montáž balkónových dveří zdvojených jednokřídlových bez nadsvětlíku včetně rámu do zdiva</t>
  </si>
  <si>
    <t>-1074412186</t>
  </si>
  <si>
    <t>Montáž balkónových dveří dřevěných nebo plastových včetně rámu zdvojených do zdiva jednokřídlových bez nadsvětlíku</t>
  </si>
  <si>
    <t>https://podminky.urs.cz/item/CS_URS_2024_01/766641131</t>
  </si>
  <si>
    <t>83</t>
  </si>
  <si>
    <t>61140502</t>
  </si>
  <si>
    <t>dveře jednokřídlé plastové bílé prosklené max rozměru otvoru 2,42m2</t>
  </si>
  <si>
    <t>1780897931</t>
  </si>
  <si>
    <t>1,16*2,01</t>
  </si>
  <si>
    <t>84</t>
  </si>
  <si>
    <t>766691811</t>
  </si>
  <si>
    <t>Demontáž parapetních desek dřevěných nebo plastových šířky do 300 mm</t>
  </si>
  <si>
    <t>1672499014</t>
  </si>
  <si>
    <t>Demontáž parapetních desek šířky do 300 mm</t>
  </si>
  <si>
    <t>https://podminky.urs.cz/item/CS_URS_2024_01/766691811</t>
  </si>
  <si>
    <t>85</t>
  </si>
  <si>
    <t>766694116</t>
  </si>
  <si>
    <t>Montáž parapetních desek dřevěných nebo plastových š do 30 cm</t>
  </si>
  <si>
    <t>-829716317</t>
  </si>
  <si>
    <t>Montáž ostatních truhlářských konstrukcí parapetních desek dřevěných nebo plastových šířky do 300 mm</t>
  </si>
  <si>
    <t>https://podminky.urs.cz/item/CS_URS_2024_01/766694116</t>
  </si>
  <si>
    <t>86</t>
  </si>
  <si>
    <t>60794102</t>
  </si>
  <si>
    <t>parapet dřevotřískový vnitřní povrch laminátový š 260mm</t>
  </si>
  <si>
    <t>1816886586</t>
  </si>
  <si>
    <t>87</t>
  </si>
  <si>
    <t>998766201</t>
  </si>
  <si>
    <t>Přesun hmot procentní pro kce truhlářské v objektech v do 6 m</t>
  </si>
  <si>
    <t>-1673172882</t>
  </si>
  <si>
    <t>Přesun hmot pro konstrukce truhlářské stanovený procentní sazbou (%) z ceny vodorovná dopravní vzdálenost do 50 m základní v objektech výšky do 6 m</t>
  </si>
  <si>
    <t>https://podminky.urs.cz/item/CS_URS_2024_01/998766201</t>
  </si>
  <si>
    <t>767</t>
  </si>
  <si>
    <t>Konstrukce zámečnické</t>
  </si>
  <si>
    <t>88</t>
  </si>
  <si>
    <t>767163111</t>
  </si>
  <si>
    <t>Montáž přímého kovového zábradlí z dílců do ocelové konstrukce v rovině</t>
  </si>
  <si>
    <t>-1702063735</t>
  </si>
  <si>
    <t>Montáž kompletního kovového zábradlí přímého z dílců v rovině (na rovné ploše) kotveného do ocelové konstrukce</t>
  </si>
  <si>
    <t>https://podminky.urs.cz/item/CS_URS_2024_01/767163111</t>
  </si>
  <si>
    <t>1,8+5,8+0,65</t>
  </si>
  <si>
    <t>89</t>
  </si>
  <si>
    <t>55342280.1</t>
  </si>
  <si>
    <t>zábradlí s rovné trubkové z trubek 51x1,5, žárový zinek</t>
  </si>
  <si>
    <t>-1257527223</t>
  </si>
  <si>
    <t>90</t>
  </si>
  <si>
    <t>767163211</t>
  </si>
  <si>
    <t>Montáž přímého kovového zábradlí z dílců do ocelové konstrukce na schodišti</t>
  </si>
  <si>
    <t>-351503873</t>
  </si>
  <si>
    <t>Montáž kompletního kovového zábradlí přímého z dílců na schodišti kotveného do ocelové konstrukce</t>
  </si>
  <si>
    <t>https://podminky.urs.cz/item/CS_URS_2024_01/767163211</t>
  </si>
  <si>
    <t>91</t>
  </si>
  <si>
    <t>55342280.2</t>
  </si>
  <si>
    <t>zábradlí schodišťové trubkové z trubek 51x1,5, žárový zinek</t>
  </si>
  <si>
    <t>1902364147</t>
  </si>
  <si>
    <t>92</t>
  </si>
  <si>
    <t>767210151</t>
  </si>
  <si>
    <t>Montáž schodišťových stupňů ocelových rovných nebo vřetenových šroubováním</t>
  </si>
  <si>
    <t>477245912</t>
  </si>
  <si>
    <t>Montáž schodišťových stupňů z oceli rovných nebo vřetenových šroubováním</t>
  </si>
  <si>
    <t>https://podminky.urs.cz/item/CS_URS_2024_01/767210151</t>
  </si>
  <si>
    <t>93</t>
  </si>
  <si>
    <t>55347094</t>
  </si>
  <si>
    <t>stupeň schodišťový lisovaný žárově zinkovaný velikost 30/3mm 1000x305mm</t>
  </si>
  <si>
    <t>-958174398</t>
  </si>
  <si>
    <t>94</t>
  </si>
  <si>
    <t>767590120</t>
  </si>
  <si>
    <t>Montáž podlahového roštu šroubovaného</t>
  </si>
  <si>
    <t>kg</t>
  </si>
  <si>
    <t>-377724370</t>
  </si>
  <si>
    <t>Montáž podlahových konstrukcí podlahových roštů, podlah připevněných šroubováním</t>
  </si>
  <si>
    <t>https://podminky.urs.cz/item/CS_URS_2024_01/767590120</t>
  </si>
  <si>
    <t>30*4,43*1,8</t>
  </si>
  <si>
    <t>95</t>
  </si>
  <si>
    <t>55347018.1</t>
  </si>
  <si>
    <t>rošt podlahový lisovaný žárově zinkovaný protiskluz oko 30x10, nosný pásek 50/3, atyp výrobek</t>
  </si>
  <si>
    <t>-1695919785</t>
  </si>
  <si>
    <t>4,43*1,8</t>
  </si>
  <si>
    <t>96</t>
  </si>
  <si>
    <t>767995117</t>
  </si>
  <si>
    <t>Montáž atypických zámečnických konstrukcí hm přes 250 do 500 kg</t>
  </si>
  <si>
    <t>-985371343</t>
  </si>
  <si>
    <t>Montáž ostatních atypických zámečnických konstrukcí hmotnosti přes 250 do 500 kg</t>
  </si>
  <si>
    <t>https://podminky.urs.cz/item/CS_URS_2024_01/767995117</t>
  </si>
  <si>
    <t>UPE 180</t>
  </si>
  <si>
    <t>19,7*(4,43*2+1,65*3+5,815*2+1,73*4)</t>
  </si>
  <si>
    <t>UPE 140</t>
  </si>
  <si>
    <t>14,5*1,81*2</t>
  </si>
  <si>
    <t>UPE 80</t>
  </si>
  <si>
    <t>2*7,9*(3,395*3+2,385*2)</t>
  </si>
  <si>
    <t>97</t>
  </si>
  <si>
    <t>13010714.1</t>
  </si>
  <si>
    <t>ocel profilová jakost S235JR,žárové zinkování - výroba a doprava ocelové konstrukce na staveniště</t>
  </si>
  <si>
    <t>-215978850</t>
  </si>
  <si>
    <t>926,271*1,05 'Přepočtené koeficientem množství</t>
  </si>
  <si>
    <t>98</t>
  </si>
  <si>
    <t>998767201</t>
  </si>
  <si>
    <t>Přesun hmot procentní pro zámečnické konstrukce v objektech v do 6 m</t>
  </si>
  <si>
    <t>726423997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</si>
  <si>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</si>
  <si>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</si>
  <si>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771</t>
  </si>
  <si>
    <t>Podlahy z dlaždic</t>
  </si>
  <si>
    <t>99</t>
  </si>
  <si>
    <t>771121011</t>
  </si>
  <si>
    <t>Nátěr penetrační na podlahu</t>
  </si>
  <si>
    <t>-470486249</t>
  </si>
  <si>
    <t>Příprava podkladu před provedením dlažby nátěr penetrační na podlahu</t>
  </si>
  <si>
    <t>https://podminky.urs.cz/item/CS_URS_2024_01/771121011</t>
  </si>
  <si>
    <t>100</t>
  </si>
  <si>
    <t>771151012</t>
  </si>
  <si>
    <t>Samonivelační stěrka podlah pevnosti 20 MPa tl přes 3 do 5 mm</t>
  </si>
  <si>
    <t>-2055780656</t>
  </si>
  <si>
    <t>Příprava podkladu před provedením dlažby samonivelační stěrka min.pevnosti 20 MPa, tloušťky přes 3 do 5 mm</t>
  </si>
  <si>
    <t>https://podminky.urs.cz/item/CS_URS_2024_01/771151012</t>
  </si>
  <si>
    <t>101</t>
  </si>
  <si>
    <t>771474111</t>
  </si>
  <si>
    <t>Montáž soklů z dlaždic keramických rovných lepených cementovým flexibilním lepidlem v do 65 mm</t>
  </si>
  <si>
    <t>-2141609890</t>
  </si>
  <si>
    <t>Montáž soklů z dlaždic keramických lepených cementovým flexibilním lepidlem rovných, výšky do 65 mm</t>
  </si>
  <si>
    <t>https://podminky.urs.cz/item/CS_URS_2024_01/771474111</t>
  </si>
  <si>
    <t>2,055*2+1,45*2-1-0,95-0,85</t>
  </si>
  <si>
    <t>102</t>
  </si>
  <si>
    <t>59761133</t>
  </si>
  <si>
    <t>dlažba keramická slinutá nemrazuvzdorná povrch hladký/matný tl do 10mm přes 22 do 25ks/m2</t>
  </si>
  <si>
    <t>-2021476673</t>
  </si>
  <si>
    <t>4,21*0,06</t>
  </si>
  <si>
    <t>0,253*1,1 'Přepočtené koeficientem množství</t>
  </si>
  <si>
    <t>103</t>
  </si>
  <si>
    <t>771574419</t>
  </si>
  <si>
    <t>Montáž podlah keramických hladkých lepených cementovým flexibilním lepidlem přes 22 do 25 ks/m2</t>
  </si>
  <si>
    <t>-1493836982</t>
  </si>
  <si>
    <t>Montáž podlah z dlaždic keramických lepených cementovým flexibilním lepidlem hladkých, tloušťky do 10 mm přes 22 do 25 ks/m2</t>
  </si>
  <si>
    <t>https://podminky.urs.cz/item/CS_URS_2024_01/771574419</t>
  </si>
  <si>
    <t>104</t>
  </si>
  <si>
    <t>-1998281253</t>
  </si>
  <si>
    <t>3,24*1,1 'Přepočtené koeficientem množství</t>
  </si>
  <si>
    <t>105</t>
  </si>
  <si>
    <t>771591115</t>
  </si>
  <si>
    <t>Podlahy spárování silikonem</t>
  </si>
  <si>
    <t>481423765</t>
  </si>
  <si>
    <t>Podlahy - dokončovací práce spárování silikonem</t>
  </si>
  <si>
    <t>https://podminky.urs.cz/item/CS_URS_2024_01/771591115</t>
  </si>
  <si>
    <t>106</t>
  </si>
  <si>
    <t>998771201</t>
  </si>
  <si>
    <t>Přesun hmot procentní pro podlahy z dlaždic v objektech v do 6 m</t>
  </si>
  <si>
    <t>-1511350636</t>
  </si>
  <si>
    <t>Přesun hmot pro podlahy z dlaždic stanovený procentní sazbou (%) z ceny vodorovná dopravní vzdálenost do 50 m základní v objektech výšky do 6 m</t>
  </si>
  <si>
    <t>https://podminky.urs.cz/item/CS_URS_2024_01/998771201</t>
  </si>
  <si>
    <t>783</t>
  </si>
  <si>
    <t>Dokončovací práce - nátěry</t>
  </si>
  <si>
    <t>107</t>
  </si>
  <si>
    <t>783213011</t>
  </si>
  <si>
    <t>Napouštěcí jednonásobný syntetický biocidní nátěr tesařských prvků nezabudovaných do konstrukce</t>
  </si>
  <si>
    <t>-658302549</t>
  </si>
  <si>
    <t>Preventivní napouštěcí nátěr tesařských prvků proti dřevokazným houbám, hmyzu a plísním nezabudovaných do konstrukce jednonásobný syntetický</t>
  </si>
  <si>
    <t>https://podminky.urs.cz/item/CS_URS_2024_01/783213011</t>
  </si>
  <si>
    <t>konce krokví</t>
  </si>
  <si>
    <t>(0,1+0,18*2)*7*2,47</t>
  </si>
  <si>
    <t xml:space="preserve">prkenný  záklop</t>
  </si>
  <si>
    <t>2,427*6,215</t>
  </si>
  <si>
    <t>108</t>
  </si>
  <si>
    <t>783218101</t>
  </si>
  <si>
    <t>Lazurovací jednonásobný syntetický nátěr tesařských konstrukcí</t>
  </si>
  <si>
    <t>-1268915867</t>
  </si>
  <si>
    <t>Lazurovací nátěr tesařských konstrukcí jednonásobný syntetický</t>
  </si>
  <si>
    <t>https://podminky.urs.cz/item/CS_URS_2024_01/783218101</t>
  </si>
  <si>
    <t>784</t>
  </si>
  <si>
    <t>Dokončovací práce - malby a tapety</t>
  </si>
  <si>
    <t>109</t>
  </si>
  <si>
    <t>784121001</t>
  </si>
  <si>
    <t>Oškrabání malby v místnostech v do 3,80 m</t>
  </si>
  <si>
    <t>-1404101</t>
  </si>
  <si>
    <t>Oškrabání malby v místnostech výšky do 3,80 m</t>
  </si>
  <si>
    <t>https://podminky.urs.cz/item/CS_URS_2024_01/784121001</t>
  </si>
  <si>
    <t>110</t>
  </si>
  <si>
    <t>784181101</t>
  </si>
  <si>
    <t>Základní akrylátová jednonásobná bezbarvá penetrace podkladu v místnostech v do 3,80 m</t>
  </si>
  <si>
    <t>2127380433</t>
  </si>
  <si>
    <t>Penetrace podkladu jednonásobná základní akrylátová bezbarvá v místnostech výšky do 3,80 m</t>
  </si>
  <si>
    <t>https://podminky.urs.cz/item/CS_URS_2024_01/784181101</t>
  </si>
  <si>
    <t>2,88*(2,055*2+1,45*2)-0,95*2-0,85*2,1-1,05*1,15-1*2,1+3,24</t>
  </si>
  <si>
    <t>111</t>
  </si>
  <si>
    <t>784221101</t>
  </si>
  <si>
    <t>Dvojnásobné bílé malby ze směsí za sucha dobře otěruvzdorných v místnostech do 3,80 m</t>
  </si>
  <si>
    <t>-596625944</t>
  </si>
  <si>
    <t>Malby z malířských směsí otěruvzdorných za sucha dvojnásobné, bílé za sucha otěruvzdorné dobře v místnostech výšky do 3,80 m</t>
  </si>
  <si>
    <t>https://podminky.urs.cz/item/CS_URS_2024_01/784221101</t>
  </si>
  <si>
    <t>SO_02 - DEŠŤOVÁ KANALIZACE</t>
  </si>
  <si>
    <t xml:space="preserve">    4 - Vodorovné konstrukce</t>
  </si>
  <si>
    <t xml:space="preserve">    5 - Komunikace pozemní</t>
  </si>
  <si>
    <t xml:space="preserve">    8 - Trubní vedení</t>
  </si>
  <si>
    <t xml:space="preserve">    721 - Zdravotechnika - vnitřní kanalizace</t>
  </si>
  <si>
    <t>113107443</t>
  </si>
  <si>
    <t>Odstranění podkladu živičných tl přes 100 do 150 mm při překopech strojně pl do 15 m2</t>
  </si>
  <si>
    <t>-1204481676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</si>
  <si>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</si>
  <si>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https://podminky.urs.cz/item/CS_URS_2024_01/113107443</t>
  </si>
  <si>
    <t>4*0,8</t>
  </si>
  <si>
    <t>113107512</t>
  </si>
  <si>
    <t>Odstranění podkladu z kameniva těženého tl přes 100 do 200 mm při překopech strojně pl přes 15 m2</t>
  </si>
  <si>
    <t>-1891287888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</si>
  <si>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</si>
  <si>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https://podminky.urs.cz/item/CS_URS_2024_01/113107512</t>
  </si>
  <si>
    <t>113202111</t>
  </si>
  <si>
    <t>Vytrhání obrub krajníků obrubníků stojatých</t>
  </si>
  <si>
    <t>-388104641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</si>
  <si>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</si>
  <si>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</si>
  <si>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119001421</t>
  </si>
  <si>
    <t>Dočasné zajištění kabelů a kabelových tratí ze 3 volně ložených kabelů</t>
  </si>
  <si>
    <t>801384963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</si>
  <si>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</si>
  <si>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</si>
  <si>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121151103</t>
  </si>
  <si>
    <t>Sejmutí ornice plochy do 100 m2 tl vrstvy do 200 mm strojně</t>
  </si>
  <si>
    <t>-1369785324</t>
  </si>
  <si>
    <t>Sejmutí ornice strojně při souvislé ploše do 100 m2, tl. vrstvy do 200 mm</t>
  </si>
  <si>
    <t>https://podminky.urs.cz/item/CS_URS_2024_01/121151103</t>
  </si>
  <si>
    <t>7*1</t>
  </si>
  <si>
    <t>129001101</t>
  </si>
  <si>
    <t>Příplatek za ztížení odkopávky nebo prokopávky v blízkosti inženýrských sítí</t>
  </si>
  <si>
    <t>46125177</t>
  </si>
  <si>
    <t>Příplatek k cenám vykopávek za ztížení vykopávky v blízkosti podzemního vedení nebo výbušnin v horninách jakékoliv třídy</t>
  </si>
  <si>
    <t>https://podminky.urs.cz/item/CS_URS_2024_01/129001101</t>
  </si>
  <si>
    <t>dohledání a sondování stávající kanalizace a přípojky NN</t>
  </si>
  <si>
    <t>132251102</t>
  </si>
  <si>
    <t>Hloubení rýh nezapažených š do 800 mm v hornině třídy těžitelnosti I skupiny 3 objem do 50 m3 strojně</t>
  </si>
  <si>
    <t>729408043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</si>
  <si>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</si>
  <si>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</si>
  <si>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(12,5+1,5)*0,8*1,5</t>
  </si>
  <si>
    <t>162251101</t>
  </si>
  <si>
    <t>Vodorovné přemístění do 20 m výkopku/sypaniny z horniny třídy těžitelnosti I skupiny 1 až 3</t>
  </si>
  <si>
    <t>-367147535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</si>
  <si>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</si>
  <si>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https://podminky.urs.cz/item/CS_URS_2024_01/162251101</t>
  </si>
  <si>
    <t>na zásyp</t>
  </si>
  <si>
    <t>2*(12,5+1,5)*(1,5-0,1-0,15-0,3)</t>
  </si>
  <si>
    <t>-1916461880</t>
  </si>
  <si>
    <t>(12,5+1,5)*0,8*(0,1+0,15+0,3)</t>
  </si>
  <si>
    <t>-1938956172</t>
  </si>
  <si>
    <t>6,16*2</t>
  </si>
  <si>
    <t>171251201</t>
  </si>
  <si>
    <t>Uložení sypaniny na skládky nebo meziskládky</t>
  </si>
  <si>
    <t>-919100211</t>
  </si>
  <si>
    <t>Uložení sypaniny na skládky nebo meziskládky bez hutnění s upravením uložené sypaniny do předepsaného tvaru</t>
  </si>
  <si>
    <t>https://podminky.urs.cz/item/CS_URS_2024_01/171251201</t>
  </si>
  <si>
    <t>174151101</t>
  </si>
  <si>
    <t>Zásyp jam, šachet rýh nebo kolem objektů sypaninou se zhutněním</t>
  </si>
  <si>
    <t>277944290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</si>
  <si>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</si>
  <si>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</si>
  <si>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(12,5+1,5)*(1,5-0,1-0,15-0,3)*0,8</t>
  </si>
  <si>
    <t>175151101</t>
  </si>
  <si>
    <t>Obsypání potrubí strojně sypaninou bez prohození, uloženou do 3 m</t>
  </si>
  <si>
    <t>671471060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</si>
  <si>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</si>
  <si>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</si>
  <si>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0,8*(12,5+1,5)*(0,15+0,3)</t>
  </si>
  <si>
    <t>58331351</t>
  </si>
  <si>
    <t>kamenivo těžené drobné frakce 0/4</t>
  </si>
  <si>
    <t>-846929002</t>
  </si>
  <si>
    <t>5,04*2 'Přepočtené koeficientem množství</t>
  </si>
  <si>
    <t>181311103</t>
  </si>
  <si>
    <t>Rozprostření ornice tl vrstvy do 200 mm v rovině nebo ve svahu do 1:5 ručně</t>
  </si>
  <si>
    <t>-1958963411</t>
  </si>
  <si>
    <t>Rozprostření a urovnání ornice v rovině nebo ve svahu sklonu do 1:5 ručně při souvislé ploše, tl. vrstvy do 200 mm</t>
  </si>
  <si>
    <t>https://podminky.urs.cz/item/CS_URS_2024_01/181311103</t>
  </si>
  <si>
    <t>Vodorovné konstrukce</t>
  </si>
  <si>
    <t>451572111</t>
  </si>
  <si>
    <t>Lože pod potrubí otevřený výkop z kameniva drobného těženého</t>
  </si>
  <si>
    <t>1604417008</t>
  </si>
  <si>
    <t>Lože pod potrubí, stoky a drobné objekty v otevřeném výkopu z kameniva drobného těženého 0 až 4 mm</t>
  </si>
  <si>
    <t>https://podminky.urs.cz/item/CS_URS_2024_01/451572111</t>
  </si>
  <si>
    <t>(12,5+1,5)*0,1*0,8</t>
  </si>
  <si>
    <t>Komunikace pozemní</t>
  </si>
  <si>
    <t>564851011</t>
  </si>
  <si>
    <t>Podklad ze štěrkodrtě ŠD plochy do 100 m2 tl 150 mm</t>
  </si>
  <si>
    <t>-385212372</t>
  </si>
  <si>
    <t>Podklad ze štěrkodrti ŠD s rozprostřením a zhutněním plochy jednotlivě do 100 m2, po zhutnění tl. 150 mm</t>
  </si>
  <si>
    <t>https://podminky.urs.cz/item/CS_URS_2024_01/564851011</t>
  </si>
  <si>
    <t>566901162</t>
  </si>
  <si>
    <t>Vyspravení podkladu po překopech inženýrských sítí plochy do 15 m2 obalovaným kamenivem ACP (OK) tl. 150 mm</t>
  </si>
  <si>
    <t>-452681983</t>
  </si>
  <si>
    <t>Vyspravení podkladu po překopech inženýrských sítí plochy do 15 m2 s rozprostřením a zhutněním obalovaným kamenivem ACP (OK) tl. 150 mm</t>
  </si>
  <si>
    <t>https://podminky.urs.cz/item/CS_URS_2024_01/566901162</t>
  </si>
  <si>
    <t>Trubní vedení</t>
  </si>
  <si>
    <t>850315121</t>
  </si>
  <si>
    <t>Výřez nebo výsek na potrubí z trub litinových tlakových nebo plastických hmot DN 150</t>
  </si>
  <si>
    <t>1672841169</t>
  </si>
  <si>
    <t>https://podminky.urs.cz/item/CS_URS_2024_01/850315121</t>
  </si>
  <si>
    <t>871313122</t>
  </si>
  <si>
    <t>Montáž kanalizačního potrubí hladkého plnostěnného SN 10 z PVC-U DN 160</t>
  </si>
  <si>
    <t>-292065671</t>
  </si>
  <si>
    <t>Montáž kanalizačního potrubí z tvrdého PVC-U hladkého plnostěnného tuhost SN 10 DN 160</t>
  </si>
  <si>
    <t>https://podminky.urs.cz/item/CS_URS_2024_01/871313122</t>
  </si>
  <si>
    <t>12,5+1,5</t>
  </si>
  <si>
    <t>28611164</t>
  </si>
  <si>
    <t>trubka kanalizační PVC-U plnostěnná jednovrstvá DN 160x1000mm SN8</t>
  </si>
  <si>
    <t>-1646299253</t>
  </si>
  <si>
    <t>14*1,03 'Přepočtené koeficientem množství</t>
  </si>
  <si>
    <t>877310310</t>
  </si>
  <si>
    <t>Montáž kolen na kanalizačním potrubí z PP nebo tvrdého PVC trub hladkých plnostěnných DN 150</t>
  </si>
  <si>
    <t>-636426103</t>
  </si>
  <si>
    <t>Montáž tvarovek na kanalizačním plastovém potrubí z PP nebo PVC-U hladkého plnostěnného kolen, víček nebo hrdlových uzávěrů DN 150</t>
  </si>
  <si>
    <t>https://podminky.urs.cz/item/CS_URS_2024_01/877310310</t>
  </si>
  <si>
    <t xml:space="preserve">koleno </t>
  </si>
  <si>
    <t>přesuvka</t>
  </si>
  <si>
    <t>redukce</t>
  </si>
  <si>
    <t>28611361</t>
  </si>
  <si>
    <t>koleno kanalizační PVC KG 160x45°</t>
  </si>
  <si>
    <t>1495755496</t>
  </si>
  <si>
    <t>28612243</t>
  </si>
  <si>
    <t>přesuvka kanalizační plastová PVC KG DN 160 SN12/16</t>
  </si>
  <si>
    <t>-444476710</t>
  </si>
  <si>
    <t>28611506</t>
  </si>
  <si>
    <t>redukce kanalizační PVC 160/125</t>
  </si>
  <si>
    <t>-249422641</t>
  </si>
  <si>
    <t>877310320</t>
  </si>
  <si>
    <t>Montáž odboček na kanalizačním potrubí z PP nebo tvrdého PVC trub hladkých plnostěnných DN 150</t>
  </si>
  <si>
    <t>-1313816881</t>
  </si>
  <si>
    <t>Montáž tvarovek na kanalizačním plastovém potrubí z PP nebo PVC-U hladkého plnostěnného odboček DN 150</t>
  </si>
  <si>
    <t>https://podminky.urs.cz/item/CS_URS_2024_01/877310320</t>
  </si>
  <si>
    <t>PPL.KGEA1501504</t>
  </si>
  <si>
    <t>KG odbočka 45° DN150x150 tvarovka pro hladké PVC potrubí</t>
  </si>
  <si>
    <t>946675842</t>
  </si>
  <si>
    <t>892312121</t>
  </si>
  <si>
    <t>Tlaková zkouška vzduchem potrubí DN 150 těsnícím vakem ucpávkovým</t>
  </si>
  <si>
    <t>úsek</t>
  </si>
  <si>
    <t>-1800904074</t>
  </si>
  <si>
    <t>Tlakové zkoušky vzduchem těsnícími vaky ucpávkovými DN 150</t>
  </si>
  <si>
    <t>https://podminky.urs.cz/item/CS_URS_2024_01/892312121</t>
  </si>
  <si>
    <t>916241113</t>
  </si>
  <si>
    <t>Osazení obrubníku kamenného ležatého s boční opěrou do lože z betonu prostého</t>
  </si>
  <si>
    <t>2109529601</t>
  </si>
  <si>
    <t>Osazení obrubníku kamenného se zřízením lože, s vyplněním a zatřením spár cementovou maltou ležatého s boční opěrou z betonu prostého, do lože z betonu prostého</t>
  </si>
  <si>
    <t>https://podminky.urs.cz/item/CS_URS_2024_01/916241113</t>
  </si>
  <si>
    <t>zpětné osazení vybouraných obrubníků</t>
  </si>
  <si>
    <t>919735114</t>
  </si>
  <si>
    <t>Řezání stávajícího živičného krytu hl přes 150 do 200 mm</t>
  </si>
  <si>
    <t>-36911771</t>
  </si>
  <si>
    <t>Řezání stávajícího živičného krytu nebo podkladu hloubky přes 150 do 200 mm</t>
  </si>
  <si>
    <t>https://podminky.urs.cz/item/CS_URS_2024_01/919735114</t>
  </si>
  <si>
    <t>2,5*2+1+2*2</t>
  </si>
  <si>
    <t>979021113</t>
  </si>
  <si>
    <t>Očištění vybouraných obrubníků a krajníků silničních při překopech inženýrských sítí</t>
  </si>
  <si>
    <t>-304087658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</si>
  <si>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</si>
  <si>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https://podminky.urs.cz/item/CS_URS_2024_01/979021113</t>
  </si>
  <si>
    <t>998276101</t>
  </si>
  <si>
    <t>Přesun hmot pro trubní vedení z trub z plastických hmot otevřený výkop</t>
  </si>
  <si>
    <t>-420022595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</si>
  <si>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</si>
  <si>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</si>
  <si>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721</t>
  </si>
  <si>
    <t>Zdravotechnika - vnitřní kanalizace</t>
  </si>
  <si>
    <t>721242106</t>
  </si>
  <si>
    <t>Lapač střešních splavenin z PP se zápachovou klapkou a lapacím košem DN 125</t>
  </si>
  <si>
    <t>-1668489120</t>
  </si>
  <si>
    <t>Lapače střešních splavenin polypropylenové (PP) se svislým odtokem DN 125</t>
  </si>
  <si>
    <t>https://podminky.urs.cz/item/CS_URS_2024_01/721242106</t>
  </si>
  <si>
    <t>SO_03 - KOMUNIKACE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</si>
  <si>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</si>
  <si>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</si>
  <si>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</si>
  <si>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1420818976</t>
  </si>
  <si>
    <t>3,2+9,7</t>
  </si>
  <si>
    <t>1045070878</t>
  </si>
  <si>
    <t>122251102</t>
  </si>
  <si>
    <t>Odkopávky a prokopávky nezapažené v hornině třídy těžitelnosti I skupiny 3 objem do 50 m3 strojně</t>
  </si>
  <si>
    <t>1499296683</t>
  </si>
  <si>
    <t>Odkopávky a prokopávky nezapažené strojně v hornině třídy těžitelnosti I skupiny 3 přes 20 do 50 m3</t>
  </si>
  <si>
    <t>https://podminky.urs.cz/item/CS_URS_2024_01/122251102</t>
  </si>
  <si>
    <t>44,5*0,3</t>
  </si>
  <si>
    <t>132212131</t>
  </si>
  <si>
    <t>Hloubení nezapažených rýh šířky do 800 mm v soudržných horninách třídy těžitelnosti I skupiny 3 ručně</t>
  </si>
  <si>
    <t>742600017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</si>
  <si>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</si>
  <si>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</si>
  <si>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pro obrubník kolem objektu</t>
  </si>
  <si>
    <t>6*0,2*0,3</t>
  </si>
  <si>
    <t>odkop pro chráničku</t>
  </si>
  <si>
    <t>10*0,3*0,3</t>
  </si>
  <si>
    <t>-130097915</t>
  </si>
  <si>
    <t>13,35+44,5*0,2</t>
  </si>
  <si>
    <t>961383143</t>
  </si>
  <si>
    <t>44,5*2</t>
  </si>
  <si>
    <t>2094933339</t>
  </si>
  <si>
    <t>-1226498670</t>
  </si>
  <si>
    <t>terénní úpravy kolem nových obrubníků, zbatek na deponii</t>
  </si>
  <si>
    <t>181951112</t>
  </si>
  <si>
    <t>Úprava pláně v hornině třídy těžitelnosti I skupiny 1 až 3 se zhutněním strojně</t>
  </si>
  <si>
    <t>1362187261</t>
  </si>
  <si>
    <t>Úprava pláně vyrovnáním výškových rozdílů strojně v hornině třídy těžitelnosti I, skupiny 1 až 3 se zhutněním</t>
  </si>
  <si>
    <t>https://podminky.urs.cz/item/CS_URS_2024_01/181951112</t>
  </si>
  <si>
    <t>564871016</t>
  </si>
  <si>
    <t>Podklad ze štěrkodrtě ŠD plochy do 100 m2 tl 300 mm</t>
  </si>
  <si>
    <t>-1612756024</t>
  </si>
  <si>
    <t>Podklad ze štěrkodrti ŠD s rozprostřením a zhutněním plochy jednotlivě do 100 m2, po zhutnění tl. 300 mm</t>
  </si>
  <si>
    <t>https://podminky.urs.cz/item/CS_URS_2024_01/564871016</t>
  </si>
  <si>
    <t>596411111</t>
  </si>
  <si>
    <t>Kladení dlažby z vegetačních tvárnic komunikací pro pěší tl do 80 mm pl do 50 m2</t>
  </si>
  <si>
    <t>748407157</t>
  </si>
  <si>
    <t>Kladení dlažby z betonových vegetačních dlaždic komunikací pro pěší s ložem z kameniva těženého nebo drceného tl. do 40 mm, s vyplněním spár a vegetačních otvorů, s hutněním vibrováním tl. do 80 mm, pro plochy do 50 m2</t>
  </si>
  <si>
    <t>https://podminky.urs.cz/item/CS_URS_2024_01/596411111</t>
  </si>
  <si>
    <t>59245035</t>
  </si>
  <si>
    <t>dlažba plošná betonová vegetační 200x200x80mm přírodní</t>
  </si>
  <si>
    <t>CS ÚRS 2023 01</t>
  </si>
  <si>
    <t>1503003396</t>
  </si>
  <si>
    <t>44,5</t>
  </si>
  <si>
    <t>44,5*1,03 'Přepočtené koeficientem množství</t>
  </si>
  <si>
    <t>916131113</t>
  </si>
  <si>
    <t>Osazení silničního obrubníku betonového ležatého s boční opěrou do lože z betonu prostého</t>
  </si>
  <si>
    <t>1391615941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</si>
  <si>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</si>
  <si>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https://podminky.urs.cz/item/CS_URS_2024_01/916131113</t>
  </si>
  <si>
    <t>9,6+3,1</t>
  </si>
  <si>
    <t>59217029</t>
  </si>
  <si>
    <t>obrubník silniční betonový nájezdový 1000x150x150mm</t>
  </si>
  <si>
    <t>-495631580</t>
  </si>
  <si>
    <t>12,7*1,02 'Přepočtené koeficientem množství</t>
  </si>
  <si>
    <t>916241112</t>
  </si>
  <si>
    <t>Osazení obrubníku kamenného ležatého bez boční opěry do lože z betonu prostého</t>
  </si>
  <si>
    <t>-167002434</t>
  </si>
  <si>
    <t>Osazení obrubníku kamenného se zřízením lože, s vyplněním a zatřením spár cementovou maltou ležatého bez boční opěry, do lože z betonu prostého</t>
  </si>
  <si>
    <t>https://podminky.urs.cz/item/CS_URS_2024_01/916241112</t>
  </si>
  <si>
    <t>3,1+9,7</t>
  </si>
  <si>
    <t>916241213</t>
  </si>
  <si>
    <t>Osazení obrubníku kamenného stojatého s boční opěrou do lože z betonu prostého</t>
  </si>
  <si>
    <t>1037627454</t>
  </si>
  <si>
    <t>Osazení obrubníku kamenného se zřízením lože, s vyplněním a zatřením spár cementovou maltou stojatého s boční opěrou z betonu prostého, do lože z betonu prostého</t>
  </si>
  <si>
    <t>https://podminky.urs.cz/item/CS_URS_2024_01/916241213</t>
  </si>
  <si>
    <t>9+5+12</t>
  </si>
  <si>
    <t>58380007</t>
  </si>
  <si>
    <t>obrubník kamenný žulový přímý 1000x150x250mm</t>
  </si>
  <si>
    <t>-1563294523</t>
  </si>
  <si>
    <t>26-12,9</t>
  </si>
  <si>
    <t>13,1*1,02 'Přepočtené koeficientem množství</t>
  </si>
  <si>
    <t>-1665669001</t>
  </si>
  <si>
    <t>998223011</t>
  </si>
  <si>
    <t>Přesun hmot pro pozemní komunikace s krytem dlážděným</t>
  </si>
  <si>
    <t>-1487774349</t>
  </si>
  <si>
    <t>Přesun hmot pro pozemní komunikace s krytem dlážděným dopravní vzdálenost do 200 m jakékoliv délky objektu</t>
  </si>
  <si>
    <t>https://podminky.urs.cz/item/CS_URS_2024_01/998223011</t>
  </si>
  <si>
    <t>767996802</t>
  </si>
  <si>
    <t>Demontáž atypických zámečnických konstrukcí rozebráním hm jednotlivých dílů přes 50 do 100 kg</t>
  </si>
  <si>
    <t>1947818596</t>
  </si>
  <si>
    <t>Demontáž ostatních zámečnických konstrukcí rozebráním o hmotnosti jednotlivých dílů přes 50 do 100 kg</t>
  </si>
  <si>
    <t>https://podminky.urs.cz/item/CS_URS_2024_01/767996802</t>
  </si>
  <si>
    <t>demontáž sušáku</t>
  </si>
  <si>
    <t>150</t>
  </si>
  <si>
    <t>Práce a dodávky M</t>
  </si>
  <si>
    <t>22-M</t>
  </si>
  <si>
    <t>Montáže technologických zařízení pro dopravní stavby</t>
  </si>
  <si>
    <t>220060423</t>
  </si>
  <si>
    <t>Položení ochranné trubky do kabelového lože průměru 110 mm</t>
  </si>
  <si>
    <t>2037381146</t>
  </si>
  <si>
    <t>https://podminky.urs.cz/item/CS_URS_2024_01/220060423</t>
  </si>
  <si>
    <t>34571098</t>
  </si>
  <si>
    <t>trubka elektroinstalační dělená (chránička) D 100/110mm, HDPE</t>
  </si>
  <si>
    <t>128</t>
  </si>
  <si>
    <t>-1257409965</t>
  </si>
  <si>
    <t>46-M</t>
  </si>
  <si>
    <t>Zemní práce při extr.mont.pracích</t>
  </si>
  <si>
    <t>460661511</t>
  </si>
  <si>
    <t>Kabelové lože z písku pro kabely nn kryté plastovou fólií š lože do 25 cm</t>
  </si>
  <si>
    <t>-974908099</t>
  </si>
  <si>
    <t>Kabelové lože z písku včetně podsypu, zhutnění a urovnání povrchu pro kabely nn zakryté plastovou fólií, šířky do 25 cm</t>
  </si>
  <si>
    <t>https://podminky.urs.cz/item/CS_URS_2024_01/460661511</t>
  </si>
  <si>
    <t>SO_04 -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</si>
  <si>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</si>
  <si>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</si>
  <si>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</si>
  <si>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</si>
  <si>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</si>
  <si>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</si>
  <si>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</si>
  <si>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</si>
  <si>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</si>
  <si>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</si>
  <si>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</t>
  </si>
  <si>
    <t>1024</t>
  </si>
  <si>
    <t>-1948451235</t>
  </si>
  <si>
    <t>Průzkumné práce, vytyčení inženýrských sítí</t>
  </si>
  <si>
    <t>https://podminky.urs.cz/item/CS_URS_2024_01/011002000</t>
  </si>
  <si>
    <t>012203000</t>
  </si>
  <si>
    <t>Geodetické práce při provádění stavby</t>
  </si>
  <si>
    <t>1494292144</t>
  </si>
  <si>
    <t>https://podminky.urs.cz/item/CS_URS_2024_01/012203000</t>
  </si>
  <si>
    <t>012303000</t>
  </si>
  <si>
    <t>Geodetické práce po výstavbě</t>
  </si>
  <si>
    <t>1115326562</t>
  </si>
  <si>
    <t>https://podminky.urs.cz/item/CS_URS_2024_01/012303000</t>
  </si>
  <si>
    <t>012304000</t>
  </si>
  <si>
    <t>Statické posouzení a výrobní dokumentace ocelových konstrukcí</t>
  </si>
  <si>
    <t>1124537996</t>
  </si>
  <si>
    <t>VRN3</t>
  </si>
  <si>
    <t>Zařízení staveniště</t>
  </si>
  <si>
    <t>030001000</t>
  </si>
  <si>
    <t>-870757239</t>
  </si>
  <si>
    <t>https://podminky.urs.cz/item/CS_URS_2024_01/030001000</t>
  </si>
  <si>
    <t>034103000</t>
  </si>
  <si>
    <t>Oplocení staveniště</t>
  </si>
  <si>
    <t>-474013330</t>
  </si>
  <si>
    <t>https://podminky.urs.cz/item/CS_URS_2024_01/034103000</t>
  </si>
  <si>
    <t>VRN7</t>
  </si>
  <si>
    <t>Provozní vlivy</t>
  </si>
  <si>
    <t>071002000</t>
  </si>
  <si>
    <t>Provoz investora, třetích osob</t>
  </si>
  <si>
    <t>1337327058</t>
  </si>
  <si>
    <t>https://podminky.urs.cz/item/CS_URS_2024_01/071002000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</si>
</sst>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1110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311234081" TargetMode="External" /><Relationship Id="rId8" Type="http://schemas.openxmlformats.org/officeDocument/2006/relationships/hyperlink" Target="https://podminky.urs.cz/item/CS_URS_2024_01/317998115" TargetMode="External" /><Relationship Id="rId9" Type="http://schemas.openxmlformats.org/officeDocument/2006/relationships/hyperlink" Target="https://podminky.urs.cz/item/CS_URS_2024_01/612325223" TargetMode="External" /><Relationship Id="rId10" Type="http://schemas.openxmlformats.org/officeDocument/2006/relationships/hyperlink" Target="https://podminky.urs.cz/item/CS_URS_2024_01/612325225" TargetMode="External" /><Relationship Id="rId11" Type="http://schemas.openxmlformats.org/officeDocument/2006/relationships/hyperlink" Target="https://podminky.urs.cz/item/CS_URS_2024_01/621211021" TargetMode="External" /><Relationship Id="rId12" Type="http://schemas.openxmlformats.org/officeDocument/2006/relationships/hyperlink" Target="https://podminky.urs.cz/item/CS_URS_2024_01/622151031" TargetMode="External" /><Relationship Id="rId13" Type="http://schemas.openxmlformats.org/officeDocument/2006/relationships/hyperlink" Target="https://podminky.urs.cz/item/CS_URS_2024_01/622212001" TargetMode="External" /><Relationship Id="rId14" Type="http://schemas.openxmlformats.org/officeDocument/2006/relationships/hyperlink" Target="https://podminky.urs.cz/item/CS_URS_2024_01/622252001" TargetMode="External" /><Relationship Id="rId15" Type="http://schemas.openxmlformats.org/officeDocument/2006/relationships/hyperlink" Target="https://podminky.urs.cz/item/CS_URS_2024_01/622252002" TargetMode="External" /><Relationship Id="rId16" Type="http://schemas.openxmlformats.org/officeDocument/2006/relationships/hyperlink" Target="https://podminky.urs.cz/item/CS_URS_2024_01/622531002" TargetMode="External" /><Relationship Id="rId17" Type="http://schemas.openxmlformats.org/officeDocument/2006/relationships/hyperlink" Target="https://podminky.urs.cz/item/CS_URS_2024_01/631311123" TargetMode="External" /><Relationship Id="rId18" Type="http://schemas.openxmlformats.org/officeDocument/2006/relationships/hyperlink" Target="https://podminky.urs.cz/item/CS_URS_2024_01/631362021" TargetMode="External" /><Relationship Id="rId19" Type="http://schemas.openxmlformats.org/officeDocument/2006/relationships/hyperlink" Target="https://podminky.urs.cz/item/CS_URS_2024_01/632451214" TargetMode="External" /><Relationship Id="rId20" Type="http://schemas.openxmlformats.org/officeDocument/2006/relationships/hyperlink" Target="https://podminky.urs.cz/item/CS_URS_2024_01/632451291" TargetMode="External" /><Relationship Id="rId21" Type="http://schemas.openxmlformats.org/officeDocument/2006/relationships/hyperlink" Target="https://podminky.urs.cz/item/CS_URS_2024_01/949101111" TargetMode="External" /><Relationship Id="rId22" Type="http://schemas.openxmlformats.org/officeDocument/2006/relationships/hyperlink" Target="https://podminky.urs.cz/item/CS_URS_2024_01/952901111" TargetMode="External" /><Relationship Id="rId23" Type="http://schemas.openxmlformats.org/officeDocument/2006/relationships/hyperlink" Target="https://podminky.urs.cz/item/CS_URS_2024_01/953961214" TargetMode="External" /><Relationship Id="rId24" Type="http://schemas.openxmlformats.org/officeDocument/2006/relationships/hyperlink" Target="https://podminky.urs.cz/item/CS_URS_2024_01/953965131" TargetMode="External" /><Relationship Id="rId25" Type="http://schemas.openxmlformats.org/officeDocument/2006/relationships/hyperlink" Target="https://podminky.urs.cz/item/CS_URS_2024_01/963042819" TargetMode="External" /><Relationship Id="rId26" Type="http://schemas.openxmlformats.org/officeDocument/2006/relationships/hyperlink" Target="https://podminky.urs.cz/item/CS_URS_2024_01/965043431" TargetMode="External" /><Relationship Id="rId27" Type="http://schemas.openxmlformats.org/officeDocument/2006/relationships/hyperlink" Target="https://podminky.urs.cz/item/CS_URS_2024_01/965081213" TargetMode="External" /><Relationship Id="rId28" Type="http://schemas.openxmlformats.org/officeDocument/2006/relationships/hyperlink" Target="https://podminky.urs.cz/item/CS_URS_2024_01/965082932" TargetMode="External" /><Relationship Id="rId29" Type="http://schemas.openxmlformats.org/officeDocument/2006/relationships/hyperlink" Target="https://podminky.urs.cz/item/CS_URS_2024_01/966081123" TargetMode="External" /><Relationship Id="rId30" Type="http://schemas.openxmlformats.org/officeDocument/2006/relationships/hyperlink" Target="https://podminky.urs.cz/item/CS_URS_2024_01/966081125" TargetMode="External" /><Relationship Id="rId31" Type="http://schemas.openxmlformats.org/officeDocument/2006/relationships/hyperlink" Target="https://podminky.urs.cz/item/CS_URS_2024_01/966081140" TargetMode="External" /><Relationship Id="rId32" Type="http://schemas.openxmlformats.org/officeDocument/2006/relationships/hyperlink" Target="https://podminky.urs.cz/item/CS_URS_2024_01/968082016" TargetMode="External" /><Relationship Id="rId33" Type="http://schemas.openxmlformats.org/officeDocument/2006/relationships/hyperlink" Target="https://podminky.urs.cz/item/CS_URS_2024_01/973031324" TargetMode="External" /><Relationship Id="rId34" Type="http://schemas.openxmlformats.org/officeDocument/2006/relationships/hyperlink" Target="https://podminky.urs.cz/item/CS_URS_2024_01/974032666" TargetMode="External" /><Relationship Id="rId35" Type="http://schemas.openxmlformats.org/officeDocument/2006/relationships/hyperlink" Target="https://podminky.urs.cz/item/CS_URS_2024_01/997002511" TargetMode="External" /><Relationship Id="rId36" Type="http://schemas.openxmlformats.org/officeDocument/2006/relationships/hyperlink" Target="https://podminky.urs.cz/item/CS_URS_2024_01/997002519" TargetMode="External" /><Relationship Id="rId37" Type="http://schemas.openxmlformats.org/officeDocument/2006/relationships/hyperlink" Target="https://podminky.urs.cz/item/CS_URS_2024_01/997002611" TargetMode="External" /><Relationship Id="rId38" Type="http://schemas.openxmlformats.org/officeDocument/2006/relationships/hyperlink" Target="https://podminky.urs.cz/item/CS_URS_2024_01/997013631" TargetMode="External" /><Relationship Id="rId39" Type="http://schemas.openxmlformats.org/officeDocument/2006/relationships/hyperlink" Target="https://podminky.urs.cz/item/CS_URS_2024_01/998011001" TargetMode="External" /><Relationship Id="rId40" Type="http://schemas.openxmlformats.org/officeDocument/2006/relationships/hyperlink" Target="https://podminky.urs.cz/item/CS_URS_2024_01/762081150" TargetMode="External" /><Relationship Id="rId41" Type="http://schemas.openxmlformats.org/officeDocument/2006/relationships/hyperlink" Target="https://podminky.urs.cz/item/CS_URS_2024_01/762083122" TargetMode="External" /><Relationship Id="rId42" Type="http://schemas.openxmlformats.org/officeDocument/2006/relationships/hyperlink" Target="https://podminky.urs.cz/item/CS_URS_2024_01/762331812" TargetMode="External" /><Relationship Id="rId43" Type="http://schemas.openxmlformats.org/officeDocument/2006/relationships/hyperlink" Target="https://podminky.urs.cz/item/CS_URS_2024_01/762332132" TargetMode="External" /><Relationship Id="rId44" Type="http://schemas.openxmlformats.org/officeDocument/2006/relationships/hyperlink" Target="https://podminky.urs.cz/item/CS_URS_2024_01/762341210" TargetMode="External" /><Relationship Id="rId45" Type="http://schemas.openxmlformats.org/officeDocument/2006/relationships/hyperlink" Target="https://podminky.urs.cz/item/CS_URS_2024_01/762341811" TargetMode="External" /><Relationship Id="rId46" Type="http://schemas.openxmlformats.org/officeDocument/2006/relationships/hyperlink" Target="https://podminky.urs.cz/item/CS_URS_2024_01/762342511" TargetMode="External" /><Relationship Id="rId47" Type="http://schemas.openxmlformats.org/officeDocument/2006/relationships/hyperlink" Target="https://podminky.urs.cz/item/CS_URS_2024_01/762395000" TargetMode="External" /><Relationship Id="rId48" Type="http://schemas.openxmlformats.org/officeDocument/2006/relationships/hyperlink" Target="https://podminky.urs.cz/item/CS_URS_2024_01/762841811" TargetMode="External" /><Relationship Id="rId49" Type="http://schemas.openxmlformats.org/officeDocument/2006/relationships/hyperlink" Target="https://podminky.urs.cz/item/CS_URS_2024_01/998762211" TargetMode="External" /><Relationship Id="rId50" Type="http://schemas.openxmlformats.org/officeDocument/2006/relationships/hyperlink" Target="https://podminky.urs.cz/item/CS_URS_2024_01/764001821" TargetMode="External" /><Relationship Id="rId51" Type="http://schemas.openxmlformats.org/officeDocument/2006/relationships/hyperlink" Target="https://podminky.urs.cz/item/CS_URS_2024_01/764002801" TargetMode="External" /><Relationship Id="rId52" Type="http://schemas.openxmlformats.org/officeDocument/2006/relationships/hyperlink" Target="https://podminky.urs.cz/item/CS_URS_2024_01/764002812" TargetMode="External" /><Relationship Id="rId53" Type="http://schemas.openxmlformats.org/officeDocument/2006/relationships/hyperlink" Target="https://podminky.urs.cz/item/CS_URS_2024_01/764002851" TargetMode="External" /><Relationship Id="rId54" Type="http://schemas.openxmlformats.org/officeDocument/2006/relationships/hyperlink" Target="https://podminky.urs.cz/item/CS_URS_2024_01/764111641" TargetMode="External" /><Relationship Id="rId55" Type="http://schemas.openxmlformats.org/officeDocument/2006/relationships/hyperlink" Target="https://podminky.urs.cz/item/CS_URS_2024_01/764212634" TargetMode="External" /><Relationship Id="rId56" Type="http://schemas.openxmlformats.org/officeDocument/2006/relationships/hyperlink" Target="https://podminky.urs.cz/item/CS_URS_2024_01/764212663" TargetMode="External" /><Relationship Id="rId57" Type="http://schemas.openxmlformats.org/officeDocument/2006/relationships/hyperlink" Target="https://podminky.urs.cz/item/CS_URS_2024_01/764511602" TargetMode="External" /><Relationship Id="rId58" Type="http://schemas.openxmlformats.org/officeDocument/2006/relationships/hyperlink" Target="https://podminky.urs.cz/item/CS_URS_2024_01/764511643" TargetMode="External" /><Relationship Id="rId59" Type="http://schemas.openxmlformats.org/officeDocument/2006/relationships/hyperlink" Target="https://podminky.urs.cz/item/CS_URS_2024_01/764518623" TargetMode="External" /><Relationship Id="rId60" Type="http://schemas.openxmlformats.org/officeDocument/2006/relationships/hyperlink" Target="https://podminky.urs.cz/item/CS_URS_2024_01/998764201" TargetMode="External" /><Relationship Id="rId61" Type="http://schemas.openxmlformats.org/officeDocument/2006/relationships/hyperlink" Target="https://podminky.urs.cz/item/CS_URS_2024_01/765113111" TargetMode="External" /><Relationship Id="rId62" Type="http://schemas.openxmlformats.org/officeDocument/2006/relationships/hyperlink" Target="https://podminky.urs.cz/item/CS_URS_2024_01/765191013" TargetMode="External" /><Relationship Id="rId63" Type="http://schemas.openxmlformats.org/officeDocument/2006/relationships/hyperlink" Target="https://podminky.urs.cz/item/CS_URS_2024_01/998765201" TargetMode="External" /><Relationship Id="rId64" Type="http://schemas.openxmlformats.org/officeDocument/2006/relationships/hyperlink" Target="https://podminky.urs.cz/item/CS_URS_2024_01/766622131" TargetMode="External" /><Relationship Id="rId65" Type="http://schemas.openxmlformats.org/officeDocument/2006/relationships/hyperlink" Target="https://podminky.urs.cz/item/CS_URS_2024_01/766629213" TargetMode="External" /><Relationship Id="rId66" Type="http://schemas.openxmlformats.org/officeDocument/2006/relationships/hyperlink" Target="https://podminky.urs.cz/item/CS_URS_2024_01/766629214" TargetMode="External" /><Relationship Id="rId67" Type="http://schemas.openxmlformats.org/officeDocument/2006/relationships/hyperlink" Target="https://podminky.urs.cz/item/CS_URS_2024_01/766641131" TargetMode="External" /><Relationship Id="rId68" Type="http://schemas.openxmlformats.org/officeDocument/2006/relationships/hyperlink" Target="https://podminky.urs.cz/item/CS_URS_2024_01/766691811" TargetMode="External" /><Relationship Id="rId69" Type="http://schemas.openxmlformats.org/officeDocument/2006/relationships/hyperlink" Target="https://podminky.urs.cz/item/CS_URS_2024_01/766694116" TargetMode="External" /><Relationship Id="rId70" Type="http://schemas.openxmlformats.org/officeDocument/2006/relationships/hyperlink" Target="https://podminky.urs.cz/item/CS_URS_2024_01/998766201" TargetMode="External" /><Relationship Id="rId71" Type="http://schemas.openxmlformats.org/officeDocument/2006/relationships/hyperlink" Target="https://podminky.urs.cz/item/CS_URS_2024_01/767163111" TargetMode="External" /><Relationship Id="rId72" Type="http://schemas.openxmlformats.org/officeDocument/2006/relationships/hyperlink" Target="https://podminky.urs.cz/item/CS_URS_2024_01/767163211" TargetMode="External" /><Relationship Id="rId73" Type="http://schemas.openxmlformats.org/officeDocument/2006/relationships/hyperlink" Target="https://podminky.urs.cz/item/CS_URS_2024_01/767210151" TargetMode="External" /><Relationship Id="rId74" Type="http://schemas.openxmlformats.org/officeDocument/2006/relationships/hyperlink" Target="https://podminky.urs.cz/item/CS_URS_2024_01/767590120" TargetMode="External" /><Relationship Id="rId75" Type="http://schemas.openxmlformats.org/officeDocument/2006/relationships/hyperlink" Target="https://podminky.urs.cz/item/CS_URS_2024_01/767995117" TargetMode="External" /><Relationship Id="rId76" Type="http://schemas.openxmlformats.org/officeDocument/2006/relationships/hyperlink" Target="https://podminky.urs.cz/item/CS_URS_2024_01/998767201" TargetMode="External" /><Relationship Id="rId77" Type="http://schemas.openxmlformats.org/officeDocument/2006/relationships/hyperlink" Target="https://podminky.urs.cz/item/CS_URS_2024_01/771121011" TargetMode="External" /><Relationship Id="rId78" Type="http://schemas.openxmlformats.org/officeDocument/2006/relationships/hyperlink" Target="https://podminky.urs.cz/item/CS_URS_2024_01/771151012" TargetMode="External" /><Relationship Id="rId79" Type="http://schemas.openxmlformats.org/officeDocument/2006/relationships/hyperlink" Target="https://podminky.urs.cz/item/CS_URS_2024_01/771474111" TargetMode="External" /><Relationship Id="rId80" Type="http://schemas.openxmlformats.org/officeDocument/2006/relationships/hyperlink" Target="https://podminky.urs.cz/item/CS_URS_2024_01/771574419" TargetMode="External" /><Relationship Id="rId81" Type="http://schemas.openxmlformats.org/officeDocument/2006/relationships/hyperlink" Target="https://podminky.urs.cz/item/CS_URS_2024_01/771591115" TargetMode="External" /><Relationship Id="rId82" Type="http://schemas.openxmlformats.org/officeDocument/2006/relationships/hyperlink" Target="https://podminky.urs.cz/item/CS_URS_2024_01/998771201" TargetMode="External" /><Relationship Id="rId83" Type="http://schemas.openxmlformats.org/officeDocument/2006/relationships/hyperlink" Target="https://podminky.urs.cz/item/CS_URS_2024_01/783213011" TargetMode="External" /><Relationship Id="rId84" Type="http://schemas.openxmlformats.org/officeDocument/2006/relationships/hyperlink" Target="https://podminky.urs.cz/item/CS_URS_2024_01/783218101" TargetMode="External" /><Relationship Id="rId85" Type="http://schemas.openxmlformats.org/officeDocument/2006/relationships/hyperlink" Target="https://podminky.urs.cz/item/CS_URS_2024_01/784121001" TargetMode="External" /><Relationship Id="rId86" Type="http://schemas.openxmlformats.org/officeDocument/2006/relationships/hyperlink" Target="https://podminky.urs.cz/item/CS_URS_2024_01/784181101" TargetMode="External" /><Relationship Id="rId87" Type="http://schemas.openxmlformats.org/officeDocument/2006/relationships/hyperlink" Target="https://podminky.urs.cz/item/CS_URS_2024_01/784221101" TargetMode="External" /><Relationship Id="rId8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443" TargetMode="External" /><Relationship Id="rId2" Type="http://schemas.openxmlformats.org/officeDocument/2006/relationships/hyperlink" Target="https://podminky.urs.cz/item/CS_URS_2024_01/113107512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21151103" TargetMode="External" /><Relationship Id="rId6" Type="http://schemas.openxmlformats.org/officeDocument/2006/relationships/hyperlink" Target="https://podminky.urs.cz/item/CS_URS_2024_01/129001101" TargetMode="External" /><Relationship Id="rId7" Type="http://schemas.openxmlformats.org/officeDocument/2006/relationships/hyperlink" Target="https://podminky.urs.cz/item/CS_URS_2024_01/132251102" TargetMode="External" /><Relationship Id="rId8" Type="http://schemas.openxmlformats.org/officeDocument/2006/relationships/hyperlink" Target="https://podminky.urs.cz/item/CS_URS_2024_01/16225110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181311103" TargetMode="External" /><Relationship Id="rId15" Type="http://schemas.openxmlformats.org/officeDocument/2006/relationships/hyperlink" Target="https://podminky.urs.cz/item/CS_URS_2024_01/451572111" TargetMode="External" /><Relationship Id="rId16" Type="http://schemas.openxmlformats.org/officeDocument/2006/relationships/hyperlink" Target="https://podminky.urs.cz/item/CS_URS_2024_01/564851011" TargetMode="External" /><Relationship Id="rId17" Type="http://schemas.openxmlformats.org/officeDocument/2006/relationships/hyperlink" Target="https://podminky.urs.cz/item/CS_URS_2024_01/566901162" TargetMode="External" /><Relationship Id="rId18" Type="http://schemas.openxmlformats.org/officeDocument/2006/relationships/hyperlink" Target="https://podminky.urs.cz/item/CS_URS_2024_01/850315121" TargetMode="External" /><Relationship Id="rId19" Type="http://schemas.openxmlformats.org/officeDocument/2006/relationships/hyperlink" Target="https://podminky.urs.cz/item/CS_URS_2024_01/871313122" TargetMode="External" /><Relationship Id="rId20" Type="http://schemas.openxmlformats.org/officeDocument/2006/relationships/hyperlink" Target="https://podminky.urs.cz/item/CS_URS_2024_01/877310310" TargetMode="External" /><Relationship Id="rId21" Type="http://schemas.openxmlformats.org/officeDocument/2006/relationships/hyperlink" Target="https://podminky.urs.cz/item/CS_URS_2024_01/877310320" TargetMode="External" /><Relationship Id="rId22" Type="http://schemas.openxmlformats.org/officeDocument/2006/relationships/hyperlink" Target="https://podminky.urs.cz/item/CS_URS_2024_01/892312121" TargetMode="External" /><Relationship Id="rId23" Type="http://schemas.openxmlformats.org/officeDocument/2006/relationships/hyperlink" Target="https://podminky.urs.cz/item/CS_URS_2024_01/916241113" TargetMode="External" /><Relationship Id="rId24" Type="http://schemas.openxmlformats.org/officeDocument/2006/relationships/hyperlink" Target="https://podminky.urs.cz/item/CS_URS_2024_01/919735114" TargetMode="External" /><Relationship Id="rId25" Type="http://schemas.openxmlformats.org/officeDocument/2006/relationships/hyperlink" Target="https://podminky.urs.cz/item/CS_URS_2024_01/979021113" TargetMode="External" /><Relationship Id="rId26" Type="http://schemas.openxmlformats.org/officeDocument/2006/relationships/hyperlink" Target="https://podminky.urs.cz/item/CS_URS_2024_01/998276101" TargetMode="External" /><Relationship Id="rId27" Type="http://schemas.openxmlformats.org/officeDocument/2006/relationships/hyperlink" Target="https://podminky.urs.cz/item/CS_URS_2024_01/721242106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2111" TargetMode="External" /><Relationship Id="rId2" Type="http://schemas.openxmlformats.org/officeDocument/2006/relationships/hyperlink" Target="https://podminky.urs.cz/item/CS_URS_2024_01/121151103" TargetMode="External" /><Relationship Id="rId3" Type="http://schemas.openxmlformats.org/officeDocument/2006/relationships/hyperlink" Target="https://podminky.urs.cz/item/CS_URS_2024_01/122251102" TargetMode="External" /><Relationship Id="rId4" Type="http://schemas.openxmlformats.org/officeDocument/2006/relationships/hyperlink" Target="https://podminky.urs.cz/item/CS_URS_2024_01/1322121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81311103" TargetMode="External" /><Relationship Id="rId9" Type="http://schemas.openxmlformats.org/officeDocument/2006/relationships/hyperlink" Target="https://podminky.urs.cz/item/CS_URS_2024_01/181951112" TargetMode="External" /><Relationship Id="rId10" Type="http://schemas.openxmlformats.org/officeDocument/2006/relationships/hyperlink" Target="https://podminky.urs.cz/item/CS_URS_2024_01/564871016" TargetMode="External" /><Relationship Id="rId11" Type="http://schemas.openxmlformats.org/officeDocument/2006/relationships/hyperlink" Target="https://podminky.urs.cz/item/CS_URS_2024_01/596411111" TargetMode="External" /><Relationship Id="rId12" Type="http://schemas.openxmlformats.org/officeDocument/2006/relationships/hyperlink" Target="https://podminky.urs.cz/item/CS_URS_2024_01/916131113" TargetMode="External" /><Relationship Id="rId13" Type="http://schemas.openxmlformats.org/officeDocument/2006/relationships/hyperlink" Target="https://podminky.urs.cz/item/CS_URS_2024_01/916241112" TargetMode="External" /><Relationship Id="rId14" Type="http://schemas.openxmlformats.org/officeDocument/2006/relationships/hyperlink" Target="https://podminky.urs.cz/item/CS_URS_2024_01/916241213" TargetMode="External" /><Relationship Id="rId15" Type="http://schemas.openxmlformats.org/officeDocument/2006/relationships/hyperlink" Target="https://podminky.urs.cz/item/CS_URS_2024_01/979021113" TargetMode="External" /><Relationship Id="rId16" Type="http://schemas.openxmlformats.org/officeDocument/2006/relationships/hyperlink" Target="https://podminky.urs.cz/item/CS_URS_2024_01/998223011" TargetMode="External" /><Relationship Id="rId17" Type="http://schemas.openxmlformats.org/officeDocument/2006/relationships/hyperlink" Target="https://podminky.urs.cz/item/CS_URS_2024_01/767996802" TargetMode="External" /><Relationship Id="rId18" Type="http://schemas.openxmlformats.org/officeDocument/2006/relationships/hyperlink" Target="https://podminky.urs.cz/item/CS_URS_2024_01/220060423" TargetMode="External" /><Relationship Id="rId19" Type="http://schemas.openxmlformats.org/officeDocument/2006/relationships/hyperlink" Target="https://podminky.urs.cz/item/CS_URS_2024_01/460661511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4103000" TargetMode="External" /><Relationship Id="rId6" Type="http://schemas.openxmlformats.org/officeDocument/2006/relationships/hyperlink" Target="https://podminky.urs.cz/item/CS_URS_2024_01/071002000" TargetMode="External" /><Relationship Id="rId7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SK-2024-06-01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NÁKLADNÍ RAMPA SE ZASTŘEŠENÍM MŠ BRODSKÁ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'SO_01 -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'SO_01 - STAVEBNÍ ČÁST'!P133</f>
        <v>0</v>
      </c>
      <c r="AV95" s="128">
        <f>'SO_01 - STAVEBNÍ ČÁST'!J33</f>
        <v>0</v>
      </c>
      <c r="AW95" s="128">
        <f>'SO_01 - STAVEBNÍ ČÁST'!J34</f>
        <v>0</v>
      </c>
      <c r="AX95" s="128">
        <f>'SO_01 - STAVEBNÍ ČÁST'!J35</f>
        <v>0</v>
      </c>
      <c r="AY95" s="128">
        <f>'SO_01 - STAVEBNÍ ČÁST'!J36</f>
        <v>0</v>
      </c>
      <c r="AZ95" s="128">
        <f>'SO_01 - STAVEBNÍ ČÁST'!F33</f>
        <v>0</v>
      </c>
      <c r="BA95" s="128">
        <f>'SO_01 - STAVEBNÍ ČÁST'!F34</f>
        <v>0</v>
      </c>
      <c r="BB95" s="128">
        <f>'SO_01 - STAVEBNÍ ČÁST'!F35</f>
        <v>0</v>
      </c>
      <c r="BC95" s="128">
        <f>'SO_01 - STAVEBNÍ ČÁST'!F36</f>
        <v>0</v>
      </c>
      <c r="BD95" s="130">
        <f>'SO_01 - STAVEBNÍ ČÁST'!F37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'SO_02 - DEŠŤOVÁ KANALIZACE'!J30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'SO_02 - DEŠŤOVÁ KANALIZACE'!P125</f>
        <v>0</v>
      </c>
      <c r="AV96" s="128">
        <f>'SO_02 - DEŠŤOVÁ KANALIZACE'!J33</f>
        <v>0</v>
      </c>
      <c r="AW96" s="128">
        <f>'SO_02 - DEŠŤOVÁ KANALIZACE'!J34</f>
        <v>0</v>
      </c>
      <c r="AX96" s="128">
        <f>'SO_02 - DEŠŤOVÁ KANALIZACE'!J35</f>
        <v>0</v>
      </c>
      <c r="AY96" s="128">
        <f>'SO_02 - DEŠŤOVÁ KANALIZACE'!J36</f>
        <v>0</v>
      </c>
      <c r="AZ96" s="128">
        <f>'SO_02 - DEŠŤOVÁ KANALIZACE'!F33</f>
        <v>0</v>
      </c>
      <c r="BA96" s="128">
        <f>'SO_02 - DEŠŤOVÁ KANALIZACE'!F34</f>
        <v>0</v>
      </c>
      <c r="BB96" s="128">
        <f>'SO_02 - DEŠŤOVÁ KANALIZACE'!F35</f>
        <v>0</v>
      </c>
      <c r="BC96" s="128">
        <f>'SO_02 - DEŠŤOVÁ KANALIZACE'!F36</f>
        <v>0</v>
      </c>
      <c r="BD96" s="130">
        <f>'SO_02 - DEŠŤOVÁ KANALIZACE'!F37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'SO_03 - KOMUNIKACE'!J30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'SO_03 - KOMUNIKACE'!P126</f>
        <v>0</v>
      </c>
      <c r="AV97" s="128">
        <f>'SO_03 - KOMUNIKACE'!J33</f>
        <v>0</v>
      </c>
      <c r="AW97" s="128">
        <f>'SO_03 - KOMUNIKACE'!J34</f>
        <v>0</v>
      </c>
      <c r="AX97" s="128">
        <f>'SO_03 - KOMUNIKACE'!J35</f>
        <v>0</v>
      </c>
      <c r="AY97" s="128">
        <f>'SO_03 - KOMUNIKACE'!J36</f>
        <v>0</v>
      </c>
      <c r="AZ97" s="128">
        <f>'SO_03 - KOMUNIKACE'!F33</f>
        <v>0</v>
      </c>
      <c r="BA97" s="128">
        <f>'SO_03 - KOMUNIKACE'!F34</f>
        <v>0</v>
      </c>
      <c r="BB97" s="128">
        <f>'SO_03 - KOMUNIKACE'!F35</f>
        <v>0</v>
      </c>
      <c r="BC97" s="128">
        <f>'SO_03 - KOMUNIKACE'!F36</f>
        <v>0</v>
      </c>
      <c r="BD97" s="130">
        <f>'SO_03 - KOMUNIKACE'!F37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'SO_04 - VEDLEJŠÍ ROZPOČTO...'!J30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32">
        <v>0</v>
      </c>
      <c r="AT98" s="133">
        <f>ROUND(SUM(AV98:AW98),2)</f>
        <v>0</v>
      </c>
      <c r="AU98" s="134">
        <f>'SO_04 - VEDLEJŠÍ ROZPOČTO...'!P120</f>
        <v>0</v>
      </c>
      <c r="AV98" s="133">
        <f>'SO_04 - VEDLEJŠÍ ROZPOČTO...'!J33</f>
        <v>0</v>
      </c>
      <c r="AW98" s="133">
        <f>'SO_04 - VEDLEJŠÍ ROZPOČTO...'!J34</f>
        <v>0</v>
      </c>
      <c r="AX98" s="133">
        <f>'SO_04 - VEDLEJŠÍ ROZPOČTO...'!J35</f>
        <v>0</v>
      </c>
      <c r="AY98" s="133">
        <f>'SO_04 - VEDLEJŠÍ ROZPOČTO...'!J36</f>
        <v>0</v>
      </c>
      <c r="AZ98" s="133">
        <f>'SO_04 - VEDLEJŠÍ ROZPOČTO...'!F33</f>
        <v>0</v>
      </c>
      <c r="BA98" s="133">
        <f>'SO_04 - VEDLEJŠÍ ROZPOČTO...'!F34</f>
        <v>0</v>
      </c>
      <c r="BB98" s="133">
        <f>'SO_04 - VEDLEJŠÍ ROZPOČTO...'!F35</f>
        <v>0</v>
      </c>
      <c r="BC98" s="133">
        <f>'SO_04 - VEDLEJŠÍ ROZPOČTO...'!F36</f>
        <v>0</v>
      </c>
      <c r="BD98" s="135">
        <f>'SO_04 - VEDLEJŠÍ ROZPOČTO...'!F37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PVt2hZadniILpKWI8/sf7Te4QNrP5etZaIeYLyAlvXdkYPuzmKoYnax2iAe3TkEoW06Mg+nvyeEnmBoma8tXvA==" hashValue="/g/etENlO/N9ArXc2owzcoSgQnYrE4Z9T6W4EMGJz+aG4sO1UYfWmohO/gFv6oOarZeEQ83cL2LRiNwkNcoUmQ==" algorithmName="SHA-512" password="CCF9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_01 - STAVEBNÍ ČÁST'!C2" display="/"/>
    <hyperlink ref="A96" location="'SO_02 - DEŠŤOVÁ KANALIZACE'!C2" display="/"/>
    <hyperlink ref="A97" location="'SO_03 - KOMUNIKACE'!C2" display="/"/>
    <hyperlink ref="A98" location="'SO_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ROUND((SUM(BE133:BE541)),  2)</f>
        <v>0</v>
      </c>
      <c r="G33" s="38"/>
      <c r="H33" s="38"/>
      <c r="I33" s="155">
        <v>0.20999999999999999</v>
      </c>
      <c r="J33" s="154">
        <f>ROUND(((SUM(BE133:BE541))*I33),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ROUND((SUM(BF133:BF541)),  2)</f>
        <v>0</v>
      </c>
      <c r="G34" s="38"/>
      <c r="H34" s="38"/>
      <c r="I34" s="155">
        <v>0.12</v>
      </c>
      <c r="J34" s="154">
        <f>ROUND(((SUM(BF133:BF541))*I34),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ROUND((SUM(BG133:BG541)),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ROUND((SUM(BH133:BH541)),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ROUND((SUM(BI133:BI541)),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J155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J160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J170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J244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107</v>
      </c>
      <c r="E103" s="188"/>
      <c r="F103" s="188"/>
      <c r="G103" s="188"/>
      <c r="H103" s="188"/>
      <c r="I103" s="188"/>
      <c r="J103" s="189">
        <f>J294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J308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109</v>
      </c>
      <c r="E105" s="182"/>
      <c r="F105" s="182"/>
      <c r="G105" s="182"/>
      <c r="H105" s="182"/>
      <c r="I105" s="182"/>
      <c r="J105" s="183">
        <f>J312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J313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J365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J404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8"/>
      <c r="J109" s="189">
        <f>J421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J452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115</v>
      </c>
      <c r="E111" s="188"/>
      <c r="F111" s="188"/>
      <c r="G111" s="188"/>
      <c r="H111" s="188"/>
      <c r="I111" s="188"/>
      <c r="J111" s="189">
        <f>J492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J519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J531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118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4" t="str">
        <f>E7</f>
        <v>NÁKLADNÍ RAMPA SE ZASTŘEŠENÍM MŠ BRODSKÁ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94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SO_01 - STAVEBNÍ ČÁST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32" t="s">
        <v>22</v>
      </c>
      <c r="J127" s="79" t="str">
        <f>IF(J12="","",J12)</f>
        <v>1. 6. 2024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 xml:space="preserve"> </v>
      </c>
      <c r="G129" s="40"/>
      <c r="H129" s="40"/>
      <c r="I129" s="32" t="s">
        <v>29</v>
      </c>
      <c r="J129" s="36" t="str">
        <f>E21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IF(E18="","",E18)</f>
        <v>Vyplň údaj</v>
      </c>
      <c r="G130" s="40"/>
      <c r="H130" s="40"/>
      <c r="I130" s="32" t="s">
        <v>31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1"/>
      <c r="B132" s="192"/>
      <c r="C132" s="193" t="s">
        <v>119</v>
      </c>
      <c r="D132" s="194" t="s">
        <v>58</v>
      </c>
      <c r="E132" s="194" t="s">
        <v>54</v>
      </c>
      <c r="F132" s="194" t="s">
        <v>55</v>
      </c>
      <c r="G132" s="194" t="s">
        <v>120</v>
      </c>
      <c r="H132" s="194" t="s">
        <v>121</v>
      </c>
      <c r="I132" s="194" t="s">
        <v>122</v>
      </c>
      <c r="J132" s="194" t="s">
        <v>98</v>
      </c>
      <c r="K132" s="195" t="s">
        <v>123</v>
      </c>
      <c r="L132" s="196"/>
      <c r="M132" s="100" t="s">
        <v>1</v>
      </c>
      <c r="N132" s="101" t="s">
        <v>37</v>
      </c>
      <c r="O132" s="101" t="s">
        <v>124</v>
      </c>
      <c r="P132" s="101" t="s">
        <v>125</v>
      </c>
      <c r="Q132" s="101" t="s">
        <v>126</v>
      </c>
      <c r="R132" s="101" t="s">
        <v>127</v>
      </c>
      <c r="S132" s="101" t="s">
        <v>128</v>
      </c>
      <c r="T132" s="102" t="s">
        <v>129</v>
      </c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</row>
    <row r="133" s="2" customFormat="1" ht="22.8" customHeight="1">
      <c r="A133" s="38"/>
      <c r="B133" s="39"/>
      <c r="C133" s="107" t="s">
        <v>130</v>
      </c>
      <c r="D133" s="40"/>
      <c r="E133" s="40"/>
      <c r="F133" s="40"/>
      <c r="G133" s="40"/>
      <c r="H133" s="40"/>
      <c r="I133" s="40"/>
      <c r="J133" s="197">
        <f>BK133</f>
        <v>0</v>
      </c>
      <c r="K133" s="40"/>
      <c r="L133" s="44"/>
      <c r="M133" s="103"/>
      <c r="N133" s="198"/>
      <c r="O133" s="104"/>
      <c r="P133" s="199">
        <f>P134+P312</f>
        <v>0</v>
      </c>
      <c r="Q133" s="104"/>
      <c r="R133" s="199">
        <f>R134+R312</f>
        <v>979.88734117999991</v>
      </c>
      <c r="S133" s="104"/>
      <c r="T133" s="200">
        <f>T134+T312</f>
        <v>4.8399233600000011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100</v>
      </c>
      <c r="BK133" s="201">
        <f>BK134+BK312</f>
        <v>0</v>
      </c>
    </row>
    <row r="134" s="12" customFormat="1" ht="25.92" customHeight="1">
      <c r="A134" s="12"/>
      <c r="B134" s="202"/>
      <c r="C134" s="203"/>
      <c r="D134" s="204" t="s">
        <v>72</v>
      </c>
      <c r="E134" s="205" t="s">
        <v>131</v>
      </c>
      <c r="F134" s="205" t="s">
        <v>132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P135+P155+P160+P170+P244+P294+P308</f>
        <v>0</v>
      </c>
      <c r="Q134" s="210"/>
      <c r="R134" s="211">
        <f>R135+R155+R160+R170+R244+R294+R308</f>
        <v>5.0352336700000002</v>
      </c>
      <c r="S134" s="210"/>
      <c r="T134" s="212">
        <f>T135+T155+T160+T170+T244+T294+T308</f>
        <v>4.161131000000001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81</v>
      </c>
      <c r="AT134" s="214" t="s">
        <v>72</v>
      </c>
      <c r="AU134" s="214" t="s">
        <v>73</v>
      </c>
      <c r="AY134" s="213" t="s">
        <v>133</v>
      </c>
      <c r="BK134" s="215">
        <f>BK135+BK155+BK160+BK170+BK244+BK294+BK308</f>
        <v>0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81</v>
      </c>
      <c r="F135" s="216" t="s">
        <v>134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SUM(P136:P154)</f>
        <v>0</v>
      </c>
      <c r="Q135" s="210"/>
      <c r="R135" s="211">
        <f>SUM(R136:R154)</f>
        <v>0</v>
      </c>
      <c r="S135" s="210"/>
      <c r="T135" s="212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133</v>
      </c>
      <c r="BK135" s="215">
        <f>SUM(BK136:BK154)</f>
        <v>0</v>
      </c>
    </row>
    <row r="136" s="2" customFormat="1" ht="24.15" customHeight="1">
      <c r="A136" s="38"/>
      <c r="B136" s="39"/>
      <c r="C136" s="218" t="s">
        <v>81</v>
      </c>
      <c r="D136" s="218" t="s">
        <v>135</v>
      </c>
      <c r="E136" s="219" t="s">
        <v>136</v>
      </c>
      <c r="F136" s="220" t="s">
        <v>137</v>
      </c>
      <c r="G136" s="221" t="s">
        <v>138</v>
      </c>
      <c r="H136" s="222">
        <v>1.1399999999999999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135</v>
      </c>
      <c r="AU136" s="229" t="s">
        <v>83</v>
      </c>
      <c r="AY136" s="17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140</v>
      </c>
      <c r="BM136" s="229" t="s">
        <v>141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143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83</v>
      </c>
    </row>
    <row r="138" s="2" customFormat="1">
      <c r="A138" s="38"/>
      <c r="B138" s="39"/>
      <c r="C138" s="40"/>
      <c r="D138" s="236" t="s">
        <v>144</v>
      </c>
      <c r="E138" s="40"/>
      <c r="F138" s="237" t="s">
        <v>145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83</v>
      </c>
    </row>
    <row r="139" s="13" customFormat="1">
      <c r="A139" s="13"/>
      <c r="B139" s="238"/>
      <c r="C139" s="239"/>
      <c r="D139" s="231" t="s">
        <v>146</v>
      </c>
      <c r="E139" s="240" t="s">
        <v>1</v>
      </c>
      <c r="F139" s="241" t="s">
        <v>147</v>
      </c>
      <c r="G139" s="239"/>
      <c r="H139" s="242">
        <v>1.1399999999999999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146</v>
      </c>
      <c r="AU139" s="248" t="s">
        <v>83</v>
      </c>
      <c r="AV139" s="13" t="s">
        <v>83</v>
      </c>
      <c r="AW139" s="13" t="s">
        <v>30</v>
      </c>
      <c r="AX139" s="13" t="s">
        <v>81</v>
      </c>
      <c r="AY139" s="248" t="s">
        <v>133</v>
      </c>
    </row>
    <row r="140" s="2" customFormat="1" ht="37.8" customHeight="1">
      <c r="A140" s="38"/>
      <c r="B140" s="39"/>
      <c r="C140" s="218" t="s">
        <v>83</v>
      </c>
      <c r="D140" s="218" t="s">
        <v>135</v>
      </c>
      <c r="E140" s="219" t="s">
        <v>148</v>
      </c>
      <c r="F140" s="220" t="s">
        <v>149</v>
      </c>
      <c r="G140" s="221" t="s">
        <v>138</v>
      </c>
      <c r="H140" s="222">
        <v>1.1399999999999999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83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140</v>
      </c>
      <c r="BM140" s="229" t="s">
        <v>150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151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83</v>
      </c>
    </row>
    <row r="142" s="2" customFormat="1">
      <c r="A142" s="38"/>
      <c r="B142" s="39"/>
      <c r="C142" s="40"/>
      <c r="D142" s="236" t="s">
        <v>144</v>
      </c>
      <c r="E142" s="40"/>
      <c r="F142" s="237" t="s">
        <v>152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83</v>
      </c>
    </row>
    <row r="143" s="2" customFormat="1" ht="24.15" customHeight="1">
      <c r="A143" s="38"/>
      <c r="B143" s="39"/>
      <c r="C143" s="218" t="s">
        <v>153</v>
      </c>
      <c r="D143" s="218" t="s">
        <v>135</v>
      </c>
      <c r="E143" s="219" t="s">
        <v>154</v>
      </c>
      <c r="F143" s="220" t="s">
        <v>155</v>
      </c>
      <c r="G143" s="221" t="s">
        <v>138</v>
      </c>
      <c r="H143" s="222">
        <v>1.1399999999999999</v>
      </c>
      <c r="I143" s="223"/>
      <c r="J143" s="224">
        <f>ROUND(I143*H143,2)</f>
        <v>0</v>
      </c>
      <c r="K143" s="220" t="s">
        <v>139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140</v>
      </c>
      <c r="AT143" s="229" t="s">
        <v>135</v>
      </c>
      <c r="AU143" s="229" t="s">
        <v>83</v>
      </c>
      <c r="AY143" s="17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140</v>
      </c>
      <c r="BM143" s="229" t="s">
        <v>156</v>
      </c>
    </row>
    <row r="144" s="2" customFormat="1">
      <c r="A144" s="38"/>
      <c r="B144" s="39"/>
      <c r="C144" s="40"/>
      <c r="D144" s="231" t="s">
        <v>142</v>
      </c>
      <c r="E144" s="40"/>
      <c r="F144" s="232" t="s">
        <v>157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142</v>
      </c>
      <c r="AU144" s="17" t="s">
        <v>83</v>
      </c>
    </row>
    <row r="145" s="2" customFormat="1">
      <c r="A145" s="38"/>
      <c r="B145" s="39"/>
      <c r="C145" s="40"/>
      <c r="D145" s="236" t="s">
        <v>144</v>
      </c>
      <c r="E145" s="40"/>
      <c r="F145" s="237" t="s">
        <v>158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144</v>
      </c>
      <c r="AU145" s="17" t="s">
        <v>83</v>
      </c>
    </row>
    <row r="146" s="2" customFormat="1" ht="33" customHeight="1">
      <c r="A146" s="38"/>
      <c r="B146" s="39"/>
      <c r="C146" s="218" t="s">
        <v>140</v>
      </c>
      <c r="D146" s="218" t="s">
        <v>135</v>
      </c>
      <c r="E146" s="219" t="s">
        <v>159</v>
      </c>
      <c r="F146" s="220" t="s">
        <v>160</v>
      </c>
      <c r="G146" s="221" t="s">
        <v>161</v>
      </c>
      <c r="H146" s="222">
        <v>16.716000000000001</v>
      </c>
      <c r="I146" s="223"/>
      <c r="J146" s="224">
        <f>ROUND(I146*H146,2)</f>
        <v>0</v>
      </c>
      <c r="K146" s="220" t="s">
        <v>139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140</v>
      </c>
      <c r="AT146" s="229" t="s">
        <v>135</v>
      </c>
      <c r="AU146" s="229" t="s">
        <v>83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140</v>
      </c>
      <c r="BM146" s="229" t="s">
        <v>162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163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83</v>
      </c>
    </row>
    <row r="148" s="2" customFormat="1">
      <c r="A148" s="38"/>
      <c r="B148" s="39"/>
      <c r="C148" s="40"/>
      <c r="D148" s="236" t="s">
        <v>144</v>
      </c>
      <c r="E148" s="40"/>
      <c r="F148" s="237" t="s">
        <v>164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83</v>
      </c>
    </row>
    <row r="149" s="13" customFormat="1">
      <c r="A149" s="13"/>
      <c r="B149" s="238"/>
      <c r="C149" s="239"/>
      <c r="D149" s="231" t="s">
        <v>146</v>
      </c>
      <c r="E149" s="240" t="s">
        <v>1</v>
      </c>
      <c r="F149" s="241" t="s">
        <v>165</v>
      </c>
      <c r="G149" s="239"/>
      <c r="H149" s="242">
        <v>16.716000000000001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146</v>
      </c>
      <c r="AU149" s="248" t="s">
        <v>83</v>
      </c>
      <c r="AV149" s="13" t="s">
        <v>83</v>
      </c>
      <c r="AW149" s="13" t="s">
        <v>30</v>
      </c>
      <c r="AX149" s="13" t="s">
        <v>81</v>
      </c>
      <c r="AY149" s="248" t="s">
        <v>133</v>
      </c>
    </row>
    <row r="150" s="2" customFormat="1" ht="24.15" customHeight="1">
      <c r="A150" s="38"/>
      <c r="B150" s="39"/>
      <c r="C150" s="218" t="s">
        <v>166</v>
      </c>
      <c r="D150" s="218" t="s">
        <v>135</v>
      </c>
      <c r="E150" s="219" t="s">
        <v>167</v>
      </c>
      <c r="F150" s="220" t="s">
        <v>168</v>
      </c>
      <c r="G150" s="221" t="s">
        <v>138</v>
      </c>
      <c r="H150" s="222">
        <v>0.5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83</v>
      </c>
      <c r="AY150" s="17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140</v>
      </c>
      <c r="BM150" s="229" t="s">
        <v>169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170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83</v>
      </c>
    </row>
    <row r="152" s="2" customFormat="1">
      <c r="A152" s="38"/>
      <c r="B152" s="39"/>
      <c r="C152" s="40"/>
      <c r="D152" s="236" t="s">
        <v>144</v>
      </c>
      <c r="E152" s="40"/>
      <c r="F152" s="237" t="s">
        <v>171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83</v>
      </c>
    </row>
    <row r="153" s="14" customFormat="1">
      <c r="A153" s="14"/>
      <c r="B153" s="249"/>
      <c r="C153" s="250"/>
      <c r="D153" s="231" t="s">
        <v>146</v>
      </c>
      <c r="E153" s="251" t="s">
        <v>1</v>
      </c>
      <c r="F153" s="252" t="s">
        <v>172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146</v>
      </c>
      <c r="AU153" s="258" t="s">
        <v>83</v>
      </c>
      <c r="AV153" s="14" t="s">
        <v>81</v>
      </c>
      <c r="AW153" s="14" t="s">
        <v>30</v>
      </c>
      <c r="AX153" s="14" t="s">
        <v>73</v>
      </c>
      <c r="AY153" s="258" t="s">
        <v>133</v>
      </c>
    </row>
    <row r="154" s="13" customFormat="1">
      <c r="A154" s="13"/>
      <c r="B154" s="238"/>
      <c r="C154" s="239"/>
      <c r="D154" s="231" t="s">
        <v>146</v>
      </c>
      <c r="E154" s="240" t="s">
        <v>1</v>
      </c>
      <c r="F154" s="241" t="s">
        <v>173</v>
      </c>
      <c r="G154" s="239"/>
      <c r="H154" s="242">
        <v>0.5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146</v>
      </c>
      <c r="AU154" s="248" t="s">
        <v>83</v>
      </c>
      <c r="AV154" s="13" t="s">
        <v>83</v>
      </c>
      <c r="AW154" s="13" t="s">
        <v>30</v>
      </c>
      <c r="AX154" s="13" t="s">
        <v>81</v>
      </c>
      <c r="AY154" s="248" t="s">
        <v>133</v>
      </c>
    </row>
    <row r="155" s="12" customFormat="1" ht="22.8" customHeight="1">
      <c r="A155" s="12"/>
      <c r="B155" s="202"/>
      <c r="C155" s="203"/>
      <c r="D155" s="204" t="s">
        <v>72</v>
      </c>
      <c r="E155" s="216" t="s">
        <v>83</v>
      </c>
      <c r="F155" s="216" t="s">
        <v>174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SUM(P156:P159)</f>
        <v>0</v>
      </c>
      <c r="Q155" s="210"/>
      <c r="R155" s="211">
        <f>SUM(R156:R159)</f>
        <v>2.6231627999999998</v>
      </c>
      <c r="S155" s="210"/>
      <c r="T155" s="21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72</v>
      </c>
      <c r="AU155" s="214" t="s">
        <v>81</v>
      </c>
      <c r="AY155" s="213" t="s">
        <v>133</v>
      </c>
      <c r="BK155" s="215">
        <f>SUM(BK156:BK159)</f>
        <v>0</v>
      </c>
    </row>
    <row r="156" s="2" customFormat="1" ht="16.5" customHeight="1">
      <c r="A156" s="38"/>
      <c r="B156" s="39"/>
      <c r="C156" s="218" t="s">
        <v>175</v>
      </c>
      <c r="D156" s="218" t="s">
        <v>135</v>
      </c>
      <c r="E156" s="219" t="s">
        <v>176</v>
      </c>
      <c r="F156" s="220" t="s">
        <v>177</v>
      </c>
      <c r="G156" s="221" t="s">
        <v>138</v>
      </c>
      <c r="H156" s="222">
        <v>1.1399999999999999</v>
      </c>
      <c r="I156" s="223"/>
      <c r="J156" s="224">
        <f>ROUND(I156*H156,2)</f>
        <v>0</v>
      </c>
      <c r="K156" s="220" t="s">
        <v>139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2.3010199999999998</v>
      </c>
      <c r="R156" s="227">
        <f>Q156*H156</f>
        <v>2.6231627999999998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140</v>
      </c>
      <c r="AT156" s="229" t="s">
        <v>135</v>
      </c>
      <c r="AU156" s="229" t="s">
        <v>83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140</v>
      </c>
      <c r="BM156" s="229" t="s">
        <v>178</v>
      </c>
    </row>
    <row r="157" s="2" customFormat="1">
      <c r="A157" s="38"/>
      <c r="B157" s="39"/>
      <c r="C157" s="40"/>
      <c r="D157" s="231" t="s">
        <v>142</v>
      </c>
      <c r="E157" s="40"/>
      <c r="F157" s="232" t="s">
        <v>179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83</v>
      </c>
    </row>
    <row r="158" s="2" customFormat="1">
      <c r="A158" s="38"/>
      <c r="B158" s="39"/>
      <c r="C158" s="40"/>
      <c r="D158" s="236" t="s">
        <v>144</v>
      </c>
      <c r="E158" s="40"/>
      <c r="F158" s="237" t="s">
        <v>180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83</v>
      </c>
    </row>
    <row r="159" s="13" customFormat="1">
      <c r="A159" s="13"/>
      <c r="B159" s="238"/>
      <c r="C159" s="239"/>
      <c r="D159" s="231" t="s">
        <v>146</v>
      </c>
      <c r="E159" s="240" t="s">
        <v>1</v>
      </c>
      <c r="F159" s="241" t="s">
        <v>147</v>
      </c>
      <c r="G159" s="239"/>
      <c r="H159" s="242">
        <v>1.1399999999999999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146</v>
      </c>
      <c r="AU159" s="248" t="s">
        <v>83</v>
      </c>
      <c r="AV159" s="13" t="s">
        <v>83</v>
      </c>
      <c r="AW159" s="13" t="s">
        <v>30</v>
      </c>
      <c r="AX159" s="13" t="s">
        <v>81</v>
      </c>
      <c r="AY159" s="248" t="s">
        <v>133</v>
      </c>
    </row>
    <row r="160" s="12" customFormat="1" ht="22.8" customHeight="1">
      <c r="A160" s="12"/>
      <c r="B160" s="202"/>
      <c r="C160" s="203"/>
      <c r="D160" s="204" t="s">
        <v>72</v>
      </c>
      <c r="E160" s="216" t="s">
        <v>153</v>
      </c>
      <c r="F160" s="216" t="s">
        <v>181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SUM(P161:P169)</f>
        <v>0</v>
      </c>
      <c r="Q160" s="210"/>
      <c r="R160" s="211">
        <f>SUM(R161:R169)</f>
        <v>0.9400132000000001</v>
      </c>
      <c r="S160" s="210"/>
      <c r="T160" s="212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81</v>
      </c>
      <c r="AT160" s="214" t="s">
        <v>72</v>
      </c>
      <c r="AU160" s="214" t="s">
        <v>81</v>
      </c>
      <c r="AY160" s="213" t="s">
        <v>133</v>
      </c>
      <c r="BK160" s="215">
        <f>SUM(BK161:BK169)</f>
        <v>0</v>
      </c>
    </row>
    <row r="161" s="2" customFormat="1" ht="24.15" customHeight="1">
      <c r="A161" s="38"/>
      <c r="B161" s="39"/>
      <c r="C161" s="218" t="s">
        <v>182</v>
      </c>
      <c r="D161" s="218" t="s">
        <v>135</v>
      </c>
      <c r="E161" s="219" t="s">
        <v>183</v>
      </c>
      <c r="F161" s="220" t="s">
        <v>184</v>
      </c>
      <c r="G161" s="221" t="s">
        <v>185</v>
      </c>
      <c r="H161" s="222">
        <v>2.2080000000000002</v>
      </c>
      <c r="I161" s="223"/>
      <c r="J161" s="224">
        <f>ROUND(I161*H161,2)</f>
        <v>0</v>
      </c>
      <c r="K161" s="220" t="s">
        <v>139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0.32665</v>
      </c>
      <c r="R161" s="227">
        <f>Q161*H161</f>
        <v>0.72124320000000008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140</v>
      </c>
      <c r="AT161" s="229" t="s">
        <v>135</v>
      </c>
      <c r="AU161" s="229" t="s">
        <v>83</v>
      </c>
      <c r="AY161" s="17" t="s">
        <v>133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140</v>
      </c>
      <c r="BM161" s="229" t="s">
        <v>186</v>
      </c>
    </row>
    <row r="162" s="2" customFormat="1">
      <c r="A162" s="38"/>
      <c r="B162" s="39"/>
      <c r="C162" s="40"/>
      <c r="D162" s="231" t="s">
        <v>142</v>
      </c>
      <c r="E162" s="40"/>
      <c r="F162" s="232" t="s">
        <v>187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83</v>
      </c>
    </row>
    <row r="163" s="2" customFormat="1">
      <c r="A163" s="38"/>
      <c r="B163" s="39"/>
      <c r="C163" s="40"/>
      <c r="D163" s="236" t="s">
        <v>144</v>
      </c>
      <c r="E163" s="40"/>
      <c r="F163" s="237" t="s">
        <v>188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83</v>
      </c>
    </row>
    <row r="164" s="13" customFormat="1">
      <c r="A164" s="13"/>
      <c r="B164" s="238"/>
      <c r="C164" s="239"/>
      <c r="D164" s="231" t="s">
        <v>146</v>
      </c>
      <c r="E164" s="240" t="s">
        <v>1</v>
      </c>
      <c r="F164" s="241" t="s">
        <v>189</v>
      </c>
      <c r="G164" s="239"/>
      <c r="H164" s="242">
        <v>2.2080000000000002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146</v>
      </c>
      <c r="AU164" s="248" t="s">
        <v>83</v>
      </c>
      <c r="AV164" s="13" t="s">
        <v>83</v>
      </c>
      <c r="AW164" s="13" t="s">
        <v>30</v>
      </c>
      <c r="AX164" s="13" t="s">
        <v>81</v>
      </c>
      <c r="AY164" s="248" t="s">
        <v>133</v>
      </c>
    </row>
    <row r="165" s="2" customFormat="1" ht="16.5" customHeight="1">
      <c r="A165" s="38"/>
      <c r="B165" s="39"/>
      <c r="C165" s="218" t="s">
        <v>190</v>
      </c>
      <c r="D165" s="218" t="s">
        <v>135</v>
      </c>
      <c r="E165" s="219" t="s">
        <v>191</v>
      </c>
      <c r="F165" s="220" t="s">
        <v>192</v>
      </c>
      <c r="G165" s="221" t="s">
        <v>193</v>
      </c>
      <c r="H165" s="222">
        <v>4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0.054550000000000001</v>
      </c>
      <c r="R165" s="227">
        <f>Q165*H165</f>
        <v>0.21820000000000001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140</v>
      </c>
      <c r="AT165" s="229" t="s">
        <v>135</v>
      </c>
      <c r="AU165" s="229" t="s">
        <v>83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140</v>
      </c>
      <c r="BM165" s="229" t="s">
        <v>194</v>
      </c>
    </row>
    <row r="166" s="2" customFormat="1">
      <c r="A166" s="38"/>
      <c r="B166" s="39"/>
      <c r="C166" s="40"/>
      <c r="D166" s="231" t="s">
        <v>142</v>
      </c>
      <c r="E166" s="40"/>
      <c r="F166" s="232" t="s">
        <v>192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142</v>
      </c>
      <c r="AU166" s="17" t="s">
        <v>83</v>
      </c>
    </row>
    <row r="167" s="2" customFormat="1" ht="24.15" customHeight="1">
      <c r="A167" s="38"/>
      <c r="B167" s="39"/>
      <c r="C167" s="218" t="s">
        <v>195</v>
      </c>
      <c r="D167" s="218" t="s">
        <v>135</v>
      </c>
      <c r="E167" s="219" t="s">
        <v>196</v>
      </c>
      <c r="F167" s="220" t="s">
        <v>197</v>
      </c>
      <c r="G167" s="221" t="s">
        <v>198</v>
      </c>
      <c r="H167" s="222">
        <v>1.5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38</v>
      </c>
      <c r="O167" s="91"/>
      <c r="P167" s="227">
        <f>O167*H167</f>
        <v>0</v>
      </c>
      <c r="Q167" s="227">
        <v>0.00038000000000000002</v>
      </c>
      <c r="R167" s="227">
        <f>Q167*H167</f>
        <v>0.00056999999999999998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140</v>
      </c>
      <c r="AT167" s="229" t="s">
        <v>135</v>
      </c>
      <c r="AU167" s="229" t="s">
        <v>83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140</v>
      </c>
      <c r="BM167" s="229" t="s">
        <v>199</v>
      </c>
    </row>
    <row r="168" s="2" customFormat="1">
      <c r="A168" s="38"/>
      <c r="B168" s="39"/>
      <c r="C168" s="40"/>
      <c r="D168" s="231" t="s">
        <v>142</v>
      </c>
      <c r="E168" s="40"/>
      <c r="F168" s="232" t="s">
        <v>197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83</v>
      </c>
    </row>
    <row r="169" s="2" customFormat="1">
      <c r="A169" s="38"/>
      <c r="B169" s="39"/>
      <c r="C169" s="40"/>
      <c r="D169" s="236" t="s">
        <v>144</v>
      </c>
      <c r="E169" s="40"/>
      <c r="F169" s="237" t="s">
        <v>200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144</v>
      </c>
      <c r="AU169" s="17" t="s">
        <v>83</v>
      </c>
    </row>
    <row r="170" s="12" customFormat="1" ht="22.8" customHeight="1">
      <c r="A170" s="12"/>
      <c r="B170" s="202"/>
      <c r="C170" s="203"/>
      <c r="D170" s="204" t="s">
        <v>72</v>
      </c>
      <c r="E170" s="216" t="s">
        <v>175</v>
      </c>
      <c r="F170" s="216" t="s">
        <v>201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SUM(P171:P243)</f>
        <v>0</v>
      </c>
      <c r="Q170" s="210"/>
      <c r="R170" s="211">
        <f>SUM(R171:R243)</f>
        <v>1.4667680700000001</v>
      </c>
      <c r="S170" s="210"/>
      <c r="T170" s="212">
        <f>SUM(T171:T243)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81</v>
      </c>
      <c r="AT170" s="214" t="s">
        <v>72</v>
      </c>
      <c r="AU170" s="214" t="s">
        <v>81</v>
      </c>
      <c r="AY170" s="213" t="s">
        <v>133</v>
      </c>
      <c r="BK170" s="215">
        <f>SUM(BK171:BK243)</f>
        <v>0</v>
      </c>
    </row>
    <row r="171" s="2" customFormat="1" ht="24.15" customHeight="1">
      <c r="A171" s="38"/>
      <c r="B171" s="39"/>
      <c r="C171" s="218" t="s">
        <v>202</v>
      </c>
      <c r="D171" s="218" t="s">
        <v>135</v>
      </c>
      <c r="E171" s="219" t="s">
        <v>203</v>
      </c>
      <c r="F171" s="220" t="s">
        <v>204</v>
      </c>
      <c r="G171" s="221" t="s">
        <v>193</v>
      </c>
      <c r="H171" s="222">
        <v>1</v>
      </c>
      <c r="I171" s="223"/>
      <c r="J171" s="224">
        <f>ROUND(I171*H171,2)</f>
        <v>0</v>
      </c>
      <c r="K171" s="220" t="s">
        <v>139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0.041500000000000002</v>
      </c>
      <c r="R171" s="227">
        <f>Q171*H171</f>
        <v>0.041500000000000002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83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140</v>
      </c>
      <c r="BM171" s="229" t="s">
        <v>205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206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83</v>
      </c>
    </row>
    <row r="173" s="2" customFormat="1">
      <c r="A173" s="38"/>
      <c r="B173" s="39"/>
      <c r="C173" s="40"/>
      <c r="D173" s="236" t="s">
        <v>144</v>
      </c>
      <c r="E173" s="40"/>
      <c r="F173" s="237" t="s">
        <v>207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83</v>
      </c>
    </row>
    <row r="174" s="2" customFormat="1" ht="24.15" customHeight="1">
      <c r="A174" s="38"/>
      <c r="B174" s="39"/>
      <c r="C174" s="218" t="s">
        <v>208</v>
      </c>
      <c r="D174" s="218" t="s">
        <v>135</v>
      </c>
      <c r="E174" s="219" t="s">
        <v>209</v>
      </c>
      <c r="F174" s="220" t="s">
        <v>210</v>
      </c>
      <c r="G174" s="221" t="s">
        <v>193</v>
      </c>
      <c r="H174" s="222">
        <v>1</v>
      </c>
      <c r="I174" s="223"/>
      <c r="J174" s="224">
        <f>ROUND(I174*H174,2)</f>
        <v>0</v>
      </c>
      <c r="K174" s="220" t="s">
        <v>139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0.1575</v>
      </c>
      <c r="R174" s="227">
        <f>Q174*H174</f>
        <v>0.1575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140</v>
      </c>
      <c r="AT174" s="229" t="s">
        <v>135</v>
      </c>
      <c r="AU174" s="229" t="s">
        <v>83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140</v>
      </c>
      <c r="BM174" s="229" t="s">
        <v>211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212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2" customFormat="1">
      <c r="A176" s="38"/>
      <c r="B176" s="39"/>
      <c r="C176" s="40"/>
      <c r="D176" s="236" t="s">
        <v>144</v>
      </c>
      <c r="E176" s="40"/>
      <c r="F176" s="237" t="s">
        <v>213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144</v>
      </c>
      <c r="AU176" s="17" t="s">
        <v>83</v>
      </c>
    </row>
    <row r="177" s="2" customFormat="1" ht="44.25" customHeight="1">
      <c r="A177" s="38"/>
      <c r="B177" s="39"/>
      <c r="C177" s="218" t="s">
        <v>8</v>
      </c>
      <c r="D177" s="218" t="s">
        <v>135</v>
      </c>
      <c r="E177" s="219" t="s">
        <v>214</v>
      </c>
      <c r="F177" s="220" t="s">
        <v>215</v>
      </c>
      <c r="G177" s="221" t="s">
        <v>185</v>
      </c>
      <c r="H177" s="222">
        <v>4.806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38</v>
      </c>
      <c r="O177" s="91"/>
      <c r="P177" s="227">
        <f>O177*H177</f>
        <v>0</v>
      </c>
      <c r="Q177" s="227">
        <v>0.0086</v>
      </c>
      <c r="R177" s="227">
        <f>Q177*H177</f>
        <v>0.041331600000000003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140</v>
      </c>
      <c r="AT177" s="229" t="s">
        <v>135</v>
      </c>
      <c r="AU177" s="229" t="s">
        <v>83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140</v>
      </c>
      <c r="BM177" s="229" t="s">
        <v>216</v>
      </c>
    </row>
    <row r="178" s="2" customFormat="1">
      <c r="A178" s="38"/>
      <c r="B178" s="39"/>
      <c r="C178" s="40"/>
      <c r="D178" s="231" t="s">
        <v>142</v>
      </c>
      <c r="E178" s="40"/>
      <c r="F178" s="232" t="s">
        <v>217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83</v>
      </c>
    </row>
    <row r="179" s="2" customFormat="1">
      <c r="A179" s="38"/>
      <c r="B179" s="39"/>
      <c r="C179" s="40"/>
      <c r="D179" s="236" t="s">
        <v>144</v>
      </c>
      <c r="E179" s="40"/>
      <c r="F179" s="237" t="s">
        <v>218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144</v>
      </c>
      <c r="AU179" s="17" t="s">
        <v>83</v>
      </c>
    </row>
    <row r="180" s="14" customFormat="1">
      <c r="A180" s="14"/>
      <c r="B180" s="249"/>
      <c r="C180" s="250"/>
      <c r="D180" s="231" t="s">
        <v>146</v>
      </c>
      <c r="E180" s="251" t="s">
        <v>1</v>
      </c>
      <c r="F180" s="252" t="s">
        <v>219</v>
      </c>
      <c r="G180" s="250"/>
      <c r="H180" s="251" t="s">
        <v>1</v>
      </c>
      <c r="I180" s="253"/>
      <c r="J180" s="250"/>
      <c r="K180" s="250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146</v>
      </c>
      <c r="AU180" s="258" t="s">
        <v>83</v>
      </c>
      <c r="AV180" s="14" t="s">
        <v>81</v>
      </c>
      <c r="AW180" s="14" t="s">
        <v>30</v>
      </c>
      <c r="AX180" s="14" t="s">
        <v>73</v>
      </c>
      <c r="AY180" s="258" t="s">
        <v>133</v>
      </c>
    </row>
    <row r="181" s="13" customFormat="1">
      <c r="A181" s="13"/>
      <c r="B181" s="238"/>
      <c r="C181" s="239"/>
      <c r="D181" s="231" t="s">
        <v>146</v>
      </c>
      <c r="E181" s="240" t="s">
        <v>1</v>
      </c>
      <c r="F181" s="241" t="s">
        <v>220</v>
      </c>
      <c r="G181" s="239"/>
      <c r="H181" s="242">
        <v>3.8929999999999998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146</v>
      </c>
      <c r="AU181" s="248" t="s">
        <v>83</v>
      </c>
      <c r="AV181" s="13" t="s">
        <v>83</v>
      </c>
      <c r="AW181" s="13" t="s">
        <v>30</v>
      </c>
      <c r="AX181" s="13" t="s">
        <v>73</v>
      </c>
      <c r="AY181" s="248" t="s">
        <v>133</v>
      </c>
    </row>
    <row r="182" s="14" customFormat="1">
      <c r="A182" s="14"/>
      <c r="B182" s="249"/>
      <c r="C182" s="250"/>
      <c r="D182" s="231" t="s">
        <v>146</v>
      </c>
      <c r="E182" s="251" t="s">
        <v>1</v>
      </c>
      <c r="F182" s="252" t="s">
        <v>221</v>
      </c>
      <c r="G182" s="250"/>
      <c r="H182" s="251" t="s">
        <v>1</v>
      </c>
      <c r="I182" s="253"/>
      <c r="J182" s="250"/>
      <c r="K182" s="250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146</v>
      </c>
      <c r="AU182" s="258" t="s">
        <v>83</v>
      </c>
      <c r="AV182" s="14" t="s">
        <v>81</v>
      </c>
      <c r="AW182" s="14" t="s">
        <v>30</v>
      </c>
      <c r="AX182" s="14" t="s">
        <v>73</v>
      </c>
      <c r="AY182" s="258" t="s">
        <v>133</v>
      </c>
    </row>
    <row r="183" s="13" customFormat="1">
      <c r="A183" s="13"/>
      <c r="B183" s="238"/>
      <c r="C183" s="239"/>
      <c r="D183" s="231" t="s">
        <v>146</v>
      </c>
      <c r="E183" s="240" t="s">
        <v>1</v>
      </c>
      <c r="F183" s="241" t="s">
        <v>222</v>
      </c>
      <c r="G183" s="239"/>
      <c r="H183" s="242">
        <v>0.91300000000000003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146</v>
      </c>
      <c r="AU183" s="248" t="s">
        <v>83</v>
      </c>
      <c r="AV183" s="13" t="s">
        <v>83</v>
      </c>
      <c r="AW183" s="13" t="s">
        <v>30</v>
      </c>
      <c r="AX183" s="13" t="s">
        <v>73</v>
      </c>
      <c r="AY183" s="248" t="s">
        <v>133</v>
      </c>
    </row>
    <row r="184" s="15" customFormat="1">
      <c r="A184" s="15"/>
      <c r="B184" s="259"/>
      <c r="C184" s="260"/>
      <c r="D184" s="231" t="s">
        <v>146</v>
      </c>
      <c r="E184" s="261" t="s">
        <v>1</v>
      </c>
      <c r="F184" s="262" t="s">
        <v>223</v>
      </c>
      <c r="G184" s="260"/>
      <c r="H184" s="263">
        <v>4.806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146</v>
      </c>
      <c r="AU184" s="269" t="s">
        <v>83</v>
      </c>
      <c r="AV184" s="15" t="s">
        <v>140</v>
      </c>
      <c r="AW184" s="15" t="s">
        <v>30</v>
      </c>
      <c r="AX184" s="15" t="s">
        <v>81</v>
      </c>
      <c r="AY184" s="269" t="s">
        <v>133</v>
      </c>
    </row>
    <row r="185" s="2" customFormat="1" ht="16.5" customHeight="1">
      <c r="A185" s="38"/>
      <c r="B185" s="39"/>
      <c r="C185" s="270" t="s">
        <v>224</v>
      </c>
      <c r="D185" s="270" t="s">
        <v>225</v>
      </c>
      <c r="E185" s="271" t="s">
        <v>226</v>
      </c>
      <c r="F185" s="272" t="s">
        <v>227</v>
      </c>
      <c r="G185" s="273" t="s">
        <v>185</v>
      </c>
      <c r="H185" s="274">
        <v>4.0880000000000001</v>
      </c>
      <c r="I185" s="275"/>
      <c r="J185" s="276">
        <f>ROUND(I185*H185,2)</f>
        <v>0</v>
      </c>
      <c r="K185" s="272" t="s">
        <v>139</v>
      </c>
      <c r="L185" s="277"/>
      <c r="M185" s="278" t="s">
        <v>1</v>
      </c>
      <c r="N185" s="279" t="s">
        <v>38</v>
      </c>
      <c r="O185" s="91"/>
      <c r="P185" s="227">
        <f>O185*H185</f>
        <v>0</v>
      </c>
      <c r="Q185" s="227">
        <v>0.0016800000000000001</v>
      </c>
      <c r="R185" s="227">
        <f>Q185*H185</f>
        <v>0.0068678400000000001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190</v>
      </c>
      <c r="AT185" s="229" t="s">
        <v>225</v>
      </c>
      <c r="AU185" s="229" t="s">
        <v>83</v>
      </c>
      <c r="AY185" s="17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140</v>
      </c>
      <c r="BM185" s="229" t="s">
        <v>228</v>
      </c>
    </row>
    <row r="186" s="2" customFormat="1">
      <c r="A186" s="38"/>
      <c r="B186" s="39"/>
      <c r="C186" s="40"/>
      <c r="D186" s="231" t="s">
        <v>142</v>
      </c>
      <c r="E186" s="40"/>
      <c r="F186" s="232" t="s">
        <v>227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83</v>
      </c>
    </row>
    <row r="187" s="13" customFormat="1">
      <c r="A187" s="13"/>
      <c r="B187" s="238"/>
      <c r="C187" s="239"/>
      <c r="D187" s="231" t="s">
        <v>146</v>
      </c>
      <c r="E187" s="239"/>
      <c r="F187" s="241" t="s">
        <v>229</v>
      </c>
      <c r="G187" s="239"/>
      <c r="H187" s="242">
        <v>4.0880000000000001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146</v>
      </c>
      <c r="AU187" s="248" t="s">
        <v>83</v>
      </c>
      <c r="AV187" s="13" t="s">
        <v>83</v>
      </c>
      <c r="AW187" s="13" t="s">
        <v>4</v>
      </c>
      <c r="AX187" s="13" t="s">
        <v>81</v>
      </c>
      <c r="AY187" s="248" t="s">
        <v>133</v>
      </c>
    </row>
    <row r="188" s="2" customFormat="1" ht="24.15" customHeight="1">
      <c r="A188" s="38"/>
      <c r="B188" s="39"/>
      <c r="C188" s="270" t="s">
        <v>230</v>
      </c>
      <c r="D188" s="270" t="s">
        <v>225</v>
      </c>
      <c r="E188" s="271" t="s">
        <v>231</v>
      </c>
      <c r="F188" s="272" t="s">
        <v>232</v>
      </c>
      <c r="G188" s="273" t="s">
        <v>185</v>
      </c>
      <c r="H188" s="274">
        <v>1.004</v>
      </c>
      <c r="I188" s="275"/>
      <c r="J188" s="276">
        <f>ROUND(I188*H188,2)</f>
        <v>0</v>
      </c>
      <c r="K188" s="272" t="s">
        <v>139</v>
      </c>
      <c r="L188" s="277"/>
      <c r="M188" s="278" t="s">
        <v>1</v>
      </c>
      <c r="N188" s="279" t="s">
        <v>38</v>
      </c>
      <c r="O188" s="91"/>
      <c r="P188" s="227">
        <f>O188*H188</f>
        <v>0</v>
      </c>
      <c r="Q188" s="227">
        <v>0.00315</v>
      </c>
      <c r="R188" s="227">
        <f>Q188*H188</f>
        <v>0.0031626000000000002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190</v>
      </c>
      <c r="AT188" s="229" t="s">
        <v>225</v>
      </c>
      <c r="AU188" s="229" t="s">
        <v>83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140</v>
      </c>
      <c r="BM188" s="229" t="s">
        <v>233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232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83</v>
      </c>
    </row>
    <row r="190" s="13" customFormat="1">
      <c r="A190" s="13"/>
      <c r="B190" s="238"/>
      <c r="C190" s="239"/>
      <c r="D190" s="231" t="s">
        <v>146</v>
      </c>
      <c r="E190" s="239"/>
      <c r="F190" s="241" t="s">
        <v>234</v>
      </c>
      <c r="G190" s="239"/>
      <c r="H190" s="242">
        <v>1.004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146</v>
      </c>
      <c r="AU190" s="248" t="s">
        <v>83</v>
      </c>
      <c r="AV190" s="13" t="s">
        <v>83</v>
      </c>
      <c r="AW190" s="13" t="s">
        <v>4</v>
      </c>
      <c r="AX190" s="13" t="s">
        <v>81</v>
      </c>
      <c r="AY190" s="248" t="s">
        <v>133</v>
      </c>
    </row>
    <row r="191" s="2" customFormat="1" ht="24.15" customHeight="1">
      <c r="A191" s="38"/>
      <c r="B191" s="39"/>
      <c r="C191" s="218" t="s">
        <v>235</v>
      </c>
      <c r="D191" s="218" t="s">
        <v>135</v>
      </c>
      <c r="E191" s="219" t="s">
        <v>236</v>
      </c>
      <c r="F191" s="220" t="s">
        <v>237</v>
      </c>
      <c r="G191" s="221" t="s">
        <v>185</v>
      </c>
      <c r="H191" s="222">
        <v>6.3979999999999997</v>
      </c>
      <c r="I191" s="223"/>
      <c r="J191" s="224">
        <f>ROUND(I191*H191,2)</f>
        <v>0</v>
      </c>
      <c r="K191" s="220" t="s">
        <v>139</v>
      </c>
      <c r="L191" s="44"/>
      <c r="M191" s="225" t="s">
        <v>1</v>
      </c>
      <c r="N191" s="226" t="s">
        <v>38</v>
      </c>
      <c r="O191" s="91"/>
      <c r="P191" s="227">
        <f>O191*H191</f>
        <v>0</v>
      </c>
      <c r="Q191" s="227">
        <v>0.00013999999999999999</v>
      </c>
      <c r="R191" s="227">
        <f>Q191*H191</f>
        <v>0.00089571999999999991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140</v>
      </c>
      <c r="AT191" s="229" t="s">
        <v>135</v>
      </c>
      <c r="AU191" s="229" t="s">
        <v>83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140</v>
      </c>
      <c r="BM191" s="229" t="s">
        <v>238</v>
      </c>
    </row>
    <row r="192" s="2" customFormat="1">
      <c r="A192" s="38"/>
      <c r="B192" s="39"/>
      <c r="C192" s="40"/>
      <c r="D192" s="231" t="s">
        <v>142</v>
      </c>
      <c r="E192" s="40"/>
      <c r="F192" s="232" t="s">
        <v>239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83</v>
      </c>
    </row>
    <row r="193" s="2" customFormat="1">
      <c r="A193" s="38"/>
      <c r="B193" s="39"/>
      <c r="C193" s="40"/>
      <c r="D193" s="236" t="s">
        <v>144</v>
      </c>
      <c r="E193" s="40"/>
      <c r="F193" s="237" t="s">
        <v>240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83</v>
      </c>
    </row>
    <row r="194" s="13" customFormat="1">
      <c r="A194" s="13"/>
      <c r="B194" s="238"/>
      <c r="C194" s="239"/>
      <c r="D194" s="231" t="s">
        <v>146</v>
      </c>
      <c r="E194" s="240" t="s">
        <v>1</v>
      </c>
      <c r="F194" s="241" t="s">
        <v>241</v>
      </c>
      <c r="G194" s="239"/>
      <c r="H194" s="242">
        <v>6.3979999999999997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146</v>
      </c>
      <c r="AU194" s="248" t="s">
        <v>83</v>
      </c>
      <c r="AV194" s="13" t="s">
        <v>83</v>
      </c>
      <c r="AW194" s="13" t="s">
        <v>30</v>
      </c>
      <c r="AX194" s="13" t="s">
        <v>81</v>
      </c>
      <c r="AY194" s="248" t="s">
        <v>133</v>
      </c>
    </row>
    <row r="195" s="2" customFormat="1" ht="37.8" customHeight="1">
      <c r="A195" s="38"/>
      <c r="B195" s="39"/>
      <c r="C195" s="218" t="s">
        <v>242</v>
      </c>
      <c r="D195" s="218" t="s">
        <v>135</v>
      </c>
      <c r="E195" s="219" t="s">
        <v>243</v>
      </c>
      <c r="F195" s="220" t="s">
        <v>244</v>
      </c>
      <c r="G195" s="221" t="s">
        <v>198</v>
      </c>
      <c r="H195" s="222">
        <v>8.3499999999999996</v>
      </c>
      <c r="I195" s="223"/>
      <c r="J195" s="224">
        <f>ROUND(I195*H195,2)</f>
        <v>0</v>
      </c>
      <c r="K195" s="220" t="s">
        <v>139</v>
      </c>
      <c r="L195" s="44"/>
      <c r="M195" s="225" t="s">
        <v>1</v>
      </c>
      <c r="N195" s="226" t="s">
        <v>38</v>
      </c>
      <c r="O195" s="91"/>
      <c r="P195" s="227">
        <f>O195*H195</f>
        <v>0</v>
      </c>
      <c r="Q195" s="227">
        <v>0.0017600000000000001</v>
      </c>
      <c r="R195" s="227">
        <f>Q195*H195</f>
        <v>0.014696000000000001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140</v>
      </c>
      <c r="AT195" s="229" t="s">
        <v>135</v>
      </c>
      <c r="AU195" s="229" t="s">
        <v>83</v>
      </c>
      <c r="AY195" s="17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140</v>
      </c>
      <c r="BM195" s="229" t="s">
        <v>245</v>
      </c>
    </row>
    <row r="196" s="2" customFormat="1">
      <c r="A196" s="38"/>
      <c r="B196" s="39"/>
      <c r="C196" s="40"/>
      <c r="D196" s="231" t="s">
        <v>142</v>
      </c>
      <c r="E196" s="40"/>
      <c r="F196" s="232" t="s">
        <v>246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83</v>
      </c>
    </row>
    <row r="197" s="2" customFormat="1">
      <c r="A197" s="38"/>
      <c r="B197" s="39"/>
      <c r="C197" s="40"/>
      <c r="D197" s="236" t="s">
        <v>144</v>
      </c>
      <c r="E197" s="40"/>
      <c r="F197" s="237" t="s">
        <v>247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144</v>
      </c>
      <c r="AU197" s="17" t="s">
        <v>83</v>
      </c>
    </row>
    <row r="198" s="13" customFormat="1">
      <c r="A198" s="13"/>
      <c r="B198" s="238"/>
      <c r="C198" s="239"/>
      <c r="D198" s="231" t="s">
        <v>146</v>
      </c>
      <c r="E198" s="240" t="s">
        <v>1</v>
      </c>
      <c r="F198" s="241" t="s">
        <v>248</v>
      </c>
      <c r="G198" s="239"/>
      <c r="H198" s="242">
        <v>8.3499999999999996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146</v>
      </c>
      <c r="AU198" s="248" t="s">
        <v>83</v>
      </c>
      <c r="AV198" s="13" t="s">
        <v>83</v>
      </c>
      <c r="AW198" s="13" t="s">
        <v>30</v>
      </c>
      <c r="AX198" s="13" t="s">
        <v>81</v>
      </c>
      <c r="AY198" s="248" t="s">
        <v>133</v>
      </c>
    </row>
    <row r="199" s="2" customFormat="1" ht="16.5" customHeight="1">
      <c r="A199" s="38"/>
      <c r="B199" s="39"/>
      <c r="C199" s="270" t="s">
        <v>249</v>
      </c>
      <c r="D199" s="270" t="s">
        <v>225</v>
      </c>
      <c r="E199" s="271" t="s">
        <v>250</v>
      </c>
      <c r="F199" s="272" t="s">
        <v>251</v>
      </c>
      <c r="G199" s="273" t="s">
        <v>185</v>
      </c>
      <c r="H199" s="274">
        <v>2.923</v>
      </c>
      <c r="I199" s="275"/>
      <c r="J199" s="276">
        <f>ROUND(I199*H199,2)</f>
        <v>0</v>
      </c>
      <c r="K199" s="272" t="s">
        <v>139</v>
      </c>
      <c r="L199" s="277"/>
      <c r="M199" s="278" t="s">
        <v>1</v>
      </c>
      <c r="N199" s="279" t="s">
        <v>38</v>
      </c>
      <c r="O199" s="91"/>
      <c r="P199" s="227">
        <f>O199*H199</f>
        <v>0</v>
      </c>
      <c r="Q199" s="227">
        <v>0.00092000000000000003</v>
      </c>
      <c r="R199" s="227">
        <f>Q199*H199</f>
        <v>0.0026891600000000003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190</v>
      </c>
      <c r="AT199" s="229" t="s">
        <v>225</v>
      </c>
      <c r="AU199" s="229" t="s">
        <v>83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140</v>
      </c>
      <c r="BM199" s="229" t="s">
        <v>252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251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83</v>
      </c>
    </row>
    <row r="201" s="13" customFormat="1">
      <c r="A201" s="13"/>
      <c r="B201" s="238"/>
      <c r="C201" s="239"/>
      <c r="D201" s="231" t="s">
        <v>146</v>
      </c>
      <c r="E201" s="239"/>
      <c r="F201" s="241" t="s">
        <v>253</v>
      </c>
      <c r="G201" s="239"/>
      <c r="H201" s="242">
        <v>2.923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146</v>
      </c>
      <c r="AU201" s="248" t="s">
        <v>83</v>
      </c>
      <c r="AV201" s="13" t="s">
        <v>83</v>
      </c>
      <c r="AW201" s="13" t="s">
        <v>4</v>
      </c>
      <c r="AX201" s="13" t="s">
        <v>81</v>
      </c>
      <c r="AY201" s="248" t="s">
        <v>133</v>
      </c>
    </row>
    <row r="202" s="2" customFormat="1" ht="24.15" customHeight="1">
      <c r="A202" s="38"/>
      <c r="B202" s="39"/>
      <c r="C202" s="218" t="s">
        <v>254</v>
      </c>
      <c r="D202" s="218" t="s">
        <v>135</v>
      </c>
      <c r="E202" s="219" t="s">
        <v>255</v>
      </c>
      <c r="F202" s="220" t="s">
        <v>256</v>
      </c>
      <c r="G202" s="221" t="s">
        <v>198</v>
      </c>
      <c r="H202" s="222">
        <v>1.825</v>
      </c>
      <c r="I202" s="223"/>
      <c r="J202" s="224">
        <f>ROUND(I202*H202,2)</f>
        <v>0</v>
      </c>
      <c r="K202" s="220" t="s">
        <v>139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3.0000000000000001E-05</v>
      </c>
      <c r="R202" s="227">
        <f>Q202*H202</f>
        <v>5.4750000000000003E-05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140</v>
      </c>
      <c r="AT202" s="229" t="s">
        <v>135</v>
      </c>
      <c r="AU202" s="229" t="s">
        <v>83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140</v>
      </c>
      <c r="BM202" s="229" t="s">
        <v>257</v>
      </c>
    </row>
    <row r="203" s="2" customFormat="1">
      <c r="A203" s="38"/>
      <c r="B203" s="39"/>
      <c r="C203" s="40"/>
      <c r="D203" s="231" t="s">
        <v>142</v>
      </c>
      <c r="E203" s="40"/>
      <c r="F203" s="232" t="s">
        <v>258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142</v>
      </c>
      <c r="AU203" s="17" t="s">
        <v>83</v>
      </c>
    </row>
    <row r="204" s="2" customFormat="1">
      <c r="A204" s="38"/>
      <c r="B204" s="39"/>
      <c r="C204" s="40"/>
      <c r="D204" s="236" t="s">
        <v>144</v>
      </c>
      <c r="E204" s="40"/>
      <c r="F204" s="237" t="s">
        <v>259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83</v>
      </c>
    </row>
    <row r="205" s="2" customFormat="1" ht="24.15" customHeight="1">
      <c r="A205" s="38"/>
      <c r="B205" s="39"/>
      <c r="C205" s="270" t="s">
        <v>260</v>
      </c>
      <c r="D205" s="270" t="s">
        <v>225</v>
      </c>
      <c r="E205" s="271" t="s">
        <v>261</v>
      </c>
      <c r="F205" s="272" t="s">
        <v>262</v>
      </c>
      <c r="G205" s="273" t="s">
        <v>198</v>
      </c>
      <c r="H205" s="274">
        <v>1.9159999999999999</v>
      </c>
      <c r="I205" s="275"/>
      <c r="J205" s="276">
        <f>ROUND(I205*H205,2)</f>
        <v>0</v>
      </c>
      <c r="K205" s="272" t="s">
        <v>139</v>
      </c>
      <c r="L205" s="277"/>
      <c r="M205" s="278" t="s">
        <v>1</v>
      </c>
      <c r="N205" s="279" t="s">
        <v>38</v>
      </c>
      <c r="O205" s="91"/>
      <c r="P205" s="227">
        <f>O205*H205</f>
        <v>0</v>
      </c>
      <c r="Q205" s="227">
        <v>0.00042000000000000002</v>
      </c>
      <c r="R205" s="227">
        <f>Q205*H205</f>
        <v>0.00080471999999999998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190</v>
      </c>
      <c r="AT205" s="229" t="s">
        <v>225</v>
      </c>
      <c r="AU205" s="229" t="s">
        <v>83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140</v>
      </c>
      <c r="BM205" s="229" t="s">
        <v>263</v>
      </c>
    </row>
    <row r="206" s="2" customFormat="1">
      <c r="A206" s="38"/>
      <c r="B206" s="39"/>
      <c r="C206" s="40"/>
      <c r="D206" s="231" t="s">
        <v>142</v>
      </c>
      <c r="E206" s="40"/>
      <c r="F206" s="232" t="s">
        <v>262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83</v>
      </c>
    </row>
    <row r="207" s="13" customFormat="1">
      <c r="A207" s="13"/>
      <c r="B207" s="238"/>
      <c r="C207" s="239"/>
      <c r="D207" s="231" t="s">
        <v>146</v>
      </c>
      <c r="E207" s="239"/>
      <c r="F207" s="241" t="s">
        <v>264</v>
      </c>
      <c r="G207" s="239"/>
      <c r="H207" s="242">
        <v>1.9159999999999999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146</v>
      </c>
      <c r="AU207" s="248" t="s">
        <v>83</v>
      </c>
      <c r="AV207" s="13" t="s">
        <v>83</v>
      </c>
      <c r="AW207" s="13" t="s">
        <v>4</v>
      </c>
      <c r="AX207" s="13" t="s">
        <v>81</v>
      </c>
      <c r="AY207" s="248" t="s">
        <v>133</v>
      </c>
    </row>
    <row r="208" s="2" customFormat="1" ht="16.5" customHeight="1">
      <c r="A208" s="38"/>
      <c r="B208" s="39"/>
      <c r="C208" s="218" t="s">
        <v>265</v>
      </c>
      <c r="D208" s="218" t="s">
        <v>135</v>
      </c>
      <c r="E208" s="219" t="s">
        <v>266</v>
      </c>
      <c r="F208" s="220" t="s">
        <v>267</v>
      </c>
      <c r="G208" s="221" t="s">
        <v>198</v>
      </c>
      <c r="H208" s="222">
        <v>12.76</v>
      </c>
      <c r="I208" s="223"/>
      <c r="J208" s="224">
        <f>ROUND(I208*H208,2)</f>
        <v>0</v>
      </c>
      <c r="K208" s="220" t="s">
        <v>139</v>
      </c>
      <c r="L208" s="44"/>
      <c r="M208" s="225" t="s">
        <v>1</v>
      </c>
      <c r="N208" s="226" t="s">
        <v>38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140</v>
      </c>
      <c r="AT208" s="229" t="s">
        <v>135</v>
      </c>
      <c r="AU208" s="229" t="s">
        <v>83</v>
      </c>
      <c r="AY208" s="17" t="s">
        <v>133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81</v>
      </c>
      <c r="BK208" s="230">
        <f>ROUND(I208*H208,2)</f>
        <v>0</v>
      </c>
      <c r="BL208" s="17" t="s">
        <v>140</v>
      </c>
      <c r="BM208" s="229" t="s">
        <v>268</v>
      </c>
    </row>
    <row r="209" s="2" customFormat="1">
      <c r="A209" s="38"/>
      <c r="B209" s="39"/>
      <c r="C209" s="40"/>
      <c r="D209" s="231" t="s">
        <v>142</v>
      </c>
      <c r="E209" s="40"/>
      <c r="F209" s="232" t="s">
        <v>269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83</v>
      </c>
    </row>
    <row r="210" s="2" customFormat="1">
      <c r="A210" s="38"/>
      <c r="B210" s="39"/>
      <c r="C210" s="40"/>
      <c r="D210" s="236" t="s">
        <v>144</v>
      </c>
      <c r="E210" s="40"/>
      <c r="F210" s="237" t="s">
        <v>270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144</v>
      </c>
      <c r="AU210" s="17" t="s">
        <v>83</v>
      </c>
    </row>
    <row r="211" s="14" customFormat="1">
      <c r="A211" s="14"/>
      <c r="B211" s="249"/>
      <c r="C211" s="250"/>
      <c r="D211" s="231" t="s">
        <v>146</v>
      </c>
      <c r="E211" s="251" t="s">
        <v>1</v>
      </c>
      <c r="F211" s="252" t="s">
        <v>271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146</v>
      </c>
      <c r="AU211" s="258" t="s">
        <v>83</v>
      </c>
      <c r="AV211" s="14" t="s">
        <v>81</v>
      </c>
      <c r="AW211" s="14" t="s">
        <v>30</v>
      </c>
      <c r="AX211" s="14" t="s">
        <v>73</v>
      </c>
      <c r="AY211" s="258" t="s">
        <v>133</v>
      </c>
    </row>
    <row r="212" s="13" customFormat="1">
      <c r="A212" s="13"/>
      <c r="B212" s="238"/>
      <c r="C212" s="239"/>
      <c r="D212" s="231" t="s">
        <v>146</v>
      </c>
      <c r="E212" s="240" t="s">
        <v>1</v>
      </c>
      <c r="F212" s="241" t="s">
        <v>272</v>
      </c>
      <c r="G212" s="239"/>
      <c r="H212" s="242">
        <v>9.5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146</v>
      </c>
      <c r="AU212" s="248" t="s">
        <v>83</v>
      </c>
      <c r="AV212" s="13" t="s">
        <v>83</v>
      </c>
      <c r="AW212" s="13" t="s">
        <v>30</v>
      </c>
      <c r="AX212" s="13" t="s">
        <v>73</v>
      </c>
      <c r="AY212" s="248" t="s">
        <v>133</v>
      </c>
    </row>
    <row r="213" s="14" customFormat="1">
      <c r="A213" s="14"/>
      <c r="B213" s="249"/>
      <c r="C213" s="250"/>
      <c r="D213" s="231" t="s">
        <v>146</v>
      </c>
      <c r="E213" s="251" t="s">
        <v>1</v>
      </c>
      <c r="F213" s="252" t="s">
        <v>273</v>
      </c>
      <c r="G213" s="250"/>
      <c r="H213" s="251" t="s">
        <v>1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146</v>
      </c>
      <c r="AU213" s="258" t="s">
        <v>83</v>
      </c>
      <c r="AV213" s="14" t="s">
        <v>81</v>
      </c>
      <c r="AW213" s="14" t="s">
        <v>30</v>
      </c>
      <c r="AX213" s="14" t="s">
        <v>73</v>
      </c>
      <c r="AY213" s="258" t="s">
        <v>133</v>
      </c>
    </row>
    <row r="214" s="13" customFormat="1">
      <c r="A214" s="13"/>
      <c r="B214" s="238"/>
      <c r="C214" s="239"/>
      <c r="D214" s="231" t="s">
        <v>146</v>
      </c>
      <c r="E214" s="240" t="s">
        <v>1</v>
      </c>
      <c r="F214" s="241" t="s">
        <v>274</v>
      </c>
      <c r="G214" s="239"/>
      <c r="H214" s="242">
        <v>1.05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146</v>
      </c>
      <c r="AU214" s="248" t="s">
        <v>83</v>
      </c>
      <c r="AV214" s="13" t="s">
        <v>83</v>
      </c>
      <c r="AW214" s="13" t="s">
        <v>30</v>
      </c>
      <c r="AX214" s="13" t="s">
        <v>73</v>
      </c>
      <c r="AY214" s="248" t="s">
        <v>133</v>
      </c>
    </row>
    <row r="215" s="14" customFormat="1">
      <c r="A215" s="14"/>
      <c r="B215" s="249"/>
      <c r="C215" s="250"/>
      <c r="D215" s="231" t="s">
        <v>146</v>
      </c>
      <c r="E215" s="251" t="s">
        <v>1</v>
      </c>
      <c r="F215" s="252" t="s">
        <v>275</v>
      </c>
      <c r="G215" s="250"/>
      <c r="H215" s="251" t="s">
        <v>1</v>
      </c>
      <c r="I215" s="253"/>
      <c r="J215" s="250"/>
      <c r="K215" s="250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146</v>
      </c>
      <c r="AU215" s="258" t="s">
        <v>83</v>
      </c>
      <c r="AV215" s="14" t="s">
        <v>81</v>
      </c>
      <c r="AW215" s="14" t="s">
        <v>30</v>
      </c>
      <c r="AX215" s="14" t="s">
        <v>73</v>
      </c>
      <c r="AY215" s="258" t="s">
        <v>133</v>
      </c>
    </row>
    <row r="216" s="13" customFormat="1">
      <c r="A216" s="13"/>
      <c r="B216" s="238"/>
      <c r="C216" s="239"/>
      <c r="D216" s="231" t="s">
        <v>146</v>
      </c>
      <c r="E216" s="240" t="s">
        <v>1</v>
      </c>
      <c r="F216" s="241" t="s">
        <v>276</v>
      </c>
      <c r="G216" s="239"/>
      <c r="H216" s="242">
        <v>2.21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146</v>
      </c>
      <c r="AU216" s="248" t="s">
        <v>83</v>
      </c>
      <c r="AV216" s="13" t="s">
        <v>83</v>
      </c>
      <c r="AW216" s="13" t="s">
        <v>30</v>
      </c>
      <c r="AX216" s="13" t="s">
        <v>73</v>
      </c>
      <c r="AY216" s="248" t="s">
        <v>133</v>
      </c>
    </row>
    <row r="217" s="15" customFormat="1">
      <c r="A217" s="15"/>
      <c r="B217" s="259"/>
      <c r="C217" s="260"/>
      <c r="D217" s="231" t="s">
        <v>146</v>
      </c>
      <c r="E217" s="261" t="s">
        <v>1</v>
      </c>
      <c r="F217" s="262" t="s">
        <v>223</v>
      </c>
      <c r="G217" s="260"/>
      <c r="H217" s="263">
        <v>12.760000000000002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9" t="s">
        <v>146</v>
      </c>
      <c r="AU217" s="269" t="s">
        <v>83</v>
      </c>
      <c r="AV217" s="15" t="s">
        <v>140</v>
      </c>
      <c r="AW217" s="15" t="s">
        <v>30</v>
      </c>
      <c r="AX217" s="15" t="s">
        <v>81</v>
      </c>
      <c r="AY217" s="269" t="s">
        <v>133</v>
      </c>
    </row>
    <row r="218" s="2" customFormat="1" ht="24.15" customHeight="1">
      <c r="A218" s="38"/>
      <c r="B218" s="39"/>
      <c r="C218" s="270" t="s">
        <v>7</v>
      </c>
      <c r="D218" s="270" t="s">
        <v>225</v>
      </c>
      <c r="E218" s="271" t="s">
        <v>277</v>
      </c>
      <c r="F218" s="272" t="s">
        <v>278</v>
      </c>
      <c r="G218" s="273" t="s">
        <v>198</v>
      </c>
      <c r="H218" s="274">
        <v>9.9749999999999996</v>
      </c>
      <c r="I218" s="275"/>
      <c r="J218" s="276">
        <f>ROUND(I218*H218,2)</f>
        <v>0</v>
      </c>
      <c r="K218" s="272" t="s">
        <v>139</v>
      </c>
      <c r="L218" s="277"/>
      <c r="M218" s="278" t="s">
        <v>1</v>
      </c>
      <c r="N218" s="279" t="s">
        <v>38</v>
      </c>
      <c r="O218" s="91"/>
      <c r="P218" s="227">
        <f>O218*H218</f>
        <v>0</v>
      </c>
      <c r="Q218" s="227">
        <v>0.00010000000000000001</v>
      </c>
      <c r="R218" s="227">
        <f>Q218*H218</f>
        <v>0.00099749999999999991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190</v>
      </c>
      <c r="AT218" s="229" t="s">
        <v>225</v>
      </c>
      <c r="AU218" s="229" t="s">
        <v>83</v>
      </c>
      <c r="AY218" s="17" t="s">
        <v>133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81</v>
      </c>
      <c r="BK218" s="230">
        <f>ROUND(I218*H218,2)</f>
        <v>0</v>
      </c>
      <c r="BL218" s="17" t="s">
        <v>140</v>
      </c>
      <c r="BM218" s="229" t="s">
        <v>279</v>
      </c>
    </row>
    <row r="219" s="2" customFormat="1">
      <c r="A219" s="38"/>
      <c r="B219" s="39"/>
      <c r="C219" s="40"/>
      <c r="D219" s="231" t="s">
        <v>142</v>
      </c>
      <c r="E219" s="40"/>
      <c r="F219" s="232" t="s">
        <v>278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83</v>
      </c>
    </row>
    <row r="220" s="13" customFormat="1">
      <c r="A220" s="13"/>
      <c r="B220" s="238"/>
      <c r="C220" s="239"/>
      <c r="D220" s="231" t="s">
        <v>146</v>
      </c>
      <c r="E220" s="239"/>
      <c r="F220" s="241" t="s">
        <v>280</v>
      </c>
      <c r="G220" s="239"/>
      <c r="H220" s="242">
        <v>9.9749999999999996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146</v>
      </c>
      <c r="AU220" s="248" t="s">
        <v>83</v>
      </c>
      <c r="AV220" s="13" t="s">
        <v>83</v>
      </c>
      <c r="AW220" s="13" t="s">
        <v>4</v>
      </c>
      <c r="AX220" s="13" t="s">
        <v>81</v>
      </c>
      <c r="AY220" s="248" t="s">
        <v>133</v>
      </c>
    </row>
    <row r="221" s="2" customFormat="1" ht="24.15" customHeight="1">
      <c r="A221" s="38"/>
      <c r="B221" s="39"/>
      <c r="C221" s="270" t="s">
        <v>281</v>
      </c>
      <c r="D221" s="270" t="s">
        <v>225</v>
      </c>
      <c r="E221" s="271" t="s">
        <v>282</v>
      </c>
      <c r="F221" s="272" t="s">
        <v>283</v>
      </c>
      <c r="G221" s="273" t="s">
        <v>198</v>
      </c>
      <c r="H221" s="274">
        <v>1.103</v>
      </c>
      <c r="I221" s="275"/>
      <c r="J221" s="276">
        <f>ROUND(I221*H221,2)</f>
        <v>0</v>
      </c>
      <c r="K221" s="272" t="s">
        <v>139</v>
      </c>
      <c r="L221" s="277"/>
      <c r="M221" s="278" t="s">
        <v>1</v>
      </c>
      <c r="N221" s="279" t="s">
        <v>38</v>
      </c>
      <c r="O221" s="91"/>
      <c r="P221" s="227">
        <f>O221*H221</f>
        <v>0</v>
      </c>
      <c r="Q221" s="227">
        <v>0.00020000000000000001</v>
      </c>
      <c r="R221" s="227">
        <f>Q221*H221</f>
        <v>0.0002206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190</v>
      </c>
      <c r="AT221" s="229" t="s">
        <v>225</v>
      </c>
      <c r="AU221" s="229" t="s">
        <v>83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140</v>
      </c>
      <c r="BM221" s="229" t="s">
        <v>284</v>
      </c>
    </row>
    <row r="222" s="2" customFormat="1">
      <c r="A222" s="38"/>
      <c r="B222" s="39"/>
      <c r="C222" s="40"/>
      <c r="D222" s="231" t="s">
        <v>142</v>
      </c>
      <c r="E222" s="40"/>
      <c r="F222" s="232" t="s">
        <v>283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83</v>
      </c>
    </row>
    <row r="223" s="13" customFormat="1">
      <c r="A223" s="13"/>
      <c r="B223" s="238"/>
      <c r="C223" s="239"/>
      <c r="D223" s="231" t="s">
        <v>146</v>
      </c>
      <c r="E223" s="239"/>
      <c r="F223" s="241" t="s">
        <v>285</v>
      </c>
      <c r="G223" s="239"/>
      <c r="H223" s="242">
        <v>1.103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146</v>
      </c>
      <c r="AU223" s="248" t="s">
        <v>83</v>
      </c>
      <c r="AV223" s="13" t="s">
        <v>83</v>
      </c>
      <c r="AW223" s="13" t="s">
        <v>4</v>
      </c>
      <c r="AX223" s="13" t="s">
        <v>81</v>
      </c>
      <c r="AY223" s="248" t="s">
        <v>133</v>
      </c>
    </row>
    <row r="224" s="2" customFormat="1" ht="24.15" customHeight="1">
      <c r="A224" s="38"/>
      <c r="B224" s="39"/>
      <c r="C224" s="270" t="s">
        <v>286</v>
      </c>
      <c r="D224" s="270" t="s">
        <v>225</v>
      </c>
      <c r="E224" s="271" t="s">
        <v>287</v>
      </c>
      <c r="F224" s="272" t="s">
        <v>288</v>
      </c>
      <c r="G224" s="273" t="s">
        <v>198</v>
      </c>
      <c r="H224" s="274">
        <v>2.3100000000000001</v>
      </c>
      <c r="I224" s="275"/>
      <c r="J224" s="276">
        <f>ROUND(I224*H224,2)</f>
        <v>0</v>
      </c>
      <c r="K224" s="272" t="s">
        <v>139</v>
      </c>
      <c r="L224" s="277"/>
      <c r="M224" s="278" t="s">
        <v>1</v>
      </c>
      <c r="N224" s="279" t="s">
        <v>38</v>
      </c>
      <c r="O224" s="91"/>
      <c r="P224" s="227">
        <f>O224*H224</f>
        <v>0</v>
      </c>
      <c r="Q224" s="227">
        <v>0.00029999999999999997</v>
      </c>
      <c r="R224" s="227">
        <f>Q224*H224</f>
        <v>0.00069299999999999993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190</v>
      </c>
      <c r="AT224" s="229" t="s">
        <v>225</v>
      </c>
      <c r="AU224" s="229" t="s">
        <v>83</v>
      </c>
      <c r="AY224" s="17" t="s">
        <v>133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140</v>
      </c>
      <c r="BM224" s="229" t="s">
        <v>289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288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83</v>
      </c>
    </row>
    <row r="226" s="13" customFormat="1">
      <c r="A226" s="13"/>
      <c r="B226" s="238"/>
      <c r="C226" s="239"/>
      <c r="D226" s="231" t="s">
        <v>146</v>
      </c>
      <c r="E226" s="239"/>
      <c r="F226" s="241" t="s">
        <v>290</v>
      </c>
      <c r="G226" s="239"/>
      <c r="H226" s="242">
        <v>2.3100000000000001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146</v>
      </c>
      <c r="AU226" s="248" t="s">
        <v>83</v>
      </c>
      <c r="AV226" s="13" t="s">
        <v>83</v>
      </c>
      <c r="AW226" s="13" t="s">
        <v>4</v>
      </c>
      <c r="AX226" s="13" t="s">
        <v>81</v>
      </c>
      <c r="AY226" s="248" t="s">
        <v>133</v>
      </c>
    </row>
    <row r="227" s="2" customFormat="1" ht="24.15" customHeight="1">
      <c r="A227" s="38"/>
      <c r="B227" s="39"/>
      <c r="C227" s="218" t="s">
        <v>291</v>
      </c>
      <c r="D227" s="218" t="s">
        <v>135</v>
      </c>
      <c r="E227" s="219" t="s">
        <v>292</v>
      </c>
      <c r="F227" s="220" t="s">
        <v>293</v>
      </c>
      <c r="G227" s="221" t="s">
        <v>185</v>
      </c>
      <c r="H227" s="222">
        <v>6.3979999999999997</v>
      </c>
      <c r="I227" s="223"/>
      <c r="J227" s="224">
        <f>ROUND(I227*H227,2)</f>
        <v>0</v>
      </c>
      <c r="K227" s="220" t="s">
        <v>139</v>
      </c>
      <c r="L227" s="44"/>
      <c r="M227" s="225" t="s">
        <v>1</v>
      </c>
      <c r="N227" s="226" t="s">
        <v>38</v>
      </c>
      <c r="O227" s="91"/>
      <c r="P227" s="227">
        <f>O227*H227</f>
        <v>0</v>
      </c>
      <c r="Q227" s="227">
        <v>0.0018</v>
      </c>
      <c r="R227" s="227">
        <f>Q227*H227</f>
        <v>0.0115164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140</v>
      </c>
      <c r="AT227" s="229" t="s">
        <v>135</v>
      </c>
      <c r="AU227" s="229" t="s">
        <v>83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140</v>
      </c>
      <c r="BM227" s="229" t="s">
        <v>294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295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83</v>
      </c>
    </row>
    <row r="229" s="2" customFormat="1">
      <c r="A229" s="38"/>
      <c r="B229" s="39"/>
      <c r="C229" s="40"/>
      <c r="D229" s="236" t="s">
        <v>144</v>
      </c>
      <c r="E229" s="40"/>
      <c r="F229" s="237" t="s">
        <v>296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144</v>
      </c>
      <c r="AU229" s="17" t="s">
        <v>83</v>
      </c>
    </row>
    <row r="230" s="2" customFormat="1" ht="33" customHeight="1">
      <c r="A230" s="38"/>
      <c r="B230" s="39"/>
      <c r="C230" s="218" t="s">
        <v>297</v>
      </c>
      <c r="D230" s="218" t="s">
        <v>135</v>
      </c>
      <c r="E230" s="219" t="s">
        <v>298</v>
      </c>
      <c r="F230" s="220" t="s">
        <v>299</v>
      </c>
      <c r="G230" s="221" t="s">
        <v>138</v>
      </c>
      <c r="H230" s="222">
        <v>0.32400000000000001</v>
      </c>
      <c r="I230" s="223"/>
      <c r="J230" s="224">
        <f>ROUND(I230*H230,2)</f>
        <v>0</v>
      </c>
      <c r="K230" s="220" t="s">
        <v>139</v>
      </c>
      <c r="L230" s="44"/>
      <c r="M230" s="225" t="s">
        <v>1</v>
      </c>
      <c r="N230" s="226" t="s">
        <v>38</v>
      </c>
      <c r="O230" s="91"/>
      <c r="P230" s="227">
        <f>O230*H230</f>
        <v>0</v>
      </c>
      <c r="Q230" s="227">
        <v>2.3010199999999998</v>
      </c>
      <c r="R230" s="227">
        <f>Q230*H230</f>
        <v>0.74553048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140</v>
      </c>
      <c r="AT230" s="229" t="s">
        <v>135</v>
      </c>
      <c r="AU230" s="229" t="s">
        <v>83</v>
      </c>
      <c r="AY230" s="17" t="s">
        <v>133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81</v>
      </c>
      <c r="BK230" s="230">
        <f>ROUND(I230*H230,2)</f>
        <v>0</v>
      </c>
      <c r="BL230" s="17" t="s">
        <v>140</v>
      </c>
      <c r="BM230" s="229" t="s">
        <v>300</v>
      </c>
    </row>
    <row r="231" s="2" customFormat="1">
      <c r="A231" s="38"/>
      <c r="B231" s="39"/>
      <c r="C231" s="40"/>
      <c r="D231" s="231" t="s">
        <v>142</v>
      </c>
      <c r="E231" s="40"/>
      <c r="F231" s="232" t="s">
        <v>301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142</v>
      </c>
      <c r="AU231" s="17" t="s">
        <v>83</v>
      </c>
    </row>
    <row r="232" s="2" customFormat="1">
      <c r="A232" s="38"/>
      <c r="B232" s="39"/>
      <c r="C232" s="40"/>
      <c r="D232" s="236" t="s">
        <v>144</v>
      </c>
      <c r="E232" s="40"/>
      <c r="F232" s="237" t="s">
        <v>302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144</v>
      </c>
      <c r="AU232" s="17" t="s">
        <v>83</v>
      </c>
    </row>
    <row r="233" s="13" customFormat="1">
      <c r="A233" s="13"/>
      <c r="B233" s="238"/>
      <c r="C233" s="239"/>
      <c r="D233" s="231" t="s">
        <v>146</v>
      </c>
      <c r="E233" s="240" t="s">
        <v>1</v>
      </c>
      <c r="F233" s="241" t="s">
        <v>303</v>
      </c>
      <c r="G233" s="239"/>
      <c r="H233" s="242">
        <v>0.32400000000000001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146</v>
      </c>
      <c r="AU233" s="248" t="s">
        <v>83</v>
      </c>
      <c r="AV233" s="13" t="s">
        <v>83</v>
      </c>
      <c r="AW233" s="13" t="s">
        <v>30</v>
      </c>
      <c r="AX233" s="13" t="s">
        <v>81</v>
      </c>
      <c r="AY233" s="248" t="s">
        <v>133</v>
      </c>
    </row>
    <row r="234" s="2" customFormat="1" ht="16.5" customHeight="1">
      <c r="A234" s="38"/>
      <c r="B234" s="39"/>
      <c r="C234" s="218" t="s">
        <v>304</v>
      </c>
      <c r="D234" s="218" t="s">
        <v>135</v>
      </c>
      <c r="E234" s="219" t="s">
        <v>305</v>
      </c>
      <c r="F234" s="220" t="s">
        <v>306</v>
      </c>
      <c r="G234" s="221" t="s">
        <v>161</v>
      </c>
      <c r="H234" s="222">
        <v>0.01</v>
      </c>
      <c r="I234" s="223"/>
      <c r="J234" s="224">
        <f>ROUND(I234*H234,2)</f>
        <v>0</v>
      </c>
      <c r="K234" s="220" t="s">
        <v>139</v>
      </c>
      <c r="L234" s="44"/>
      <c r="M234" s="225" t="s">
        <v>1</v>
      </c>
      <c r="N234" s="226" t="s">
        <v>38</v>
      </c>
      <c r="O234" s="91"/>
      <c r="P234" s="227">
        <f>O234*H234</f>
        <v>0</v>
      </c>
      <c r="Q234" s="227">
        <v>1.06277</v>
      </c>
      <c r="R234" s="227">
        <f>Q234*H234</f>
        <v>0.0106277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140</v>
      </c>
      <c r="AT234" s="229" t="s">
        <v>135</v>
      </c>
      <c r="AU234" s="229" t="s">
        <v>83</v>
      </c>
      <c r="AY234" s="17" t="s">
        <v>133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140</v>
      </c>
      <c r="BM234" s="229" t="s">
        <v>307</v>
      </c>
    </row>
    <row r="235" s="2" customFormat="1">
      <c r="A235" s="38"/>
      <c r="B235" s="39"/>
      <c r="C235" s="40"/>
      <c r="D235" s="231" t="s">
        <v>142</v>
      </c>
      <c r="E235" s="40"/>
      <c r="F235" s="232" t="s">
        <v>308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142</v>
      </c>
      <c r="AU235" s="17" t="s">
        <v>83</v>
      </c>
    </row>
    <row r="236" s="2" customFormat="1">
      <c r="A236" s="38"/>
      <c r="B236" s="39"/>
      <c r="C236" s="40"/>
      <c r="D236" s="236" t="s">
        <v>144</v>
      </c>
      <c r="E236" s="40"/>
      <c r="F236" s="237" t="s">
        <v>309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144</v>
      </c>
      <c r="AU236" s="17" t="s">
        <v>83</v>
      </c>
    </row>
    <row r="237" s="2" customFormat="1" ht="24.15" customHeight="1">
      <c r="A237" s="38"/>
      <c r="B237" s="39"/>
      <c r="C237" s="218" t="s">
        <v>310</v>
      </c>
      <c r="D237" s="218" t="s">
        <v>135</v>
      </c>
      <c r="E237" s="219" t="s">
        <v>311</v>
      </c>
      <c r="F237" s="220" t="s">
        <v>312</v>
      </c>
      <c r="G237" s="221" t="s">
        <v>185</v>
      </c>
      <c r="H237" s="222">
        <v>3.2400000000000002</v>
      </c>
      <c r="I237" s="223"/>
      <c r="J237" s="224">
        <f>ROUND(I237*H237,2)</f>
        <v>0</v>
      </c>
      <c r="K237" s="220" t="s">
        <v>139</v>
      </c>
      <c r="L237" s="44"/>
      <c r="M237" s="225" t="s">
        <v>1</v>
      </c>
      <c r="N237" s="226" t="s">
        <v>38</v>
      </c>
      <c r="O237" s="91"/>
      <c r="P237" s="227">
        <f>O237*H237</f>
        <v>0</v>
      </c>
      <c r="Q237" s="227">
        <v>0.11</v>
      </c>
      <c r="R237" s="227">
        <f>Q237*H237</f>
        <v>0.35640000000000005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140</v>
      </c>
      <c r="AT237" s="229" t="s">
        <v>135</v>
      </c>
      <c r="AU237" s="229" t="s">
        <v>83</v>
      </c>
      <c r="AY237" s="17" t="s">
        <v>133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140</v>
      </c>
      <c r="BM237" s="229" t="s">
        <v>313</v>
      </c>
    </row>
    <row r="238" s="2" customFormat="1">
      <c r="A238" s="38"/>
      <c r="B238" s="39"/>
      <c r="C238" s="40"/>
      <c r="D238" s="231" t="s">
        <v>142</v>
      </c>
      <c r="E238" s="40"/>
      <c r="F238" s="232" t="s">
        <v>314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83</v>
      </c>
    </row>
    <row r="239" s="2" customFormat="1">
      <c r="A239" s="38"/>
      <c r="B239" s="39"/>
      <c r="C239" s="40"/>
      <c r="D239" s="236" t="s">
        <v>144</v>
      </c>
      <c r="E239" s="40"/>
      <c r="F239" s="237" t="s">
        <v>315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144</v>
      </c>
      <c r="AU239" s="17" t="s">
        <v>83</v>
      </c>
    </row>
    <row r="240" s="2" customFormat="1" ht="24.15" customHeight="1">
      <c r="A240" s="38"/>
      <c r="B240" s="39"/>
      <c r="C240" s="218" t="s">
        <v>316</v>
      </c>
      <c r="D240" s="218" t="s">
        <v>135</v>
      </c>
      <c r="E240" s="219" t="s">
        <v>317</v>
      </c>
      <c r="F240" s="220" t="s">
        <v>318</v>
      </c>
      <c r="G240" s="221" t="s">
        <v>185</v>
      </c>
      <c r="H240" s="222">
        <v>6.4800000000000004</v>
      </c>
      <c r="I240" s="223"/>
      <c r="J240" s="224">
        <f>ROUND(I240*H240,2)</f>
        <v>0</v>
      </c>
      <c r="K240" s="220" t="s">
        <v>139</v>
      </c>
      <c r="L240" s="44"/>
      <c r="M240" s="225" t="s">
        <v>1</v>
      </c>
      <c r="N240" s="226" t="s">
        <v>38</v>
      </c>
      <c r="O240" s="91"/>
      <c r="P240" s="227">
        <f>O240*H240</f>
        <v>0</v>
      </c>
      <c r="Q240" s="227">
        <v>0.010999999999999999</v>
      </c>
      <c r="R240" s="227">
        <f>Q240*H240</f>
        <v>0.071279999999999996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140</v>
      </c>
      <c r="AT240" s="229" t="s">
        <v>135</v>
      </c>
      <c r="AU240" s="229" t="s">
        <v>83</v>
      </c>
      <c r="AY240" s="17" t="s">
        <v>133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81</v>
      </c>
      <c r="BK240" s="230">
        <f>ROUND(I240*H240,2)</f>
        <v>0</v>
      </c>
      <c r="BL240" s="17" t="s">
        <v>140</v>
      </c>
      <c r="BM240" s="229" t="s">
        <v>319</v>
      </c>
    </row>
    <row r="241" s="2" customFormat="1">
      <c r="A241" s="38"/>
      <c r="B241" s="39"/>
      <c r="C241" s="40"/>
      <c r="D241" s="231" t="s">
        <v>142</v>
      </c>
      <c r="E241" s="40"/>
      <c r="F241" s="232" t="s">
        <v>320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142</v>
      </c>
      <c r="AU241" s="17" t="s">
        <v>83</v>
      </c>
    </row>
    <row r="242" s="2" customFormat="1">
      <c r="A242" s="38"/>
      <c r="B242" s="39"/>
      <c r="C242" s="40"/>
      <c r="D242" s="236" t="s">
        <v>144</v>
      </c>
      <c r="E242" s="40"/>
      <c r="F242" s="237" t="s">
        <v>321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144</v>
      </c>
      <c r="AU242" s="17" t="s">
        <v>83</v>
      </c>
    </row>
    <row r="243" s="13" customFormat="1">
      <c r="A243" s="13"/>
      <c r="B243" s="238"/>
      <c r="C243" s="239"/>
      <c r="D243" s="231" t="s">
        <v>146</v>
      </c>
      <c r="E243" s="240" t="s">
        <v>1</v>
      </c>
      <c r="F243" s="241" t="s">
        <v>322</v>
      </c>
      <c r="G243" s="239"/>
      <c r="H243" s="242">
        <v>6.4800000000000004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146</v>
      </c>
      <c r="AU243" s="248" t="s">
        <v>83</v>
      </c>
      <c r="AV243" s="13" t="s">
        <v>83</v>
      </c>
      <c r="AW243" s="13" t="s">
        <v>30</v>
      </c>
      <c r="AX243" s="13" t="s">
        <v>81</v>
      </c>
      <c r="AY243" s="248" t="s">
        <v>133</v>
      </c>
    </row>
    <row r="244" s="12" customFormat="1" ht="22.8" customHeight="1">
      <c r="A244" s="12"/>
      <c r="B244" s="202"/>
      <c r="C244" s="203"/>
      <c r="D244" s="204" t="s">
        <v>72</v>
      </c>
      <c r="E244" s="216" t="s">
        <v>195</v>
      </c>
      <c r="F244" s="216" t="s">
        <v>323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SUM(P245:P293)</f>
        <v>0</v>
      </c>
      <c r="Q244" s="210"/>
      <c r="R244" s="211">
        <f>SUM(R245:R293)</f>
        <v>0.0052895999999999993</v>
      </c>
      <c r="S244" s="210"/>
      <c r="T244" s="212">
        <f>SUM(T245:T293)</f>
        <v>4.161131000000001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81</v>
      </c>
      <c r="AT244" s="214" t="s">
        <v>72</v>
      </c>
      <c r="AU244" s="214" t="s">
        <v>81</v>
      </c>
      <c r="AY244" s="213" t="s">
        <v>133</v>
      </c>
      <c r="BK244" s="215">
        <f>SUM(BK245:BK293)</f>
        <v>0</v>
      </c>
    </row>
    <row r="245" s="2" customFormat="1" ht="33" customHeight="1">
      <c r="A245" s="38"/>
      <c r="B245" s="39"/>
      <c r="C245" s="218" t="s">
        <v>324</v>
      </c>
      <c r="D245" s="218" t="s">
        <v>135</v>
      </c>
      <c r="E245" s="219" t="s">
        <v>325</v>
      </c>
      <c r="F245" s="220" t="s">
        <v>326</v>
      </c>
      <c r="G245" s="221" t="s">
        <v>185</v>
      </c>
      <c r="H245" s="222">
        <v>20</v>
      </c>
      <c r="I245" s="223"/>
      <c r="J245" s="224">
        <f>ROUND(I245*H245,2)</f>
        <v>0</v>
      </c>
      <c r="K245" s="220" t="s">
        <v>139</v>
      </c>
      <c r="L245" s="44"/>
      <c r="M245" s="225" t="s">
        <v>1</v>
      </c>
      <c r="N245" s="226" t="s">
        <v>38</v>
      </c>
      <c r="O245" s="91"/>
      <c r="P245" s="227">
        <f>O245*H245</f>
        <v>0</v>
      </c>
      <c r="Q245" s="227">
        <v>0.00012999999999999999</v>
      </c>
      <c r="R245" s="227">
        <f>Q245*H245</f>
        <v>0.0025999999999999999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140</v>
      </c>
      <c r="AT245" s="229" t="s">
        <v>135</v>
      </c>
      <c r="AU245" s="229" t="s">
        <v>83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140</v>
      </c>
      <c r="BM245" s="229" t="s">
        <v>327</v>
      </c>
    </row>
    <row r="246" s="2" customFormat="1">
      <c r="A246" s="38"/>
      <c r="B246" s="39"/>
      <c r="C246" s="40"/>
      <c r="D246" s="231" t="s">
        <v>142</v>
      </c>
      <c r="E246" s="40"/>
      <c r="F246" s="232" t="s">
        <v>328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83</v>
      </c>
    </row>
    <row r="247" s="2" customFormat="1">
      <c r="A247" s="38"/>
      <c r="B247" s="39"/>
      <c r="C247" s="40"/>
      <c r="D247" s="236" t="s">
        <v>144</v>
      </c>
      <c r="E247" s="40"/>
      <c r="F247" s="237" t="s">
        <v>329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144</v>
      </c>
      <c r="AU247" s="17" t="s">
        <v>83</v>
      </c>
    </row>
    <row r="248" s="2" customFormat="1" ht="24.15" customHeight="1">
      <c r="A248" s="38"/>
      <c r="B248" s="39"/>
      <c r="C248" s="218" t="s">
        <v>330</v>
      </c>
      <c r="D248" s="218" t="s">
        <v>135</v>
      </c>
      <c r="E248" s="219" t="s">
        <v>331</v>
      </c>
      <c r="F248" s="220" t="s">
        <v>332</v>
      </c>
      <c r="G248" s="221" t="s">
        <v>185</v>
      </c>
      <c r="H248" s="222">
        <v>3.2400000000000002</v>
      </c>
      <c r="I248" s="223"/>
      <c r="J248" s="224">
        <f>ROUND(I248*H248,2)</f>
        <v>0</v>
      </c>
      <c r="K248" s="220" t="s">
        <v>139</v>
      </c>
      <c r="L248" s="44"/>
      <c r="M248" s="225" t="s">
        <v>1</v>
      </c>
      <c r="N248" s="226" t="s">
        <v>38</v>
      </c>
      <c r="O248" s="91"/>
      <c r="P248" s="227">
        <f>O248*H248</f>
        <v>0</v>
      </c>
      <c r="Q248" s="227">
        <v>4.0000000000000003E-05</v>
      </c>
      <c r="R248" s="227">
        <f>Q248*H248</f>
        <v>0.00012960000000000001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140</v>
      </c>
      <c r="AT248" s="229" t="s">
        <v>135</v>
      </c>
      <c r="AU248" s="229" t="s">
        <v>83</v>
      </c>
      <c r="AY248" s="17" t="s">
        <v>133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81</v>
      </c>
      <c r="BK248" s="230">
        <f>ROUND(I248*H248,2)</f>
        <v>0</v>
      </c>
      <c r="BL248" s="17" t="s">
        <v>140</v>
      </c>
      <c r="BM248" s="229" t="s">
        <v>333</v>
      </c>
    </row>
    <row r="249" s="2" customFormat="1">
      <c r="A249" s="38"/>
      <c r="B249" s="39"/>
      <c r="C249" s="40"/>
      <c r="D249" s="231" t="s">
        <v>142</v>
      </c>
      <c r="E249" s="40"/>
      <c r="F249" s="232" t="s">
        <v>334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83</v>
      </c>
    </row>
    <row r="250" s="2" customFormat="1">
      <c r="A250" s="38"/>
      <c r="B250" s="39"/>
      <c r="C250" s="40"/>
      <c r="D250" s="236" t="s">
        <v>144</v>
      </c>
      <c r="E250" s="40"/>
      <c r="F250" s="237" t="s">
        <v>335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83</v>
      </c>
    </row>
    <row r="251" s="2" customFormat="1" ht="24.15" customHeight="1">
      <c r="A251" s="38"/>
      <c r="B251" s="39"/>
      <c r="C251" s="218" t="s">
        <v>336</v>
      </c>
      <c r="D251" s="218" t="s">
        <v>135</v>
      </c>
      <c r="E251" s="219" t="s">
        <v>337</v>
      </c>
      <c r="F251" s="220" t="s">
        <v>338</v>
      </c>
      <c r="G251" s="221" t="s">
        <v>193</v>
      </c>
      <c r="H251" s="222">
        <v>8</v>
      </c>
      <c r="I251" s="223"/>
      <c r="J251" s="224">
        <f>ROUND(I251*H251,2)</f>
        <v>0</v>
      </c>
      <c r="K251" s="220" t="s">
        <v>139</v>
      </c>
      <c r="L251" s="44"/>
      <c r="M251" s="225" t="s">
        <v>1</v>
      </c>
      <c r="N251" s="226" t="s">
        <v>38</v>
      </c>
      <c r="O251" s="91"/>
      <c r="P251" s="227">
        <f>O251*H251</f>
        <v>0</v>
      </c>
      <c r="Q251" s="227">
        <v>4.0000000000000003E-05</v>
      </c>
      <c r="R251" s="227">
        <f>Q251*H251</f>
        <v>0.00032000000000000003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140</v>
      </c>
      <c r="AT251" s="229" t="s">
        <v>135</v>
      </c>
      <c r="AU251" s="229" t="s">
        <v>83</v>
      </c>
      <c r="AY251" s="17" t="s">
        <v>133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81</v>
      </c>
      <c r="BK251" s="230">
        <f>ROUND(I251*H251,2)</f>
        <v>0</v>
      </c>
      <c r="BL251" s="17" t="s">
        <v>140</v>
      </c>
      <c r="BM251" s="229" t="s">
        <v>339</v>
      </c>
    </row>
    <row r="252" s="2" customFormat="1">
      <c r="A252" s="38"/>
      <c r="B252" s="39"/>
      <c r="C252" s="40"/>
      <c r="D252" s="231" t="s">
        <v>142</v>
      </c>
      <c r="E252" s="40"/>
      <c r="F252" s="232" t="s">
        <v>340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83</v>
      </c>
    </row>
    <row r="253" s="2" customFormat="1">
      <c r="A253" s="38"/>
      <c r="B253" s="39"/>
      <c r="C253" s="40"/>
      <c r="D253" s="236" t="s">
        <v>144</v>
      </c>
      <c r="E253" s="40"/>
      <c r="F253" s="237" t="s">
        <v>341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144</v>
      </c>
      <c r="AU253" s="17" t="s">
        <v>83</v>
      </c>
    </row>
    <row r="254" s="2" customFormat="1" ht="21.75" customHeight="1">
      <c r="A254" s="38"/>
      <c r="B254" s="39"/>
      <c r="C254" s="218" t="s">
        <v>342</v>
      </c>
      <c r="D254" s="218" t="s">
        <v>135</v>
      </c>
      <c r="E254" s="219" t="s">
        <v>343</v>
      </c>
      <c r="F254" s="220" t="s">
        <v>344</v>
      </c>
      <c r="G254" s="221" t="s">
        <v>193</v>
      </c>
      <c r="H254" s="222">
        <v>8</v>
      </c>
      <c r="I254" s="223"/>
      <c r="J254" s="224">
        <f>ROUND(I254*H254,2)</f>
        <v>0</v>
      </c>
      <c r="K254" s="220" t="s">
        <v>139</v>
      </c>
      <c r="L254" s="44"/>
      <c r="M254" s="225" t="s">
        <v>1</v>
      </c>
      <c r="N254" s="226" t="s">
        <v>38</v>
      </c>
      <c r="O254" s="91"/>
      <c r="P254" s="227">
        <f>O254*H254</f>
        <v>0</v>
      </c>
      <c r="Q254" s="227">
        <v>0.00027999999999999998</v>
      </c>
      <c r="R254" s="227">
        <f>Q254*H254</f>
        <v>0.0022399999999999998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140</v>
      </c>
      <c r="AT254" s="229" t="s">
        <v>135</v>
      </c>
      <c r="AU254" s="229" t="s">
        <v>83</v>
      </c>
      <c r="AY254" s="17" t="s">
        <v>133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81</v>
      </c>
      <c r="BK254" s="230">
        <f>ROUND(I254*H254,2)</f>
        <v>0</v>
      </c>
      <c r="BL254" s="17" t="s">
        <v>140</v>
      </c>
      <c r="BM254" s="229" t="s">
        <v>345</v>
      </c>
    </row>
    <row r="255" s="2" customFormat="1">
      <c r="A255" s="38"/>
      <c r="B255" s="39"/>
      <c r="C255" s="40"/>
      <c r="D255" s="231" t="s">
        <v>142</v>
      </c>
      <c r="E255" s="40"/>
      <c r="F255" s="232" t="s">
        <v>346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83</v>
      </c>
    </row>
    <row r="256" s="2" customFormat="1">
      <c r="A256" s="38"/>
      <c r="B256" s="39"/>
      <c r="C256" s="40"/>
      <c r="D256" s="236" t="s">
        <v>144</v>
      </c>
      <c r="E256" s="40"/>
      <c r="F256" s="237" t="s">
        <v>347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144</v>
      </c>
      <c r="AU256" s="17" t="s">
        <v>83</v>
      </c>
    </row>
    <row r="257" s="2" customFormat="1" ht="24.15" customHeight="1">
      <c r="A257" s="38"/>
      <c r="B257" s="39"/>
      <c r="C257" s="218" t="s">
        <v>348</v>
      </c>
      <c r="D257" s="218" t="s">
        <v>135</v>
      </c>
      <c r="E257" s="219" t="s">
        <v>349</v>
      </c>
      <c r="F257" s="220" t="s">
        <v>350</v>
      </c>
      <c r="G257" s="221" t="s">
        <v>198</v>
      </c>
      <c r="H257" s="222">
        <v>2.7999999999999998</v>
      </c>
      <c r="I257" s="223"/>
      <c r="J257" s="224">
        <f>ROUND(I257*H257,2)</f>
        <v>0</v>
      </c>
      <c r="K257" s="220" t="s">
        <v>139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0.070000000000000007</v>
      </c>
      <c r="T257" s="228">
        <f>S257*H257</f>
        <v>0.19600000000000001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140</v>
      </c>
      <c r="AT257" s="229" t="s">
        <v>135</v>
      </c>
      <c r="AU257" s="229" t="s">
        <v>83</v>
      </c>
      <c r="AY257" s="17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140</v>
      </c>
      <c r="BM257" s="229" t="s">
        <v>351</v>
      </c>
    </row>
    <row r="258" s="2" customFormat="1">
      <c r="A258" s="38"/>
      <c r="B258" s="39"/>
      <c r="C258" s="40"/>
      <c r="D258" s="231" t="s">
        <v>142</v>
      </c>
      <c r="E258" s="40"/>
      <c r="F258" s="232" t="s">
        <v>350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142</v>
      </c>
      <c r="AU258" s="17" t="s">
        <v>83</v>
      </c>
    </row>
    <row r="259" s="2" customFormat="1">
      <c r="A259" s="38"/>
      <c r="B259" s="39"/>
      <c r="C259" s="40"/>
      <c r="D259" s="236" t="s">
        <v>144</v>
      </c>
      <c r="E259" s="40"/>
      <c r="F259" s="237" t="s">
        <v>352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144</v>
      </c>
      <c r="AU259" s="17" t="s">
        <v>83</v>
      </c>
    </row>
    <row r="260" s="13" customFormat="1">
      <c r="A260" s="13"/>
      <c r="B260" s="238"/>
      <c r="C260" s="239"/>
      <c r="D260" s="231" t="s">
        <v>146</v>
      </c>
      <c r="E260" s="240" t="s">
        <v>1</v>
      </c>
      <c r="F260" s="241" t="s">
        <v>353</v>
      </c>
      <c r="G260" s="239"/>
      <c r="H260" s="242">
        <v>2.7999999999999998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146</v>
      </c>
      <c r="AU260" s="248" t="s">
        <v>83</v>
      </c>
      <c r="AV260" s="13" t="s">
        <v>83</v>
      </c>
      <c r="AW260" s="13" t="s">
        <v>30</v>
      </c>
      <c r="AX260" s="13" t="s">
        <v>81</v>
      </c>
      <c r="AY260" s="248" t="s">
        <v>133</v>
      </c>
    </row>
    <row r="261" s="2" customFormat="1" ht="33" customHeight="1">
      <c r="A261" s="38"/>
      <c r="B261" s="39"/>
      <c r="C261" s="218" t="s">
        <v>354</v>
      </c>
      <c r="D261" s="218" t="s">
        <v>135</v>
      </c>
      <c r="E261" s="219" t="s">
        <v>355</v>
      </c>
      <c r="F261" s="220" t="s">
        <v>356</v>
      </c>
      <c r="G261" s="221" t="s">
        <v>138</v>
      </c>
      <c r="H261" s="222">
        <v>1.3999999999999999</v>
      </c>
      <c r="I261" s="223"/>
      <c r="J261" s="224">
        <f>ROUND(I261*H261,2)</f>
        <v>0</v>
      </c>
      <c r="K261" s="220" t="s">
        <v>139</v>
      </c>
      <c r="L261" s="44"/>
      <c r="M261" s="225" t="s">
        <v>1</v>
      </c>
      <c r="N261" s="226" t="s">
        <v>38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2.2000000000000002</v>
      </c>
      <c r="T261" s="228">
        <f>S261*H261</f>
        <v>3.0800000000000001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140</v>
      </c>
      <c r="AT261" s="229" t="s">
        <v>135</v>
      </c>
      <c r="AU261" s="229" t="s">
        <v>83</v>
      </c>
      <c r="AY261" s="17" t="s">
        <v>133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81</v>
      </c>
      <c r="BK261" s="230">
        <f>ROUND(I261*H261,2)</f>
        <v>0</v>
      </c>
      <c r="BL261" s="17" t="s">
        <v>140</v>
      </c>
      <c r="BM261" s="229" t="s">
        <v>357</v>
      </c>
    </row>
    <row r="262" s="2" customFormat="1">
      <c r="A262" s="38"/>
      <c r="B262" s="39"/>
      <c r="C262" s="40"/>
      <c r="D262" s="231" t="s">
        <v>142</v>
      </c>
      <c r="E262" s="40"/>
      <c r="F262" s="232" t="s">
        <v>358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142</v>
      </c>
      <c r="AU262" s="17" t="s">
        <v>83</v>
      </c>
    </row>
    <row r="263" s="2" customFormat="1">
      <c r="A263" s="38"/>
      <c r="B263" s="39"/>
      <c r="C263" s="40"/>
      <c r="D263" s="236" t="s">
        <v>144</v>
      </c>
      <c r="E263" s="40"/>
      <c r="F263" s="237" t="s">
        <v>359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144</v>
      </c>
      <c r="AU263" s="17" t="s">
        <v>83</v>
      </c>
    </row>
    <row r="264" s="13" customFormat="1">
      <c r="A264" s="13"/>
      <c r="B264" s="238"/>
      <c r="C264" s="239"/>
      <c r="D264" s="231" t="s">
        <v>146</v>
      </c>
      <c r="E264" s="240" t="s">
        <v>1</v>
      </c>
      <c r="F264" s="241" t="s">
        <v>360</v>
      </c>
      <c r="G264" s="239"/>
      <c r="H264" s="242">
        <v>1.3999999999999999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146</v>
      </c>
      <c r="AU264" s="248" t="s">
        <v>83</v>
      </c>
      <c r="AV264" s="13" t="s">
        <v>83</v>
      </c>
      <c r="AW264" s="13" t="s">
        <v>30</v>
      </c>
      <c r="AX264" s="13" t="s">
        <v>81</v>
      </c>
      <c r="AY264" s="248" t="s">
        <v>133</v>
      </c>
    </row>
    <row r="265" s="2" customFormat="1" ht="24.15" customHeight="1">
      <c r="A265" s="38"/>
      <c r="B265" s="39"/>
      <c r="C265" s="218" t="s">
        <v>361</v>
      </c>
      <c r="D265" s="218" t="s">
        <v>135</v>
      </c>
      <c r="E265" s="219" t="s">
        <v>362</v>
      </c>
      <c r="F265" s="220" t="s">
        <v>363</v>
      </c>
      <c r="G265" s="221" t="s">
        <v>185</v>
      </c>
      <c r="H265" s="222">
        <v>1.45</v>
      </c>
      <c r="I265" s="223"/>
      <c r="J265" s="224">
        <f>ROUND(I265*H265,2)</f>
        <v>0</v>
      </c>
      <c r="K265" s="220" t="s">
        <v>139</v>
      </c>
      <c r="L265" s="44"/>
      <c r="M265" s="225" t="s">
        <v>1</v>
      </c>
      <c r="N265" s="226" t="s">
        <v>38</v>
      </c>
      <c r="O265" s="91"/>
      <c r="P265" s="227">
        <f>O265*H265</f>
        <v>0</v>
      </c>
      <c r="Q265" s="227">
        <v>0</v>
      </c>
      <c r="R265" s="227">
        <f>Q265*H265</f>
        <v>0</v>
      </c>
      <c r="S265" s="227">
        <v>0.035000000000000003</v>
      </c>
      <c r="T265" s="228">
        <f>S265*H265</f>
        <v>0.050750000000000003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140</v>
      </c>
      <c r="AT265" s="229" t="s">
        <v>135</v>
      </c>
      <c r="AU265" s="229" t="s">
        <v>83</v>
      </c>
      <c r="AY265" s="17" t="s">
        <v>133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81</v>
      </c>
      <c r="BK265" s="230">
        <f>ROUND(I265*H265,2)</f>
        <v>0</v>
      </c>
      <c r="BL265" s="17" t="s">
        <v>140</v>
      </c>
      <c r="BM265" s="229" t="s">
        <v>364</v>
      </c>
    </row>
    <row r="266" s="2" customFormat="1">
      <c r="A266" s="38"/>
      <c r="B266" s="39"/>
      <c r="C266" s="40"/>
      <c r="D266" s="231" t="s">
        <v>142</v>
      </c>
      <c r="E266" s="40"/>
      <c r="F266" s="232" t="s">
        <v>365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142</v>
      </c>
      <c r="AU266" s="17" t="s">
        <v>83</v>
      </c>
    </row>
    <row r="267" s="2" customFormat="1">
      <c r="A267" s="38"/>
      <c r="B267" s="39"/>
      <c r="C267" s="40"/>
      <c r="D267" s="236" t="s">
        <v>144</v>
      </c>
      <c r="E267" s="40"/>
      <c r="F267" s="237" t="s">
        <v>366</v>
      </c>
      <c r="G267" s="40"/>
      <c r="H267" s="40"/>
      <c r="I267" s="233"/>
      <c r="J267" s="40"/>
      <c r="K267" s="40"/>
      <c r="L267" s="44"/>
      <c r="M267" s="234"/>
      <c r="N267" s="235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144</v>
      </c>
      <c r="AU267" s="17" t="s">
        <v>83</v>
      </c>
    </row>
    <row r="268" s="13" customFormat="1">
      <c r="A268" s="13"/>
      <c r="B268" s="238"/>
      <c r="C268" s="239"/>
      <c r="D268" s="231" t="s">
        <v>146</v>
      </c>
      <c r="E268" s="240" t="s">
        <v>1</v>
      </c>
      <c r="F268" s="241" t="s">
        <v>367</v>
      </c>
      <c r="G268" s="239"/>
      <c r="H268" s="242">
        <v>1.45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146</v>
      </c>
      <c r="AU268" s="248" t="s">
        <v>83</v>
      </c>
      <c r="AV268" s="13" t="s">
        <v>83</v>
      </c>
      <c r="AW268" s="13" t="s">
        <v>30</v>
      </c>
      <c r="AX268" s="13" t="s">
        <v>81</v>
      </c>
      <c r="AY268" s="248" t="s">
        <v>133</v>
      </c>
    </row>
    <row r="269" s="2" customFormat="1" ht="24.15" customHeight="1">
      <c r="A269" s="38"/>
      <c r="B269" s="39"/>
      <c r="C269" s="218" t="s">
        <v>368</v>
      </c>
      <c r="D269" s="218" t="s">
        <v>135</v>
      </c>
      <c r="E269" s="219" t="s">
        <v>369</v>
      </c>
      <c r="F269" s="220" t="s">
        <v>370</v>
      </c>
      <c r="G269" s="221" t="s">
        <v>138</v>
      </c>
      <c r="H269" s="222">
        <v>0.28000000000000003</v>
      </c>
      <c r="I269" s="223"/>
      <c r="J269" s="224">
        <f>ROUND(I269*H269,2)</f>
        <v>0</v>
      </c>
      <c r="K269" s="220" t="s">
        <v>139</v>
      </c>
      <c r="L269" s="44"/>
      <c r="M269" s="225" t="s">
        <v>1</v>
      </c>
      <c r="N269" s="226" t="s">
        <v>38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1.3999999999999999</v>
      </c>
      <c r="T269" s="228">
        <f>S269*H269</f>
        <v>0.39200000000000002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140</v>
      </c>
      <c r="AT269" s="229" t="s">
        <v>135</v>
      </c>
      <c r="AU269" s="229" t="s">
        <v>83</v>
      </c>
      <c r="AY269" s="17" t="s">
        <v>133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81</v>
      </c>
      <c r="BK269" s="230">
        <f>ROUND(I269*H269,2)</f>
        <v>0</v>
      </c>
      <c r="BL269" s="17" t="s">
        <v>140</v>
      </c>
      <c r="BM269" s="229" t="s">
        <v>371</v>
      </c>
    </row>
    <row r="270" s="2" customFormat="1">
      <c r="A270" s="38"/>
      <c r="B270" s="39"/>
      <c r="C270" s="40"/>
      <c r="D270" s="231" t="s">
        <v>142</v>
      </c>
      <c r="E270" s="40"/>
      <c r="F270" s="232" t="s">
        <v>372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83</v>
      </c>
    </row>
    <row r="271" s="2" customFormat="1">
      <c r="A271" s="38"/>
      <c r="B271" s="39"/>
      <c r="C271" s="40"/>
      <c r="D271" s="236" t="s">
        <v>144</v>
      </c>
      <c r="E271" s="40"/>
      <c r="F271" s="237" t="s">
        <v>373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144</v>
      </c>
      <c r="AU271" s="17" t="s">
        <v>83</v>
      </c>
    </row>
    <row r="272" s="13" customFormat="1">
      <c r="A272" s="13"/>
      <c r="B272" s="238"/>
      <c r="C272" s="239"/>
      <c r="D272" s="231" t="s">
        <v>146</v>
      </c>
      <c r="E272" s="240" t="s">
        <v>1</v>
      </c>
      <c r="F272" s="241" t="s">
        <v>374</v>
      </c>
      <c r="G272" s="239"/>
      <c r="H272" s="242">
        <v>0.28000000000000003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146</v>
      </c>
      <c r="AU272" s="248" t="s">
        <v>83</v>
      </c>
      <c r="AV272" s="13" t="s">
        <v>83</v>
      </c>
      <c r="AW272" s="13" t="s">
        <v>30</v>
      </c>
      <c r="AX272" s="13" t="s">
        <v>81</v>
      </c>
      <c r="AY272" s="248" t="s">
        <v>133</v>
      </c>
    </row>
    <row r="273" s="2" customFormat="1" ht="33" customHeight="1">
      <c r="A273" s="38"/>
      <c r="B273" s="39"/>
      <c r="C273" s="218" t="s">
        <v>375</v>
      </c>
      <c r="D273" s="218" t="s">
        <v>135</v>
      </c>
      <c r="E273" s="219" t="s">
        <v>376</v>
      </c>
      <c r="F273" s="220" t="s">
        <v>377</v>
      </c>
      <c r="G273" s="221" t="s">
        <v>193</v>
      </c>
      <c r="H273" s="222">
        <v>1</v>
      </c>
      <c r="I273" s="223"/>
      <c r="J273" s="224">
        <f>ROUND(I273*H273,2)</f>
        <v>0</v>
      </c>
      <c r="K273" s="220" t="s">
        <v>139</v>
      </c>
      <c r="L273" s="44"/>
      <c r="M273" s="225" t="s">
        <v>1</v>
      </c>
      <c r="N273" s="226" t="s">
        <v>38</v>
      </c>
      <c r="O273" s="91"/>
      <c r="P273" s="227">
        <f>O273*H273</f>
        <v>0</v>
      </c>
      <c r="Q273" s="227">
        <v>0</v>
      </c>
      <c r="R273" s="227">
        <f>Q273*H273</f>
        <v>0</v>
      </c>
      <c r="S273" s="227">
        <v>0.029999999999999999</v>
      </c>
      <c r="T273" s="228">
        <f>S273*H273</f>
        <v>0.029999999999999999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140</v>
      </c>
      <c r="AT273" s="229" t="s">
        <v>135</v>
      </c>
      <c r="AU273" s="229" t="s">
        <v>83</v>
      </c>
      <c r="AY273" s="17" t="s">
        <v>133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81</v>
      </c>
      <c r="BK273" s="230">
        <f>ROUND(I273*H273,2)</f>
        <v>0</v>
      </c>
      <c r="BL273" s="17" t="s">
        <v>140</v>
      </c>
      <c r="BM273" s="229" t="s">
        <v>378</v>
      </c>
    </row>
    <row r="274" s="2" customFormat="1">
      <c r="A274" s="38"/>
      <c r="B274" s="39"/>
      <c r="C274" s="40"/>
      <c r="D274" s="231" t="s">
        <v>142</v>
      </c>
      <c r="E274" s="40"/>
      <c r="F274" s="232" t="s">
        <v>379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83</v>
      </c>
    </row>
    <row r="275" s="2" customFormat="1">
      <c r="A275" s="38"/>
      <c r="B275" s="39"/>
      <c r="C275" s="40"/>
      <c r="D275" s="236" t="s">
        <v>144</v>
      </c>
      <c r="E275" s="40"/>
      <c r="F275" s="237" t="s">
        <v>380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144</v>
      </c>
      <c r="AU275" s="17" t="s">
        <v>83</v>
      </c>
    </row>
    <row r="276" s="2" customFormat="1" ht="33" customHeight="1">
      <c r="A276" s="38"/>
      <c r="B276" s="39"/>
      <c r="C276" s="218" t="s">
        <v>381</v>
      </c>
      <c r="D276" s="218" t="s">
        <v>135</v>
      </c>
      <c r="E276" s="219" t="s">
        <v>382</v>
      </c>
      <c r="F276" s="220" t="s">
        <v>383</v>
      </c>
      <c r="G276" s="221" t="s">
        <v>193</v>
      </c>
      <c r="H276" s="222">
        <v>1</v>
      </c>
      <c r="I276" s="223"/>
      <c r="J276" s="224">
        <f>ROUND(I276*H276,2)</f>
        <v>0</v>
      </c>
      <c r="K276" s="220" t="s">
        <v>139</v>
      </c>
      <c r="L276" s="44"/>
      <c r="M276" s="225" t="s">
        <v>1</v>
      </c>
      <c r="N276" s="226" t="s">
        <v>38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0.059999999999999998</v>
      </c>
      <c r="T276" s="228">
        <f>S276*H276</f>
        <v>0.059999999999999998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140</v>
      </c>
      <c r="AT276" s="229" t="s">
        <v>135</v>
      </c>
      <c r="AU276" s="229" t="s">
        <v>83</v>
      </c>
      <c r="AY276" s="17" t="s">
        <v>133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81</v>
      </c>
      <c r="BK276" s="230">
        <f>ROUND(I276*H276,2)</f>
        <v>0</v>
      </c>
      <c r="BL276" s="17" t="s">
        <v>140</v>
      </c>
      <c r="BM276" s="229" t="s">
        <v>384</v>
      </c>
    </row>
    <row r="277" s="2" customFormat="1">
      <c r="A277" s="38"/>
      <c r="B277" s="39"/>
      <c r="C277" s="40"/>
      <c r="D277" s="231" t="s">
        <v>142</v>
      </c>
      <c r="E277" s="40"/>
      <c r="F277" s="232" t="s">
        <v>385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142</v>
      </c>
      <c r="AU277" s="17" t="s">
        <v>83</v>
      </c>
    </row>
    <row r="278" s="2" customFormat="1">
      <c r="A278" s="38"/>
      <c r="B278" s="39"/>
      <c r="C278" s="40"/>
      <c r="D278" s="236" t="s">
        <v>144</v>
      </c>
      <c r="E278" s="40"/>
      <c r="F278" s="237" t="s">
        <v>386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144</v>
      </c>
      <c r="AU278" s="17" t="s">
        <v>83</v>
      </c>
    </row>
    <row r="279" s="2" customFormat="1" ht="24.15" customHeight="1">
      <c r="A279" s="38"/>
      <c r="B279" s="39"/>
      <c r="C279" s="218" t="s">
        <v>387</v>
      </c>
      <c r="D279" s="218" t="s">
        <v>135</v>
      </c>
      <c r="E279" s="219" t="s">
        <v>388</v>
      </c>
      <c r="F279" s="220" t="s">
        <v>389</v>
      </c>
      <c r="G279" s="221" t="s">
        <v>185</v>
      </c>
      <c r="H279" s="222">
        <v>1.29</v>
      </c>
      <c r="I279" s="223"/>
      <c r="J279" s="224">
        <f>ROUND(I279*H279,2)</f>
        <v>0</v>
      </c>
      <c r="K279" s="220" t="s">
        <v>139</v>
      </c>
      <c r="L279" s="44"/>
      <c r="M279" s="225" t="s">
        <v>1</v>
      </c>
      <c r="N279" s="226" t="s">
        <v>38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0.002</v>
      </c>
      <c r="T279" s="228">
        <f>S279*H279</f>
        <v>0.0025800000000000003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140</v>
      </c>
      <c r="AT279" s="229" t="s">
        <v>135</v>
      </c>
      <c r="AU279" s="229" t="s">
        <v>83</v>
      </c>
      <c r="AY279" s="17" t="s">
        <v>133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81</v>
      </c>
      <c r="BK279" s="230">
        <f>ROUND(I279*H279,2)</f>
        <v>0</v>
      </c>
      <c r="BL279" s="17" t="s">
        <v>140</v>
      </c>
      <c r="BM279" s="229" t="s">
        <v>390</v>
      </c>
    </row>
    <row r="280" s="2" customFormat="1">
      <c r="A280" s="38"/>
      <c r="B280" s="39"/>
      <c r="C280" s="40"/>
      <c r="D280" s="231" t="s">
        <v>142</v>
      </c>
      <c r="E280" s="40"/>
      <c r="F280" s="232" t="s">
        <v>389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83</v>
      </c>
    </row>
    <row r="281" s="2" customFormat="1">
      <c r="A281" s="38"/>
      <c r="B281" s="39"/>
      <c r="C281" s="40"/>
      <c r="D281" s="236" t="s">
        <v>144</v>
      </c>
      <c r="E281" s="40"/>
      <c r="F281" s="237" t="s">
        <v>391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144</v>
      </c>
      <c r="AU281" s="17" t="s">
        <v>83</v>
      </c>
    </row>
    <row r="282" s="13" customFormat="1">
      <c r="A282" s="13"/>
      <c r="B282" s="238"/>
      <c r="C282" s="239"/>
      <c r="D282" s="231" t="s">
        <v>146</v>
      </c>
      <c r="E282" s="240" t="s">
        <v>1</v>
      </c>
      <c r="F282" s="241" t="s">
        <v>392</v>
      </c>
      <c r="G282" s="239"/>
      <c r="H282" s="242">
        <v>1.29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146</v>
      </c>
      <c r="AU282" s="248" t="s">
        <v>83</v>
      </c>
      <c r="AV282" s="13" t="s">
        <v>83</v>
      </c>
      <c r="AW282" s="13" t="s">
        <v>30</v>
      </c>
      <c r="AX282" s="13" t="s">
        <v>81</v>
      </c>
      <c r="AY282" s="248" t="s">
        <v>133</v>
      </c>
    </row>
    <row r="283" s="2" customFormat="1" ht="24.15" customHeight="1">
      <c r="A283" s="38"/>
      <c r="B283" s="39"/>
      <c r="C283" s="218" t="s">
        <v>393</v>
      </c>
      <c r="D283" s="218" t="s">
        <v>135</v>
      </c>
      <c r="E283" s="219" t="s">
        <v>394</v>
      </c>
      <c r="F283" s="220" t="s">
        <v>395</v>
      </c>
      <c r="G283" s="221" t="s">
        <v>185</v>
      </c>
      <c r="H283" s="222">
        <v>3.5390000000000001</v>
      </c>
      <c r="I283" s="223"/>
      <c r="J283" s="224">
        <f>ROUND(I283*H283,2)</f>
        <v>0</v>
      </c>
      <c r="K283" s="220" t="s">
        <v>139</v>
      </c>
      <c r="L283" s="44"/>
      <c r="M283" s="225" t="s">
        <v>1</v>
      </c>
      <c r="N283" s="226" t="s">
        <v>38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0.058999999999999997</v>
      </c>
      <c r="T283" s="228">
        <f>S283*H283</f>
        <v>0.20880099999999999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140</v>
      </c>
      <c r="AT283" s="229" t="s">
        <v>135</v>
      </c>
      <c r="AU283" s="229" t="s">
        <v>83</v>
      </c>
      <c r="AY283" s="17" t="s">
        <v>133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81</v>
      </c>
      <c r="BK283" s="230">
        <f>ROUND(I283*H283,2)</f>
        <v>0</v>
      </c>
      <c r="BL283" s="17" t="s">
        <v>140</v>
      </c>
      <c r="BM283" s="229" t="s">
        <v>396</v>
      </c>
    </row>
    <row r="284" s="2" customFormat="1">
      <c r="A284" s="38"/>
      <c r="B284" s="39"/>
      <c r="C284" s="40"/>
      <c r="D284" s="231" t="s">
        <v>142</v>
      </c>
      <c r="E284" s="40"/>
      <c r="F284" s="232" t="s">
        <v>397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142</v>
      </c>
      <c r="AU284" s="17" t="s">
        <v>83</v>
      </c>
    </row>
    <row r="285" s="2" customFormat="1">
      <c r="A285" s="38"/>
      <c r="B285" s="39"/>
      <c r="C285" s="40"/>
      <c r="D285" s="236" t="s">
        <v>144</v>
      </c>
      <c r="E285" s="40"/>
      <c r="F285" s="237" t="s">
        <v>398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144</v>
      </c>
      <c r="AU285" s="17" t="s">
        <v>83</v>
      </c>
    </row>
    <row r="286" s="13" customFormat="1">
      <c r="A286" s="13"/>
      <c r="B286" s="238"/>
      <c r="C286" s="239"/>
      <c r="D286" s="231" t="s">
        <v>146</v>
      </c>
      <c r="E286" s="240" t="s">
        <v>1</v>
      </c>
      <c r="F286" s="241" t="s">
        <v>399</v>
      </c>
      <c r="G286" s="239"/>
      <c r="H286" s="242">
        <v>3.5390000000000001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146</v>
      </c>
      <c r="AU286" s="248" t="s">
        <v>83</v>
      </c>
      <c r="AV286" s="13" t="s">
        <v>83</v>
      </c>
      <c r="AW286" s="13" t="s">
        <v>30</v>
      </c>
      <c r="AX286" s="13" t="s">
        <v>81</v>
      </c>
      <c r="AY286" s="248" t="s">
        <v>133</v>
      </c>
    </row>
    <row r="287" s="2" customFormat="1" ht="24.15" customHeight="1">
      <c r="A287" s="38"/>
      <c r="B287" s="39"/>
      <c r="C287" s="218" t="s">
        <v>400</v>
      </c>
      <c r="D287" s="218" t="s">
        <v>135</v>
      </c>
      <c r="E287" s="219" t="s">
        <v>401</v>
      </c>
      <c r="F287" s="220" t="s">
        <v>402</v>
      </c>
      <c r="G287" s="221" t="s">
        <v>193</v>
      </c>
      <c r="H287" s="222">
        <v>1</v>
      </c>
      <c r="I287" s="223"/>
      <c r="J287" s="224">
        <f>ROUND(I287*H287,2)</f>
        <v>0</v>
      </c>
      <c r="K287" s="220" t="s">
        <v>139</v>
      </c>
      <c r="L287" s="44"/>
      <c r="M287" s="225" t="s">
        <v>1</v>
      </c>
      <c r="N287" s="226" t="s">
        <v>38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0.014999999999999999</v>
      </c>
      <c r="T287" s="228">
        <f>S287*H287</f>
        <v>0.014999999999999999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140</v>
      </c>
      <c r="AT287" s="229" t="s">
        <v>135</v>
      </c>
      <c r="AU287" s="229" t="s">
        <v>83</v>
      </c>
      <c r="AY287" s="17" t="s">
        <v>133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81</v>
      </c>
      <c r="BK287" s="230">
        <f>ROUND(I287*H287,2)</f>
        <v>0</v>
      </c>
      <c r="BL287" s="17" t="s">
        <v>140</v>
      </c>
      <c r="BM287" s="229" t="s">
        <v>403</v>
      </c>
    </row>
    <row r="288" s="2" customFormat="1">
      <c r="A288" s="38"/>
      <c r="B288" s="39"/>
      <c r="C288" s="40"/>
      <c r="D288" s="231" t="s">
        <v>142</v>
      </c>
      <c r="E288" s="40"/>
      <c r="F288" s="232" t="s">
        <v>404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142</v>
      </c>
      <c r="AU288" s="17" t="s">
        <v>83</v>
      </c>
    </row>
    <row r="289" s="2" customFormat="1">
      <c r="A289" s="38"/>
      <c r="B289" s="39"/>
      <c r="C289" s="40"/>
      <c r="D289" s="236" t="s">
        <v>144</v>
      </c>
      <c r="E289" s="40"/>
      <c r="F289" s="237" t="s">
        <v>405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83</v>
      </c>
    </row>
    <row r="290" s="2" customFormat="1" ht="33" customHeight="1">
      <c r="A290" s="38"/>
      <c r="B290" s="39"/>
      <c r="C290" s="218" t="s">
        <v>406</v>
      </c>
      <c r="D290" s="218" t="s">
        <v>135</v>
      </c>
      <c r="E290" s="219" t="s">
        <v>407</v>
      </c>
      <c r="F290" s="220" t="s">
        <v>408</v>
      </c>
      <c r="G290" s="221" t="s">
        <v>198</v>
      </c>
      <c r="H290" s="222">
        <v>3</v>
      </c>
      <c r="I290" s="223"/>
      <c r="J290" s="224">
        <f>ROUND(I290*H290,2)</f>
        <v>0</v>
      </c>
      <c r="K290" s="220" t="s">
        <v>139</v>
      </c>
      <c r="L290" s="44"/>
      <c r="M290" s="225" t="s">
        <v>1</v>
      </c>
      <c r="N290" s="226" t="s">
        <v>38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0.042000000000000003</v>
      </c>
      <c r="T290" s="228">
        <f>S290*H290</f>
        <v>0.126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140</v>
      </c>
      <c r="AT290" s="229" t="s">
        <v>135</v>
      </c>
      <c r="AU290" s="229" t="s">
        <v>83</v>
      </c>
      <c r="AY290" s="17" t="s">
        <v>133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81</v>
      </c>
      <c r="BK290" s="230">
        <f>ROUND(I290*H290,2)</f>
        <v>0</v>
      </c>
      <c r="BL290" s="17" t="s">
        <v>140</v>
      </c>
      <c r="BM290" s="229" t="s">
        <v>409</v>
      </c>
    </row>
    <row r="291" s="2" customFormat="1">
      <c r="A291" s="38"/>
      <c r="B291" s="39"/>
      <c r="C291" s="40"/>
      <c r="D291" s="231" t="s">
        <v>142</v>
      </c>
      <c r="E291" s="40"/>
      <c r="F291" s="232" t="s">
        <v>410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142</v>
      </c>
      <c r="AU291" s="17" t="s">
        <v>83</v>
      </c>
    </row>
    <row r="292" s="2" customFormat="1">
      <c r="A292" s="38"/>
      <c r="B292" s="39"/>
      <c r="C292" s="40"/>
      <c r="D292" s="236" t="s">
        <v>144</v>
      </c>
      <c r="E292" s="40"/>
      <c r="F292" s="237" t="s">
        <v>411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144</v>
      </c>
      <c r="AU292" s="17" t="s">
        <v>83</v>
      </c>
    </row>
    <row r="293" s="13" customFormat="1">
      <c r="A293" s="13"/>
      <c r="B293" s="238"/>
      <c r="C293" s="239"/>
      <c r="D293" s="231" t="s">
        <v>146</v>
      </c>
      <c r="E293" s="240" t="s">
        <v>1</v>
      </c>
      <c r="F293" s="241" t="s">
        <v>412</v>
      </c>
      <c r="G293" s="239"/>
      <c r="H293" s="242">
        <v>3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146</v>
      </c>
      <c r="AU293" s="248" t="s">
        <v>83</v>
      </c>
      <c r="AV293" s="13" t="s">
        <v>83</v>
      </c>
      <c r="AW293" s="13" t="s">
        <v>30</v>
      </c>
      <c r="AX293" s="13" t="s">
        <v>81</v>
      </c>
      <c r="AY293" s="248" t="s">
        <v>133</v>
      </c>
    </row>
    <row r="294" s="12" customFormat="1" ht="22.8" customHeight="1">
      <c r="A294" s="12"/>
      <c r="B294" s="202"/>
      <c r="C294" s="203"/>
      <c r="D294" s="204" t="s">
        <v>72</v>
      </c>
      <c r="E294" s="216" t="s">
        <v>413</v>
      </c>
      <c r="F294" s="216" t="s">
        <v>414</v>
      </c>
      <c r="G294" s="203"/>
      <c r="H294" s="203"/>
      <c r="I294" s="206"/>
      <c r="J294" s="217">
        <f>BK294</f>
        <v>0</v>
      </c>
      <c r="K294" s="203"/>
      <c r="L294" s="208"/>
      <c r="M294" s="209"/>
      <c r="N294" s="210"/>
      <c r="O294" s="210"/>
      <c r="P294" s="211">
        <f>SUM(P295:P307)</f>
        <v>0</v>
      </c>
      <c r="Q294" s="210"/>
      <c r="R294" s="211">
        <f>SUM(R295:R307)</f>
        <v>0</v>
      </c>
      <c r="S294" s="210"/>
      <c r="T294" s="212">
        <f>SUM(T295:T307)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3" t="s">
        <v>81</v>
      </c>
      <c r="AT294" s="214" t="s">
        <v>72</v>
      </c>
      <c r="AU294" s="214" t="s">
        <v>81</v>
      </c>
      <c r="AY294" s="213" t="s">
        <v>133</v>
      </c>
      <c r="BK294" s="215">
        <f>SUM(BK295:BK307)</f>
        <v>0</v>
      </c>
    </row>
    <row r="295" s="2" customFormat="1" ht="33" customHeight="1">
      <c r="A295" s="38"/>
      <c r="B295" s="39"/>
      <c r="C295" s="218" t="s">
        <v>415</v>
      </c>
      <c r="D295" s="218" t="s">
        <v>135</v>
      </c>
      <c r="E295" s="219" t="s">
        <v>416</v>
      </c>
      <c r="F295" s="220" t="s">
        <v>417</v>
      </c>
      <c r="G295" s="221" t="s">
        <v>161</v>
      </c>
      <c r="H295" s="222">
        <v>4.8399999999999999</v>
      </c>
      <c r="I295" s="223"/>
      <c r="J295" s="224">
        <f>ROUND(I295*H295,2)</f>
        <v>0</v>
      </c>
      <c r="K295" s="220" t="s">
        <v>139</v>
      </c>
      <c r="L295" s="44"/>
      <c r="M295" s="225" t="s">
        <v>1</v>
      </c>
      <c r="N295" s="226" t="s">
        <v>38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140</v>
      </c>
      <c r="AT295" s="229" t="s">
        <v>135</v>
      </c>
      <c r="AU295" s="229" t="s">
        <v>83</v>
      </c>
      <c r="AY295" s="17" t="s">
        <v>133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81</v>
      </c>
      <c r="BK295" s="230">
        <f>ROUND(I295*H295,2)</f>
        <v>0</v>
      </c>
      <c r="BL295" s="17" t="s">
        <v>140</v>
      </c>
      <c r="BM295" s="229" t="s">
        <v>418</v>
      </c>
    </row>
    <row r="296" s="2" customFormat="1">
      <c r="A296" s="38"/>
      <c r="B296" s="39"/>
      <c r="C296" s="40"/>
      <c r="D296" s="231" t="s">
        <v>142</v>
      </c>
      <c r="E296" s="40"/>
      <c r="F296" s="232" t="s">
        <v>419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142</v>
      </c>
      <c r="AU296" s="17" t="s">
        <v>83</v>
      </c>
    </row>
    <row r="297" s="2" customFormat="1">
      <c r="A297" s="38"/>
      <c r="B297" s="39"/>
      <c r="C297" s="40"/>
      <c r="D297" s="236" t="s">
        <v>144</v>
      </c>
      <c r="E297" s="40"/>
      <c r="F297" s="237" t="s">
        <v>420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144</v>
      </c>
      <c r="AU297" s="17" t="s">
        <v>83</v>
      </c>
    </row>
    <row r="298" s="2" customFormat="1" ht="21.75" customHeight="1">
      <c r="A298" s="38"/>
      <c r="B298" s="39"/>
      <c r="C298" s="218" t="s">
        <v>421</v>
      </c>
      <c r="D298" s="218" t="s">
        <v>135</v>
      </c>
      <c r="E298" s="219" t="s">
        <v>422</v>
      </c>
      <c r="F298" s="220" t="s">
        <v>423</v>
      </c>
      <c r="G298" s="221" t="s">
        <v>161</v>
      </c>
      <c r="H298" s="222">
        <v>48.399999999999999</v>
      </c>
      <c r="I298" s="223"/>
      <c r="J298" s="224">
        <f>ROUND(I298*H298,2)</f>
        <v>0</v>
      </c>
      <c r="K298" s="220" t="s">
        <v>139</v>
      </c>
      <c r="L298" s="44"/>
      <c r="M298" s="225" t="s">
        <v>1</v>
      </c>
      <c r="N298" s="226" t="s">
        <v>38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140</v>
      </c>
      <c r="AT298" s="229" t="s">
        <v>135</v>
      </c>
      <c r="AU298" s="229" t="s">
        <v>83</v>
      </c>
      <c r="AY298" s="17" t="s">
        <v>133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81</v>
      </c>
      <c r="BK298" s="230">
        <f>ROUND(I298*H298,2)</f>
        <v>0</v>
      </c>
      <c r="BL298" s="17" t="s">
        <v>140</v>
      </c>
      <c r="BM298" s="229" t="s">
        <v>424</v>
      </c>
    </row>
    <row r="299" s="2" customFormat="1">
      <c r="A299" s="38"/>
      <c r="B299" s="39"/>
      <c r="C299" s="40"/>
      <c r="D299" s="231" t="s">
        <v>142</v>
      </c>
      <c r="E299" s="40"/>
      <c r="F299" s="232" t="s">
        <v>425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83</v>
      </c>
    </row>
    <row r="300" s="2" customFormat="1">
      <c r="A300" s="38"/>
      <c r="B300" s="39"/>
      <c r="C300" s="40"/>
      <c r="D300" s="236" t="s">
        <v>144</v>
      </c>
      <c r="E300" s="40"/>
      <c r="F300" s="237" t="s">
        <v>426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83</v>
      </c>
    </row>
    <row r="301" s="13" customFormat="1">
      <c r="A301" s="13"/>
      <c r="B301" s="238"/>
      <c r="C301" s="239"/>
      <c r="D301" s="231" t="s">
        <v>146</v>
      </c>
      <c r="E301" s="239"/>
      <c r="F301" s="241" t="s">
        <v>427</v>
      </c>
      <c r="G301" s="239"/>
      <c r="H301" s="242">
        <v>48.399999999999999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146</v>
      </c>
      <c r="AU301" s="248" t="s">
        <v>83</v>
      </c>
      <c r="AV301" s="13" t="s">
        <v>83</v>
      </c>
      <c r="AW301" s="13" t="s">
        <v>4</v>
      </c>
      <c r="AX301" s="13" t="s">
        <v>81</v>
      </c>
      <c r="AY301" s="248" t="s">
        <v>133</v>
      </c>
    </row>
    <row r="302" s="2" customFormat="1" ht="16.5" customHeight="1">
      <c r="A302" s="38"/>
      <c r="B302" s="39"/>
      <c r="C302" s="218" t="s">
        <v>428</v>
      </c>
      <c r="D302" s="218" t="s">
        <v>135</v>
      </c>
      <c r="E302" s="219" t="s">
        <v>429</v>
      </c>
      <c r="F302" s="220" t="s">
        <v>430</v>
      </c>
      <c r="G302" s="221" t="s">
        <v>161</v>
      </c>
      <c r="H302" s="222">
        <v>4.8399999999999999</v>
      </c>
      <c r="I302" s="223"/>
      <c r="J302" s="224">
        <f>ROUND(I302*H302,2)</f>
        <v>0</v>
      </c>
      <c r="K302" s="220" t="s">
        <v>139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140</v>
      </c>
      <c r="AT302" s="229" t="s">
        <v>135</v>
      </c>
      <c r="AU302" s="229" t="s">
        <v>83</v>
      </c>
      <c r="AY302" s="17" t="s">
        <v>133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140</v>
      </c>
      <c r="BM302" s="229" t="s">
        <v>431</v>
      </c>
    </row>
    <row r="303" s="2" customFormat="1">
      <c r="A303" s="38"/>
      <c r="B303" s="39"/>
      <c r="C303" s="40"/>
      <c r="D303" s="231" t="s">
        <v>142</v>
      </c>
      <c r="E303" s="40"/>
      <c r="F303" s="232" t="s">
        <v>432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142</v>
      </c>
      <c r="AU303" s="17" t="s">
        <v>83</v>
      </c>
    </row>
    <row r="304" s="2" customFormat="1">
      <c r="A304" s="38"/>
      <c r="B304" s="39"/>
      <c r="C304" s="40"/>
      <c r="D304" s="236" t="s">
        <v>144</v>
      </c>
      <c r="E304" s="40"/>
      <c r="F304" s="237" t="s">
        <v>433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144</v>
      </c>
      <c r="AU304" s="17" t="s">
        <v>83</v>
      </c>
    </row>
    <row r="305" s="2" customFormat="1" ht="33" customHeight="1">
      <c r="A305" s="38"/>
      <c r="B305" s="39"/>
      <c r="C305" s="218" t="s">
        <v>434</v>
      </c>
      <c r="D305" s="218" t="s">
        <v>135</v>
      </c>
      <c r="E305" s="219" t="s">
        <v>435</v>
      </c>
      <c r="F305" s="220" t="s">
        <v>436</v>
      </c>
      <c r="G305" s="221" t="s">
        <v>161</v>
      </c>
      <c r="H305" s="222">
        <v>4.835</v>
      </c>
      <c r="I305" s="223"/>
      <c r="J305" s="224">
        <f>ROUND(I305*H305,2)</f>
        <v>0</v>
      </c>
      <c r="K305" s="220" t="s">
        <v>139</v>
      </c>
      <c r="L305" s="44"/>
      <c r="M305" s="225" t="s">
        <v>1</v>
      </c>
      <c r="N305" s="226" t="s">
        <v>38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140</v>
      </c>
      <c r="AT305" s="229" t="s">
        <v>135</v>
      </c>
      <c r="AU305" s="229" t="s">
        <v>83</v>
      </c>
      <c r="AY305" s="17" t="s">
        <v>133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81</v>
      </c>
      <c r="BK305" s="230">
        <f>ROUND(I305*H305,2)</f>
        <v>0</v>
      </c>
      <c r="BL305" s="17" t="s">
        <v>140</v>
      </c>
      <c r="BM305" s="229" t="s">
        <v>437</v>
      </c>
    </row>
    <row r="306" s="2" customFormat="1">
      <c r="A306" s="38"/>
      <c r="B306" s="39"/>
      <c r="C306" s="40"/>
      <c r="D306" s="231" t="s">
        <v>142</v>
      </c>
      <c r="E306" s="40"/>
      <c r="F306" s="232" t="s">
        <v>438</v>
      </c>
      <c r="G306" s="40"/>
      <c r="H306" s="40"/>
      <c r="I306" s="233"/>
      <c r="J306" s="40"/>
      <c r="K306" s="40"/>
      <c r="L306" s="44"/>
      <c r="M306" s="234"/>
      <c r="N306" s="235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142</v>
      </c>
      <c r="AU306" s="17" t="s">
        <v>83</v>
      </c>
    </row>
    <row r="307" s="2" customFormat="1">
      <c r="A307" s="38"/>
      <c r="B307" s="39"/>
      <c r="C307" s="40"/>
      <c r="D307" s="236" t="s">
        <v>144</v>
      </c>
      <c r="E307" s="40"/>
      <c r="F307" s="237" t="s">
        <v>439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144</v>
      </c>
      <c r="AU307" s="17" t="s">
        <v>83</v>
      </c>
    </row>
    <row r="308" s="12" customFormat="1" ht="22.8" customHeight="1">
      <c r="A308" s="12"/>
      <c r="B308" s="202"/>
      <c r="C308" s="203"/>
      <c r="D308" s="204" t="s">
        <v>72</v>
      </c>
      <c r="E308" s="216" t="s">
        <v>440</v>
      </c>
      <c r="F308" s="216" t="s">
        <v>441</v>
      </c>
      <c r="G308" s="203"/>
      <c r="H308" s="203"/>
      <c r="I308" s="206"/>
      <c r="J308" s="217">
        <f>BK308</f>
        <v>0</v>
      </c>
      <c r="K308" s="203"/>
      <c r="L308" s="208"/>
      <c r="M308" s="209"/>
      <c r="N308" s="210"/>
      <c r="O308" s="210"/>
      <c r="P308" s="211">
        <f>SUM(P309:P311)</f>
        <v>0</v>
      </c>
      <c r="Q308" s="210"/>
      <c r="R308" s="211">
        <f>SUM(R309:R311)</f>
        <v>0</v>
      </c>
      <c r="S308" s="210"/>
      <c r="T308" s="212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3" t="s">
        <v>81</v>
      </c>
      <c r="AT308" s="214" t="s">
        <v>72</v>
      </c>
      <c r="AU308" s="214" t="s">
        <v>81</v>
      </c>
      <c r="AY308" s="213" t="s">
        <v>133</v>
      </c>
      <c r="BK308" s="215">
        <f>SUM(BK309:BK311)</f>
        <v>0</v>
      </c>
    </row>
    <row r="309" s="2" customFormat="1" ht="16.5" customHeight="1">
      <c r="A309" s="38"/>
      <c r="B309" s="39"/>
      <c r="C309" s="218" t="s">
        <v>442</v>
      </c>
      <c r="D309" s="218" t="s">
        <v>135</v>
      </c>
      <c r="E309" s="219" t="s">
        <v>443</v>
      </c>
      <c r="F309" s="220" t="s">
        <v>444</v>
      </c>
      <c r="G309" s="221" t="s">
        <v>161</v>
      </c>
      <c r="H309" s="222">
        <v>5.1059999999999999</v>
      </c>
      <c r="I309" s="223"/>
      <c r="J309" s="224">
        <f>ROUND(I309*H309,2)</f>
        <v>0</v>
      </c>
      <c r="K309" s="220" t="s">
        <v>139</v>
      </c>
      <c r="L309" s="44"/>
      <c r="M309" s="225" t="s">
        <v>1</v>
      </c>
      <c r="N309" s="226" t="s">
        <v>38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140</v>
      </c>
      <c r="AT309" s="229" t="s">
        <v>135</v>
      </c>
      <c r="AU309" s="229" t="s">
        <v>83</v>
      </c>
      <c r="AY309" s="17" t="s">
        <v>133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81</v>
      </c>
      <c r="BK309" s="230">
        <f>ROUND(I309*H309,2)</f>
        <v>0</v>
      </c>
      <c r="BL309" s="17" t="s">
        <v>140</v>
      </c>
      <c r="BM309" s="229" t="s">
        <v>445</v>
      </c>
    </row>
    <row r="310" s="2" customFormat="1">
      <c r="A310" s="38"/>
      <c r="B310" s="39"/>
      <c r="C310" s="40"/>
      <c r="D310" s="231" t="s">
        <v>142</v>
      </c>
      <c r="E310" s="40"/>
      <c r="F310" s="232" t="s">
        <v>446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142</v>
      </c>
      <c r="AU310" s="17" t="s">
        <v>83</v>
      </c>
    </row>
    <row r="311" s="2" customFormat="1">
      <c r="A311" s="38"/>
      <c r="B311" s="39"/>
      <c r="C311" s="40"/>
      <c r="D311" s="236" t="s">
        <v>144</v>
      </c>
      <c r="E311" s="40"/>
      <c r="F311" s="237" t="s">
        <v>447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144</v>
      </c>
      <c r="AU311" s="17" t="s">
        <v>83</v>
      </c>
    </row>
    <row r="312" s="12" customFormat="1" ht="25.92" customHeight="1">
      <c r="A312" s="12"/>
      <c r="B312" s="202"/>
      <c r="C312" s="203"/>
      <c r="D312" s="204" t="s">
        <v>72</v>
      </c>
      <c r="E312" s="205" t="s">
        <v>448</v>
      </c>
      <c r="F312" s="205" t="s">
        <v>449</v>
      </c>
      <c r="G312" s="203"/>
      <c r="H312" s="203"/>
      <c r="I312" s="206"/>
      <c r="J312" s="207">
        <f>BK312</f>
        <v>0</v>
      </c>
      <c r="K312" s="203"/>
      <c r="L312" s="208"/>
      <c r="M312" s="209"/>
      <c r="N312" s="210"/>
      <c r="O312" s="210"/>
      <c r="P312" s="211">
        <f>P313+P365+P404+P421+P452+P492+P519+P531</f>
        <v>0</v>
      </c>
      <c r="Q312" s="210"/>
      <c r="R312" s="211">
        <f>R313+R365+R404+R421+R452+R492+R519+R531</f>
        <v>974.85210750999988</v>
      </c>
      <c r="S312" s="210"/>
      <c r="T312" s="212">
        <f>T313+T365+T404+T421+T452+T492+T519+T531</f>
        <v>0.67879235999999998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83</v>
      </c>
      <c r="AT312" s="214" t="s">
        <v>72</v>
      </c>
      <c r="AU312" s="214" t="s">
        <v>73</v>
      </c>
      <c r="AY312" s="213" t="s">
        <v>133</v>
      </c>
      <c r="BK312" s="215">
        <f>BK313+BK365+BK404+BK421+BK452+BK492+BK519+BK531</f>
        <v>0</v>
      </c>
    </row>
    <row r="313" s="12" customFormat="1" ht="22.8" customHeight="1">
      <c r="A313" s="12"/>
      <c r="B313" s="202"/>
      <c r="C313" s="203"/>
      <c r="D313" s="204" t="s">
        <v>72</v>
      </c>
      <c r="E313" s="216" t="s">
        <v>450</v>
      </c>
      <c r="F313" s="216" t="s">
        <v>451</v>
      </c>
      <c r="G313" s="203"/>
      <c r="H313" s="203"/>
      <c r="I313" s="206"/>
      <c r="J313" s="217">
        <f>BK313</f>
        <v>0</v>
      </c>
      <c r="K313" s="203"/>
      <c r="L313" s="208"/>
      <c r="M313" s="209"/>
      <c r="N313" s="210"/>
      <c r="O313" s="210"/>
      <c r="P313" s="211">
        <f>SUM(P314:P364)</f>
        <v>0</v>
      </c>
      <c r="Q313" s="210"/>
      <c r="R313" s="211">
        <f>SUM(R314:R364)</f>
        <v>1.2551224000000001</v>
      </c>
      <c r="S313" s="210"/>
      <c r="T313" s="212">
        <f>SUM(T314:T364)</f>
        <v>0.55147999999999997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3" t="s">
        <v>83</v>
      </c>
      <c r="AT313" s="214" t="s">
        <v>72</v>
      </c>
      <c r="AU313" s="214" t="s">
        <v>81</v>
      </c>
      <c r="AY313" s="213" t="s">
        <v>133</v>
      </c>
      <c r="BK313" s="215">
        <f>SUM(BK314:BK364)</f>
        <v>0</v>
      </c>
    </row>
    <row r="314" s="2" customFormat="1" ht="16.5" customHeight="1">
      <c r="A314" s="38"/>
      <c r="B314" s="39"/>
      <c r="C314" s="218" t="s">
        <v>452</v>
      </c>
      <c r="D314" s="218" t="s">
        <v>135</v>
      </c>
      <c r="E314" s="219" t="s">
        <v>453</v>
      </c>
      <c r="F314" s="220" t="s">
        <v>454</v>
      </c>
      <c r="G314" s="221" t="s">
        <v>138</v>
      </c>
      <c r="H314" s="222">
        <v>0.315</v>
      </c>
      <c r="I314" s="223"/>
      <c r="J314" s="224">
        <f>ROUND(I314*H314,2)</f>
        <v>0</v>
      </c>
      <c r="K314" s="220" t="s">
        <v>139</v>
      </c>
      <c r="L314" s="44"/>
      <c r="M314" s="225" t="s">
        <v>1</v>
      </c>
      <c r="N314" s="226" t="s">
        <v>38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242</v>
      </c>
      <c r="AT314" s="229" t="s">
        <v>135</v>
      </c>
      <c r="AU314" s="229" t="s">
        <v>83</v>
      </c>
      <c r="AY314" s="17" t="s">
        <v>133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81</v>
      </c>
      <c r="BK314" s="230">
        <f>ROUND(I314*H314,2)</f>
        <v>0</v>
      </c>
      <c r="BL314" s="17" t="s">
        <v>242</v>
      </c>
      <c r="BM314" s="229" t="s">
        <v>455</v>
      </c>
    </row>
    <row r="315" s="2" customFormat="1">
      <c r="A315" s="38"/>
      <c r="B315" s="39"/>
      <c r="C315" s="40"/>
      <c r="D315" s="231" t="s">
        <v>142</v>
      </c>
      <c r="E315" s="40"/>
      <c r="F315" s="232" t="s">
        <v>456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142</v>
      </c>
      <c r="AU315" s="17" t="s">
        <v>83</v>
      </c>
    </row>
    <row r="316" s="2" customFormat="1">
      <c r="A316" s="38"/>
      <c r="B316" s="39"/>
      <c r="C316" s="40"/>
      <c r="D316" s="236" t="s">
        <v>144</v>
      </c>
      <c r="E316" s="40"/>
      <c r="F316" s="237" t="s">
        <v>457</v>
      </c>
      <c r="G316" s="40"/>
      <c r="H316" s="40"/>
      <c r="I316" s="233"/>
      <c r="J316" s="40"/>
      <c r="K316" s="40"/>
      <c r="L316" s="44"/>
      <c r="M316" s="234"/>
      <c r="N316" s="23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144</v>
      </c>
      <c r="AU316" s="17" t="s">
        <v>83</v>
      </c>
    </row>
    <row r="317" s="14" customFormat="1">
      <c r="A317" s="14"/>
      <c r="B317" s="249"/>
      <c r="C317" s="250"/>
      <c r="D317" s="231" t="s">
        <v>146</v>
      </c>
      <c r="E317" s="251" t="s">
        <v>1</v>
      </c>
      <c r="F317" s="252" t="s">
        <v>458</v>
      </c>
      <c r="G317" s="250"/>
      <c r="H317" s="251" t="s">
        <v>1</v>
      </c>
      <c r="I317" s="253"/>
      <c r="J317" s="250"/>
      <c r="K317" s="250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146</v>
      </c>
      <c r="AU317" s="258" t="s">
        <v>83</v>
      </c>
      <c r="AV317" s="14" t="s">
        <v>81</v>
      </c>
      <c r="AW317" s="14" t="s">
        <v>30</v>
      </c>
      <c r="AX317" s="14" t="s">
        <v>73</v>
      </c>
      <c r="AY317" s="258" t="s">
        <v>133</v>
      </c>
    </row>
    <row r="318" s="13" customFormat="1">
      <c r="A318" s="13"/>
      <c r="B318" s="238"/>
      <c r="C318" s="239"/>
      <c r="D318" s="231" t="s">
        <v>146</v>
      </c>
      <c r="E318" s="240" t="s">
        <v>1</v>
      </c>
      <c r="F318" s="241" t="s">
        <v>459</v>
      </c>
      <c r="G318" s="239"/>
      <c r="H318" s="242">
        <v>0.315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146</v>
      </c>
      <c r="AU318" s="248" t="s">
        <v>83</v>
      </c>
      <c r="AV318" s="13" t="s">
        <v>83</v>
      </c>
      <c r="AW318" s="13" t="s">
        <v>30</v>
      </c>
      <c r="AX318" s="13" t="s">
        <v>81</v>
      </c>
      <c r="AY318" s="248" t="s">
        <v>133</v>
      </c>
    </row>
    <row r="319" s="2" customFormat="1" ht="33" customHeight="1">
      <c r="A319" s="38"/>
      <c r="B319" s="39"/>
      <c r="C319" s="218" t="s">
        <v>460</v>
      </c>
      <c r="D319" s="218" t="s">
        <v>135</v>
      </c>
      <c r="E319" s="219" t="s">
        <v>461</v>
      </c>
      <c r="F319" s="220" t="s">
        <v>462</v>
      </c>
      <c r="G319" s="221" t="s">
        <v>138</v>
      </c>
      <c r="H319" s="222">
        <v>0.37</v>
      </c>
      <c r="I319" s="223"/>
      <c r="J319" s="224">
        <f>ROUND(I319*H319,2)</f>
        <v>0</v>
      </c>
      <c r="K319" s="220" t="s">
        <v>139</v>
      </c>
      <c r="L319" s="44"/>
      <c r="M319" s="225" t="s">
        <v>1</v>
      </c>
      <c r="N319" s="226" t="s">
        <v>38</v>
      </c>
      <c r="O319" s="91"/>
      <c r="P319" s="227">
        <f>O319*H319</f>
        <v>0</v>
      </c>
      <c r="Q319" s="227">
        <v>0.00189</v>
      </c>
      <c r="R319" s="227">
        <f>Q319*H319</f>
        <v>0.00069930000000000003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242</v>
      </c>
      <c r="AT319" s="229" t="s">
        <v>135</v>
      </c>
      <c r="AU319" s="229" t="s">
        <v>83</v>
      </c>
      <c r="AY319" s="17" t="s">
        <v>133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81</v>
      </c>
      <c r="BK319" s="230">
        <f>ROUND(I319*H319,2)</f>
        <v>0</v>
      </c>
      <c r="BL319" s="17" t="s">
        <v>242</v>
      </c>
      <c r="BM319" s="229" t="s">
        <v>463</v>
      </c>
    </row>
    <row r="320" s="2" customFormat="1">
      <c r="A320" s="38"/>
      <c r="B320" s="39"/>
      <c r="C320" s="40"/>
      <c r="D320" s="231" t="s">
        <v>142</v>
      </c>
      <c r="E320" s="40"/>
      <c r="F320" s="232" t="s">
        <v>464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142</v>
      </c>
      <c r="AU320" s="17" t="s">
        <v>83</v>
      </c>
    </row>
    <row r="321" s="2" customFormat="1">
      <c r="A321" s="38"/>
      <c r="B321" s="39"/>
      <c r="C321" s="40"/>
      <c r="D321" s="236" t="s">
        <v>144</v>
      </c>
      <c r="E321" s="40"/>
      <c r="F321" s="237" t="s">
        <v>465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83</v>
      </c>
    </row>
    <row r="322" s="2" customFormat="1" ht="24.15" customHeight="1">
      <c r="A322" s="38"/>
      <c r="B322" s="39"/>
      <c r="C322" s="218" t="s">
        <v>466</v>
      </c>
      <c r="D322" s="218" t="s">
        <v>135</v>
      </c>
      <c r="E322" s="219" t="s">
        <v>467</v>
      </c>
      <c r="F322" s="220" t="s">
        <v>468</v>
      </c>
      <c r="G322" s="221" t="s">
        <v>198</v>
      </c>
      <c r="H322" s="222">
        <v>18.199999999999999</v>
      </c>
      <c r="I322" s="223"/>
      <c r="J322" s="224">
        <f>ROUND(I322*H322,2)</f>
        <v>0</v>
      </c>
      <c r="K322" s="220" t="s">
        <v>139</v>
      </c>
      <c r="L322" s="44"/>
      <c r="M322" s="225" t="s">
        <v>1</v>
      </c>
      <c r="N322" s="226" t="s">
        <v>38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0.014</v>
      </c>
      <c r="T322" s="228">
        <f>S322*H322</f>
        <v>0.25479999999999997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242</v>
      </c>
      <c r="AT322" s="229" t="s">
        <v>135</v>
      </c>
      <c r="AU322" s="229" t="s">
        <v>83</v>
      </c>
      <c r="AY322" s="17" t="s">
        <v>133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81</v>
      </c>
      <c r="BK322" s="230">
        <f>ROUND(I322*H322,2)</f>
        <v>0</v>
      </c>
      <c r="BL322" s="17" t="s">
        <v>242</v>
      </c>
      <c r="BM322" s="229" t="s">
        <v>469</v>
      </c>
    </row>
    <row r="323" s="2" customFormat="1">
      <c r="A323" s="38"/>
      <c r="B323" s="39"/>
      <c r="C323" s="40"/>
      <c r="D323" s="231" t="s">
        <v>142</v>
      </c>
      <c r="E323" s="40"/>
      <c r="F323" s="232" t="s">
        <v>470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83</v>
      </c>
    </row>
    <row r="324" s="2" customFormat="1">
      <c r="A324" s="38"/>
      <c r="B324" s="39"/>
      <c r="C324" s="40"/>
      <c r="D324" s="236" t="s">
        <v>144</v>
      </c>
      <c r="E324" s="40"/>
      <c r="F324" s="237" t="s">
        <v>471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144</v>
      </c>
      <c r="AU324" s="17" t="s">
        <v>83</v>
      </c>
    </row>
    <row r="325" s="14" customFormat="1">
      <c r="A325" s="14"/>
      <c r="B325" s="249"/>
      <c r="C325" s="250"/>
      <c r="D325" s="231" t="s">
        <v>146</v>
      </c>
      <c r="E325" s="251" t="s">
        <v>1</v>
      </c>
      <c r="F325" s="252" t="s">
        <v>472</v>
      </c>
      <c r="G325" s="250"/>
      <c r="H325" s="251" t="s">
        <v>1</v>
      </c>
      <c r="I325" s="253"/>
      <c r="J325" s="250"/>
      <c r="K325" s="250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146</v>
      </c>
      <c r="AU325" s="258" t="s">
        <v>83</v>
      </c>
      <c r="AV325" s="14" t="s">
        <v>81</v>
      </c>
      <c r="AW325" s="14" t="s">
        <v>30</v>
      </c>
      <c r="AX325" s="14" t="s">
        <v>73</v>
      </c>
      <c r="AY325" s="258" t="s">
        <v>133</v>
      </c>
    </row>
    <row r="326" s="13" customFormat="1">
      <c r="A326" s="13"/>
      <c r="B326" s="238"/>
      <c r="C326" s="239"/>
      <c r="D326" s="231" t="s">
        <v>146</v>
      </c>
      <c r="E326" s="240" t="s">
        <v>1</v>
      </c>
      <c r="F326" s="241" t="s">
        <v>473</v>
      </c>
      <c r="G326" s="239"/>
      <c r="H326" s="242">
        <v>18.199999999999999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8" t="s">
        <v>146</v>
      </c>
      <c r="AU326" s="248" t="s">
        <v>83</v>
      </c>
      <c r="AV326" s="13" t="s">
        <v>83</v>
      </c>
      <c r="AW326" s="13" t="s">
        <v>30</v>
      </c>
      <c r="AX326" s="13" t="s">
        <v>81</v>
      </c>
      <c r="AY326" s="248" t="s">
        <v>133</v>
      </c>
    </row>
    <row r="327" s="2" customFormat="1" ht="33" customHeight="1">
      <c r="A327" s="38"/>
      <c r="B327" s="39"/>
      <c r="C327" s="218" t="s">
        <v>474</v>
      </c>
      <c r="D327" s="218" t="s">
        <v>135</v>
      </c>
      <c r="E327" s="219" t="s">
        <v>475</v>
      </c>
      <c r="F327" s="220" t="s">
        <v>476</v>
      </c>
      <c r="G327" s="221" t="s">
        <v>198</v>
      </c>
      <c r="H327" s="222">
        <v>30.800000000000001</v>
      </c>
      <c r="I327" s="223"/>
      <c r="J327" s="224">
        <f>ROUND(I327*H327,2)</f>
        <v>0</v>
      </c>
      <c r="K327" s="220" t="s">
        <v>139</v>
      </c>
      <c r="L327" s="44"/>
      <c r="M327" s="225" t="s">
        <v>1</v>
      </c>
      <c r="N327" s="226" t="s">
        <v>38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242</v>
      </c>
      <c r="AT327" s="229" t="s">
        <v>135</v>
      </c>
      <c r="AU327" s="229" t="s">
        <v>83</v>
      </c>
      <c r="AY327" s="17" t="s">
        <v>133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81</v>
      </c>
      <c r="BK327" s="230">
        <f>ROUND(I327*H327,2)</f>
        <v>0</v>
      </c>
      <c r="BL327" s="17" t="s">
        <v>242</v>
      </c>
      <c r="BM327" s="229" t="s">
        <v>477</v>
      </c>
    </row>
    <row r="328" s="2" customFormat="1">
      <c r="A328" s="38"/>
      <c r="B328" s="39"/>
      <c r="C328" s="40"/>
      <c r="D328" s="231" t="s">
        <v>142</v>
      </c>
      <c r="E328" s="40"/>
      <c r="F328" s="232" t="s">
        <v>478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142</v>
      </c>
      <c r="AU328" s="17" t="s">
        <v>83</v>
      </c>
    </row>
    <row r="329" s="2" customFormat="1">
      <c r="A329" s="38"/>
      <c r="B329" s="39"/>
      <c r="C329" s="40"/>
      <c r="D329" s="236" t="s">
        <v>144</v>
      </c>
      <c r="E329" s="40"/>
      <c r="F329" s="237" t="s">
        <v>479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83</v>
      </c>
    </row>
    <row r="330" s="14" customFormat="1">
      <c r="A330" s="14"/>
      <c r="B330" s="249"/>
      <c r="C330" s="250"/>
      <c r="D330" s="231" t="s">
        <v>146</v>
      </c>
      <c r="E330" s="251" t="s">
        <v>1</v>
      </c>
      <c r="F330" s="252" t="s">
        <v>480</v>
      </c>
      <c r="G330" s="250"/>
      <c r="H330" s="251" t="s">
        <v>1</v>
      </c>
      <c r="I330" s="253"/>
      <c r="J330" s="250"/>
      <c r="K330" s="250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146</v>
      </c>
      <c r="AU330" s="258" t="s">
        <v>83</v>
      </c>
      <c r="AV330" s="14" t="s">
        <v>81</v>
      </c>
      <c r="AW330" s="14" t="s">
        <v>30</v>
      </c>
      <c r="AX330" s="14" t="s">
        <v>73</v>
      </c>
      <c r="AY330" s="258" t="s">
        <v>133</v>
      </c>
    </row>
    <row r="331" s="13" customFormat="1">
      <c r="A331" s="13"/>
      <c r="B331" s="238"/>
      <c r="C331" s="239"/>
      <c r="D331" s="231" t="s">
        <v>146</v>
      </c>
      <c r="E331" s="240" t="s">
        <v>1</v>
      </c>
      <c r="F331" s="241" t="s">
        <v>481</v>
      </c>
      <c r="G331" s="239"/>
      <c r="H331" s="242">
        <v>30.800000000000001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146</v>
      </c>
      <c r="AU331" s="248" t="s">
        <v>83</v>
      </c>
      <c r="AV331" s="13" t="s">
        <v>83</v>
      </c>
      <c r="AW331" s="13" t="s">
        <v>30</v>
      </c>
      <c r="AX331" s="13" t="s">
        <v>81</v>
      </c>
      <c r="AY331" s="248" t="s">
        <v>133</v>
      </c>
    </row>
    <row r="332" s="2" customFormat="1" ht="21.75" customHeight="1">
      <c r="A332" s="38"/>
      <c r="B332" s="39"/>
      <c r="C332" s="270" t="s">
        <v>482</v>
      </c>
      <c r="D332" s="270" t="s">
        <v>225</v>
      </c>
      <c r="E332" s="271" t="s">
        <v>483</v>
      </c>
      <c r="F332" s="272" t="s">
        <v>484</v>
      </c>
      <c r="G332" s="273" t="s">
        <v>138</v>
      </c>
      <c r="H332" s="274">
        <v>0.66500000000000004</v>
      </c>
      <c r="I332" s="275"/>
      <c r="J332" s="276">
        <f>ROUND(I332*H332,2)</f>
        <v>0</v>
      </c>
      <c r="K332" s="272" t="s">
        <v>139</v>
      </c>
      <c r="L332" s="277"/>
      <c r="M332" s="278" t="s">
        <v>1</v>
      </c>
      <c r="N332" s="279" t="s">
        <v>38</v>
      </c>
      <c r="O332" s="91"/>
      <c r="P332" s="227">
        <f>O332*H332</f>
        <v>0</v>
      </c>
      <c r="Q332" s="227">
        <v>0.55000000000000004</v>
      </c>
      <c r="R332" s="227">
        <f>Q332*H332</f>
        <v>0.36575000000000008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342</v>
      </c>
      <c r="AT332" s="229" t="s">
        <v>225</v>
      </c>
      <c r="AU332" s="229" t="s">
        <v>83</v>
      </c>
      <c r="AY332" s="17" t="s">
        <v>133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81</v>
      </c>
      <c r="BK332" s="230">
        <f>ROUND(I332*H332,2)</f>
        <v>0</v>
      </c>
      <c r="BL332" s="17" t="s">
        <v>242</v>
      </c>
      <c r="BM332" s="229" t="s">
        <v>485</v>
      </c>
    </row>
    <row r="333" s="2" customFormat="1">
      <c r="A333" s="38"/>
      <c r="B333" s="39"/>
      <c r="C333" s="40"/>
      <c r="D333" s="231" t="s">
        <v>142</v>
      </c>
      <c r="E333" s="40"/>
      <c r="F333" s="232" t="s">
        <v>484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83</v>
      </c>
    </row>
    <row r="334" s="13" customFormat="1">
      <c r="A334" s="13"/>
      <c r="B334" s="238"/>
      <c r="C334" s="239"/>
      <c r="D334" s="231" t="s">
        <v>146</v>
      </c>
      <c r="E334" s="240" t="s">
        <v>1</v>
      </c>
      <c r="F334" s="241" t="s">
        <v>486</v>
      </c>
      <c r="G334" s="239"/>
      <c r="H334" s="242">
        <v>0.55400000000000005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146</v>
      </c>
      <c r="AU334" s="248" t="s">
        <v>83</v>
      </c>
      <c r="AV334" s="13" t="s">
        <v>83</v>
      </c>
      <c r="AW334" s="13" t="s">
        <v>30</v>
      </c>
      <c r="AX334" s="13" t="s">
        <v>81</v>
      </c>
      <c r="AY334" s="248" t="s">
        <v>133</v>
      </c>
    </row>
    <row r="335" s="13" customFormat="1">
      <c r="A335" s="13"/>
      <c r="B335" s="238"/>
      <c r="C335" s="239"/>
      <c r="D335" s="231" t="s">
        <v>146</v>
      </c>
      <c r="E335" s="239"/>
      <c r="F335" s="241" t="s">
        <v>487</v>
      </c>
      <c r="G335" s="239"/>
      <c r="H335" s="242">
        <v>0.66500000000000004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146</v>
      </c>
      <c r="AU335" s="248" t="s">
        <v>83</v>
      </c>
      <c r="AV335" s="13" t="s">
        <v>83</v>
      </c>
      <c r="AW335" s="13" t="s">
        <v>4</v>
      </c>
      <c r="AX335" s="13" t="s">
        <v>81</v>
      </c>
      <c r="AY335" s="248" t="s">
        <v>133</v>
      </c>
    </row>
    <row r="336" s="2" customFormat="1" ht="24.15" customHeight="1">
      <c r="A336" s="38"/>
      <c r="B336" s="39"/>
      <c r="C336" s="218" t="s">
        <v>488</v>
      </c>
      <c r="D336" s="218" t="s">
        <v>135</v>
      </c>
      <c r="E336" s="219" t="s">
        <v>489</v>
      </c>
      <c r="F336" s="220" t="s">
        <v>490</v>
      </c>
      <c r="G336" s="221" t="s">
        <v>185</v>
      </c>
      <c r="H336" s="222">
        <v>55</v>
      </c>
      <c r="I336" s="223"/>
      <c r="J336" s="224">
        <f>ROUND(I336*H336,2)</f>
        <v>0</v>
      </c>
      <c r="K336" s="220" t="s">
        <v>139</v>
      </c>
      <c r="L336" s="44"/>
      <c r="M336" s="225" t="s">
        <v>1</v>
      </c>
      <c r="N336" s="226" t="s">
        <v>38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242</v>
      </c>
      <c r="AT336" s="229" t="s">
        <v>135</v>
      </c>
      <c r="AU336" s="229" t="s">
        <v>83</v>
      </c>
      <c r="AY336" s="17" t="s">
        <v>133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81</v>
      </c>
      <c r="BK336" s="230">
        <f>ROUND(I336*H336,2)</f>
        <v>0</v>
      </c>
      <c r="BL336" s="17" t="s">
        <v>242</v>
      </c>
      <c r="BM336" s="229" t="s">
        <v>491</v>
      </c>
    </row>
    <row r="337" s="2" customFormat="1">
      <c r="A337" s="38"/>
      <c r="B337" s="39"/>
      <c r="C337" s="40"/>
      <c r="D337" s="231" t="s">
        <v>142</v>
      </c>
      <c r="E337" s="40"/>
      <c r="F337" s="232" t="s">
        <v>492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142</v>
      </c>
      <c r="AU337" s="17" t="s">
        <v>83</v>
      </c>
    </row>
    <row r="338" s="2" customFormat="1">
      <c r="A338" s="38"/>
      <c r="B338" s="39"/>
      <c r="C338" s="40"/>
      <c r="D338" s="236" t="s">
        <v>144</v>
      </c>
      <c r="E338" s="40"/>
      <c r="F338" s="237" t="s">
        <v>493</v>
      </c>
      <c r="G338" s="40"/>
      <c r="H338" s="40"/>
      <c r="I338" s="233"/>
      <c r="J338" s="40"/>
      <c r="K338" s="40"/>
      <c r="L338" s="44"/>
      <c r="M338" s="234"/>
      <c r="N338" s="235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144</v>
      </c>
      <c r="AU338" s="17" t="s">
        <v>83</v>
      </c>
    </row>
    <row r="339" s="13" customFormat="1">
      <c r="A339" s="13"/>
      <c r="B339" s="238"/>
      <c r="C339" s="239"/>
      <c r="D339" s="231" t="s">
        <v>146</v>
      </c>
      <c r="E339" s="240" t="s">
        <v>1</v>
      </c>
      <c r="F339" s="241" t="s">
        <v>494</v>
      </c>
      <c r="G339" s="239"/>
      <c r="H339" s="242">
        <v>55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146</v>
      </c>
      <c r="AU339" s="248" t="s">
        <v>83</v>
      </c>
      <c r="AV339" s="13" t="s">
        <v>83</v>
      </c>
      <c r="AW339" s="13" t="s">
        <v>30</v>
      </c>
      <c r="AX339" s="13" t="s">
        <v>81</v>
      </c>
      <c r="AY339" s="248" t="s">
        <v>133</v>
      </c>
    </row>
    <row r="340" s="2" customFormat="1" ht="24.15" customHeight="1">
      <c r="A340" s="38"/>
      <c r="B340" s="39"/>
      <c r="C340" s="270" t="s">
        <v>495</v>
      </c>
      <c r="D340" s="270" t="s">
        <v>225</v>
      </c>
      <c r="E340" s="271" t="s">
        <v>496</v>
      </c>
      <c r="F340" s="272" t="s">
        <v>497</v>
      </c>
      <c r="G340" s="273" t="s">
        <v>138</v>
      </c>
      <c r="H340" s="274">
        <v>1.4450000000000001</v>
      </c>
      <c r="I340" s="275"/>
      <c r="J340" s="276">
        <f>ROUND(I340*H340,2)</f>
        <v>0</v>
      </c>
      <c r="K340" s="272" t="s">
        <v>1</v>
      </c>
      <c r="L340" s="277"/>
      <c r="M340" s="278" t="s">
        <v>1</v>
      </c>
      <c r="N340" s="279" t="s">
        <v>38</v>
      </c>
      <c r="O340" s="91"/>
      <c r="P340" s="227">
        <f>O340*H340</f>
        <v>0</v>
      </c>
      <c r="Q340" s="227">
        <v>0.55000000000000004</v>
      </c>
      <c r="R340" s="227">
        <f>Q340*H340</f>
        <v>0.79475000000000007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342</v>
      </c>
      <c r="AT340" s="229" t="s">
        <v>225</v>
      </c>
      <c r="AU340" s="229" t="s">
        <v>83</v>
      </c>
      <c r="AY340" s="17" t="s">
        <v>133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81</v>
      </c>
      <c r="BK340" s="230">
        <f>ROUND(I340*H340,2)</f>
        <v>0</v>
      </c>
      <c r="BL340" s="17" t="s">
        <v>242</v>
      </c>
      <c r="BM340" s="229" t="s">
        <v>498</v>
      </c>
    </row>
    <row r="341" s="2" customFormat="1">
      <c r="A341" s="38"/>
      <c r="B341" s="39"/>
      <c r="C341" s="40"/>
      <c r="D341" s="231" t="s">
        <v>142</v>
      </c>
      <c r="E341" s="40"/>
      <c r="F341" s="232" t="s">
        <v>497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142</v>
      </c>
      <c r="AU341" s="17" t="s">
        <v>83</v>
      </c>
    </row>
    <row r="342" s="13" customFormat="1">
      <c r="A342" s="13"/>
      <c r="B342" s="238"/>
      <c r="C342" s="239"/>
      <c r="D342" s="231" t="s">
        <v>146</v>
      </c>
      <c r="E342" s="239"/>
      <c r="F342" s="241" t="s">
        <v>499</v>
      </c>
      <c r="G342" s="239"/>
      <c r="H342" s="242">
        <v>1.4450000000000001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146</v>
      </c>
      <c r="AU342" s="248" t="s">
        <v>83</v>
      </c>
      <c r="AV342" s="13" t="s">
        <v>83</v>
      </c>
      <c r="AW342" s="13" t="s">
        <v>4</v>
      </c>
      <c r="AX342" s="13" t="s">
        <v>81</v>
      </c>
      <c r="AY342" s="248" t="s">
        <v>133</v>
      </c>
    </row>
    <row r="343" s="2" customFormat="1" ht="16.5" customHeight="1">
      <c r="A343" s="38"/>
      <c r="B343" s="39"/>
      <c r="C343" s="218" t="s">
        <v>500</v>
      </c>
      <c r="D343" s="218" t="s">
        <v>135</v>
      </c>
      <c r="E343" s="219" t="s">
        <v>501</v>
      </c>
      <c r="F343" s="220" t="s">
        <v>502</v>
      </c>
      <c r="G343" s="221" t="s">
        <v>185</v>
      </c>
      <c r="H343" s="222">
        <v>16.120000000000001</v>
      </c>
      <c r="I343" s="223"/>
      <c r="J343" s="224">
        <f>ROUND(I343*H343,2)</f>
        <v>0</v>
      </c>
      <c r="K343" s="220" t="s">
        <v>139</v>
      </c>
      <c r="L343" s="44"/>
      <c r="M343" s="225" t="s">
        <v>1</v>
      </c>
      <c r="N343" s="226" t="s">
        <v>38</v>
      </c>
      <c r="O343" s="91"/>
      <c r="P343" s="227">
        <f>O343*H343</f>
        <v>0</v>
      </c>
      <c r="Q343" s="227">
        <v>0</v>
      </c>
      <c r="R343" s="227">
        <f>Q343*H343</f>
        <v>0</v>
      </c>
      <c r="S343" s="227">
        <v>0.014999999999999999</v>
      </c>
      <c r="T343" s="228">
        <f>S343*H343</f>
        <v>0.24180000000000002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242</v>
      </c>
      <c r="AT343" s="229" t="s">
        <v>135</v>
      </c>
      <c r="AU343" s="229" t="s">
        <v>83</v>
      </c>
      <c r="AY343" s="17" t="s">
        <v>133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81</v>
      </c>
      <c r="BK343" s="230">
        <f>ROUND(I343*H343,2)</f>
        <v>0</v>
      </c>
      <c r="BL343" s="17" t="s">
        <v>242</v>
      </c>
      <c r="BM343" s="229" t="s">
        <v>503</v>
      </c>
    </row>
    <row r="344" s="2" customFormat="1">
      <c r="A344" s="38"/>
      <c r="B344" s="39"/>
      <c r="C344" s="40"/>
      <c r="D344" s="231" t="s">
        <v>142</v>
      </c>
      <c r="E344" s="40"/>
      <c r="F344" s="232" t="s">
        <v>504</v>
      </c>
      <c r="G344" s="40"/>
      <c r="H344" s="40"/>
      <c r="I344" s="233"/>
      <c r="J344" s="40"/>
      <c r="K344" s="40"/>
      <c r="L344" s="44"/>
      <c r="M344" s="234"/>
      <c r="N344" s="235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142</v>
      </c>
      <c r="AU344" s="17" t="s">
        <v>83</v>
      </c>
    </row>
    <row r="345" s="2" customFormat="1">
      <c r="A345" s="38"/>
      <c r="B345" s="39"/>
      <c r="C345" s="40"/>
      <c r="D345" s="236" t="s">
        <v>144</v>
      </c>
      <c r="E345" s="40"/>
      <c r="F345" s="237" t="s">
        <v>505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144</v>
      </c>
      <c r="AU345" s="17" t="s">
        <v>83</v>
      </c>
    </row>
    <row r="346" s="13" customFormat="1">
      <c r="A346" s="13"/>
      <c r="B346" s="238"/>
      <c r="C346" s="239"/>
      <c r="D346" s="231" t="s">
        <v>146</v>
      </c>
      <c r="E346" s="240" t="s">
        <v>1</v>
      </c>
      <c r="F346" s="241" t="s">
        <v>506</v>
      </c>
      <c r="G346" s="239"/>
      <c r="H346" s="242">
        <v>16.120000000000001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146</v>
      </c>
      <c r="AU346" s="248" t="s">
        <v>83</v>
      </c>
      <c r="AV346" s="13" t="s">
        <v>83</v>
      </c>
      <c r="AW346" s="13" t="s">
        <v>30</v>
      </c>
      <c r="AX346" s="13" t="s">
        <v>81</v>
      </c>
      <c r="AY346" s="248" t="s">
        <v>133</v>
      </c>
    </row>
    <row r="347" s="2" customFormat="1" ht="16.5" customHeight="1">
      <c r="A347" s="38"/>
      <c r="B347" s="39"/>
      <c r="C347" s="218" t="s">
        <v>507</v>
      </c>
      <c r="D347" s="218" t="s">
        <v>135</v>
      </c>
      <c r="E347" s="219" t="s">
        <v>508</v>
      </c>
      <c r="F347" s="220" t="s">
        <v>509</v>
      </c>
      <c r="G347" s="221" t="s">
        <v>198</v>
      </c>
      <c r="H347" s="222">
        <v>30.800000000000001</v>
      </c>
      <c r="I347" s="223"/>
      <c r="J347" s="224">
        <f>ROUND(I347*H347,2)</f>
        <v>0</v>
      </c>
      <c r="K347" s="220" t="s">
        <v>139</v>
      </c>
      <c r="L347" s="44"/>
      <c r="M347" s="225" t="s">
        <v>1</v>
      </c>
      <c r="N347" s="226" t="s">
        <v>38</v>
      </c>
      <c r="O347" s="91"/>
      <c r="P347" s="227">
        <f>O347*H347</f>
        <v>0</v>
      </c>
      <c r="Q347" s="227">
        <v>2.0000000000000002E-05</v>
      </c>
      <c r="R347" s="227">
        <f>Q347*H347</f>
        <v>0.00061600000000000001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242</v>
      </c>
      <c r="AT347" s="229" t="s">
        <v>135</v>
      </c>
      <c r="AU347" s="229" t="s">
        <v>83</v>
      </c>
      <c r="AY347" s="17" t="s">
        <v>133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81</v>
      </c>
      <c r="BK347" s="230">
        <f>ROUND(I347*H347,2)</f>
        <v>0</v>
      </c>
      <c r="BL347" s="17" t="s">
        <v>242</v>
      </c>
      <c r="BM347" s="229" t="s">
        <v>510</v>
      </c>
    </row>
    <row r="348" s="2" customFormat="1">
      <c r="A348" s="38"/>
      <c r="B348" s="39"/>
      <c r="C348" s="40"/>
      <c r="D348" s="231" t="s">
        <v>142</v>
      </c>
      <c r="E348" s="40"/>
      <c r="F348" s="232" t="s">
        <v>511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83</v>
      </c>
    </row>
    <row r="349" s="2" customFormat="1">
      <c r="A349" s="38"/>
      <c r="B349" s="39"/>
      <c r="C349" s="40"/>
      <c r="D349" s="236" t="s">
        <v>144</v>
      </c>
      <c r="E349" s="40"/>
      <c r="F349" s="237" t="s">
        <v>512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144</v>
      </c>
      <c r="AU349" s="17" t="s">
        <v>83</v>
      </c>
    </row>
    <row r="350" s="13" customFormat="1">
      <c r="A350" s="13"/>
      <c r="B350" s="238"/>
      <c r="C350" s="239"/>
      <c r="D350" s="231" t="s">
        <v>146</v>
      </c>
      <c r="E350" s="240" t="s">
        <v>1</v>
      </c>
      <c r="F350" s="241" t="s">
        <v>513</v>
      </c>
      <c r="G350" s="239"/>
      <c r="H350" s="242">
        <v>30.800000000000001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146</v>
      </c>
      <c r="AU350" s="248" t="s">
        <v>83</v>
      </c>
      <c r="AV350" s="13" t="s">
        <v>83</v>
      </c>
      <c r="AW350" s="13" t="s">
        <v>30</v>
      </c>
      <c r="AX350" s="13" t="s">
        <v>81</v>
      </c>
      <c r="AY350" s="248" t="s">
        <v>133</v>
      </c>
    </row>
    <row r="351" s="2" customFormat="1" ht="16.5" customHeight="1">
      <c r="A351" s="38"/>
      <c r="B351" s="39"/>
      <c r="C351" s="270" t="s">
        <v>514</v>
      </c>
      <c r="D351" s="270" t="s">
        <v>225</v>
      </c>
      <c r="E351" s="271" t="s">
        <v>515</v>
      </c>
      <c r="F351" s="272" t="s">
        <v>516</v>
      </c>
      <c r="G351" s="273" t="s">
        <v>138</v>
      </c>
      <c r="H351" s="274">
        <v>0.076999999999999999</v>
      </c>
      <c r="I351" s="275"/>
      <c r="J351" s="276">
        <f>ROUND(I351*H351,2)</f>
        <v>0</v>
      </c>
      <c r="K351" s="272" t="s">
        <v>139</v>
      </c>
      <c r="L351" s="277"/>
      <c r="M351" s="278" t="s">
        <v>1</v>
      </c>
      <c r="N351" s="279" t="s">
        <v>38</v>
      </c>
      <c r="O351" s="91"/>
      <c r="P351" s="227">
        <f>O351*H351</f>
        <v>0</v>
      </c>
      <c r="Q351" s="227">
        <v>0.55000000000000004</v>
      </c>
      <c r="R351" s="227">
        <f>Q351*H351</f>
        <v>0.042350000000000006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342</v>
      </c>
      <c r="AT351" s="229" t="s">
        <v>225</v>
      </c>
      <c r="AU351" s="229" t="s">
        <v>83</v>
      </c>
      <c r="AY351" s="17" t="s">
        <v>133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81</v>
      </c>
      <c r="BK351" s="230">
        <f>ROUND(I351*H351,2)</f>
        <v>0</v>
      </c>
      <c r="BL351" s="17" t="s">
        <v>242</v>
      </c>
      <c r="BM351" s="229" t="s">
        <v>517</v>
      </c>
    </row>
    <row r="352" s="2" customFormat="1">
      <c r="A352" s="38"/>
      <c r="B352" s="39"/>
      <c r="C352" s="40"/>
      <c r="D352" s="231" t="s">
        <v>142</v>
      </c>
      <c r="E352" s="40"/>
      <c r="F352" s="232" t="s">
        <v>516</v>
      </c>
      <c r="G352" s="40"/>
      <c r="H352" s="40"/>
      <c r="I352" s="233"/>
      <c r="J352" s="40"/>
      <c r="K352" s="40"/>
      <c r="L352" s="44"/>
      <c r="M352" s="234"/>
      <c r="N352" s="235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142</v>
      </c>
      <c r="AU352" s="17" t="s">
        <v>83</v>
      </c>
    </row>
    <row r="353" s="13" customFormat="1">
      <c r="A353" s="13"/>
      <c r="B353" s="238"/>
      <c r="C353" s="239"/>
      <c r="D353" s="231" t="s">
        <v>146</v>
      </c>
      <c r="E353" s="239"/>
      <c r="F353" s="241" t="s">
        <v>518</v>
      </c>
      <c r="G353" s="239"/>
      <c r="H353" s="242">
        <v>0.076999999999999999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146</v>
      </c>
      <c r="AU353" s="248" t="s">
        <v>83</v>
      </c>
      <c r="AV353" s="13" t="s">
        <v>83</v>
      </c>
      <c r="AW353" s="13" t="s">
        <v>4</v>
      </c>
      <c r="AX353" s="13" t="s">
        <v>81</v>
      </c>
      <c r="AY353" s="248" t="s">
        <v>133</v>
      </c>
    </row>
    <row r="354" s="2" customFormat="1" ht="24.15" customHeight="1">
      <c r="A354" s="38"/>
      <c r="B354" s="39"/>
      <c r="C354" s="218" t="s">
        <v>519</v>
      </c>
      <c r="D354" s="218" t="s">
        <v>135</v>
      </c>
      <c r="E354" s="219" t="s">
        <v>520</v>
      </c>
      <c r="F354" s="220" t="s">
        <v>521</v>
      </c>
      <c r="G354" s="221" t="s">
        <v>138</v>
      </c>
      <c r="H354" s="222">
        <v>2.1869999999999998</v>
      </c>
      <c r="I354" s="223"/>
      <c r="J354" s="224">
        <f>ROUND(I354*H354,2)</f>
        <v>0</v>
      </c>
      <c r="K354" s="220" t="s">
        <v>139</v>
      </c>
      <c r="L354" s="44"/>
      <c r="M354" s="225" t="s">
        <v>1</v>
      </c>
      <c r="N354" s="226" t="s">
        <v>38</v>
      </c>
      <c r="O354" s="91"/>
      <c r="P354" s="227">
        <f>O354*H354</f>
        <v>0</v>
      </c>
      <c r="Q354" s="227">
        <v>0.023300000000000001</v>
      </c>
      <c r="R354" s="227">
        <f>Q354*H354</f>
        <v>0.050957099999999998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242</v>
      </c>
      <c r="AT354" s="229" t="s">
        <v>135</v>
      </c>
      <c r="AU354" s="229" t="s">
        <v>83</v>
      </c>
      <c r="AY354" s="17" t="s">
        <v>133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81</v>
      </c>
      <c r="BK354" s="230">
        <f>ROUND(I354*H354,2)</f>
        <v>0</v>
      </c>
      <c r="BL354" s="17" t="s">
        <v>242</v>
      </c>
      <c r="BM354" s="229" t="s">
        <v>522</v>
      </c>
    </row>
    <row r="355" s="2" customFormat="1">
      <c r="A355" s="38"/>
      <c r="B355" s="39"/>
      <c r="C355" s="40"/>
      <c r="D355" s="231" t="s">
        <v>142</v>
      </c>
      <c r="E355" s="40"/>
      <c r="F355" s="232" t="s">
        <v>523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142</v>
      </c>
      <c r="AU355" s="17" t="s">
        <v>83</v>
      </c>
    </row>
    <row r="356" s="2" customFormat="1">
      <c r="A356" s="38"/>
      <c r="B356" s="39"/>
      <c r="C356" s="40"/>
      <c r="D356" s="236" t="s">
        <v>144</v>
      </c>
      <c r="E356" s="40"/>
      <c r="F356" s="237" t="s">
        <v>524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144</v>
      </c>
      <c r="AU356" s="17" t="s">
        <v>83</v>
      </c>
    </row>
    <row r="357" s="13" customFormat="1">
      <c r="A357" s="13"/>
      <c r="B357" s="238"/>
      <c r="C357" s="239"/>
      <c r="D357" s="231" t="s">
        <v>146</v>
      </c>
      <c r="E357" s="240" t="s">
        <v>1</v>
      </c>
      <c r="F357" s="241" t="s">
        <v>525</v>
      </c>
      <c r="G357" s="239"/>
      <c r="H357" s="242">
        <v>2.1869999999999998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146</v>
      </c>
      <c r="AU357" s="248" t="s">
        <v>83</v>
      </c>
      <c r="AV357" s="13" t="s">
        <v>83</v>
      </c>
      <c r="AW357" s="13" t="s">
        <v>30</v>
      </c>
      <c r="AX357" s="13" t="s">
        <v>81</v>
      </c>
      <c r="AY357" s="248" t="s">
        <v>133</v>
      </c>
    </row>
    <row r="358" s="2" customFormat="1" ht="24.15" customHeight="1">
      <c r="A358" s="38"/>
      <c r="B358" s="39"/>
      <c r="C358" s="218" t="s">
        <v>526</v>
      </c>
      <c r="D358" s="218" t="s">
        <v>135</v>
      </c>
      <c r="E358" s="219" t="s">
        <v>527</v>
      </c>
      <c r="F358" s="220" t="s">
        <v>528</v>
      </c>
      <c r="G358" s="221" t="s">
        <v>185</v>
      </c>
      <c r="H358" s="222">
        <v>3.9199999999999999</v>
      </c>
      <c r="I358" s="223"/>
      <c r="J358" s="224">
        <f>ROUND(I358*H358,2)</f>
        <v>0</v>
      </c>
      <c r="K358" s="220" t="s">
        <v>139</v>
      </c>
      <c r="L358" s="44"/>
      <c r="M358" s="225" t="s">
        <v>1</v>
      </c>
      <c r="N358" s="226" t="s">
        <v>38</v>
      </c>
      <c r="O358" s="91"/>
      <c r="P358" s="227">
        <f>O358*H358</f>
        <v>0</v>
      </c>
      <c r="Q358" s="227">
        <v>0</v>
      </c>
      <c r="R358" s="227">
        <f>Q358*H358</f>
        <v>0</v>
      </c>
      <c r="S358" s="227">
        <v>0.014</v>
      </c>
      <c r="T358" s="228">
        <f>S358*H358</f>
        <v>0.054879999999999998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140</v>
      </c>
      <c r="AT358" s="229" t="s">
        <v>135</v>
      </c>
      <c r="AU358" s="229" t="s">
        <v>83</v>
      </c>
      <c r="AY358" s="17" t="s">
        <v>133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81</v>
      </c>
      <c r="BK358" s="230">
        <f>ROUND(I358*H358,2)</f>
        <v>0</v>
      </c>
      <c r="BL358" s="17" t="s">
        <v>140</v>
      </c>
      <c r="BM358" s="229" t="s">
        <v>529</v>
      </c>
    </row>
    <row r="359" s="2" customFormat="1">
      <c r="A359" s="38"/>
      <c r="B359" s="39"/>
      <c r="C359" s="40"/>
      <c r="D359" s="231" t="s">
        <v>142</v>
      </c>
      <c r="E359" s="40"/>
      <c r="F359" s="232" t="s">
        <v>530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142</v>
      </c>
      <c r="AU359" s="17" t="s">
        <v>83</v>
      </c>
    </row>
    <row r="360" s="2" customFormat="1">
      <c r="A360" s="38"/>
      <c r="B360" s="39"/>
      <c r="C360" s="40"/>
      <c r="D360" s="236" t="s">
        <v>144</v>
      </c>
      <c r="E360" s="40"/>
      <c r="F360" s="237" t="s">
        <v>531</v>
      </c>
      <c r="G360" s="40"/>
      <c r="H360" s="40"/>
      <c r="I360" s="233"/>
      <c r="J360" s="40"/>
      <c r="K360" s="40"/>
      <c r="L360" s="44"/>
      <c r="M360" s="234"/>
      <c r="N360" s="235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144</v>
      </c>
      <c r="AU360" s="17" t="s">
        <v>83</v>
      </c>
    </row>
    <row r="361" s="13" customFormat="1">
      <c r="A361" s="13"/>
      <c r="B361" s="238"/>
      <c r="C361" s="239"/>
      <c r="D361" s="231" t="s">
        <v>146</v>
      </c>
      <c r="E361" s="240" t="s">
        <v>1</v>
      </c>
      <c r="F361" s="241" t="s">
        <v>532</v>
      </c>
      <c r="G361" s="239"/>
      <c r="H361" s="242">
        <v>3.9199999999999999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146</v>
      </c>
      <c r="AU361" s="248" t="s">
        <v>83</v>
      </c>
      <c r="AV361" s="13" t="s">
        <v>83</v>
      </c>
      <c r="AW361" s="13" t="s">
        <v>30</v>
      </c>
      <c r="AX361" s="13" t="s">
        <v>81</v>
      </c>
      <c r="AY361" s="248" t="s">
        <v>133</v>
      </c>
    </row>
    <row r="362" s="2" customFormat="1" ht="24.15" customHeight="1">
      <c r="A362" s="38"/>
      <c r="B362" s="39"/>
      <c r="C362" s="218" t="s">
        <v>533</v>
      </c>
      <c r="D362" s="218" t="s">
        <v>135</v>
      </c>
      <c r="E362" s="219" t="s">
        <v>534</v>
      </c>
      <c r="F362" s="220" t="s">
        <v>535</v>
      </c>
      <c r="G362" s="221" t="s">
        <v>536</v>
      </c>
      <c r="H362" s="280"/>
      <c r="I362" s="223"/>
      <c r="J362" s="224">
        <f>ROUND(I362*H362,2)</f>
        <v>0</v>
      </c>
      <c r="K362" s="220" t="s">
        <v>139</v>
      </c>
      <c r="L362" s="44"/>
      <c r="M362" s="225" t="s">
        <v>1</v>
      </c>
      <c r="N362" s="226" t="s">
        <v>38</v>
      </c>
      <c r="O362" s="91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242</v>
      </c>
      <c r="AT362" s="229" t="s">
        <v>135</v>
      </c>
      <c r="AU362" s="229" t="s">
        <v>83</v>
      </c>
      <c r="AY362" s="17" t="s">
        <v>133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81</v>
      </c>
      <c r="BK362" s="230">
        <f>ROUND(I362*H362,2)</f>
        <v>0</v>
      </c>
      <c r="BL362" s="17" t="s">
        <v>242</v>
      </c>
      <c r="BM362" s="229" t="s">
        <v>537</v>
      </c>
    </row>
    <row r="363" s="2" customFormat="1">
      <c r="A363" s="38"/>
      <c r="B363" s="39"/>
      <c r="C363" s="40"/>
      <c r="D363" s="231" t="s">
        <v>142</v>
      </c>
      <c r="E363" s="40"/>
      <c r="F363" s="232" t="s">
        <v>538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142</v>
      </c>
      <c r="AU363" s="17" t="s">
        <v>83</v>
      </c>
    </row>
    <row r="364" s="2" customFormat="1">
      <c r="A364" s="38"/>
      <c r="B364" s="39"/>
      <c r="C364" s="40"/>
      <c r="D364" s="236" t="s">
        <v>144</v>
      </c>
      <c r="E364" s="40"/>
      <c r="F364" s="237" t="s">
        <v>539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144</v>
      </c>
      <c r="AU364" s="17" t="s">
        <v>83</v>
      </c>
    </row>
    <row r="365" s="12" customFormat="1" ht="22.8" customHeight="1">
      <c r="A365" s="12"/>
      <c r="B365" s="202"/>
      <c r="C365" s="203"/>
      <c r="D365" s="204" t="s">
        <v>72</v>
      </c>
      <c r="E365" s="216" t="s">
        <v>540</v>
      </c>
      <c r="F365" s="216" t="s">
        <v>541</v>
      </c>
      <c r="G365" s="203"/>
      <c r="H365" s="203"/>
      <c r="I365" s="206"/>
      <c r="J365" s="217">
        <f>BK365</f>
        <v>0</v>
      </c>
      <c r="K365" s="203"/>
      <c r="L365" s="208"/>
      <c r="M365" s="209"/>
      <c r="N365" s="210"/>
      <c r="O365" s="210"/>
      <c r="P365" s="211">
        <f>SUM(P366:P403)</f>
        <v>0</v>
      </c>
      <c r="Q365" s="210"/>
      <c r="R365" s="211">
        <f>SUM(R366:R403)</f>
        <v>0.26159700000000002</v>
      </c>
      <c r="S365" s="210"/>
      <c r="T365" s="212">
        <f>SUM(T366:T403)</f>
        <v>0.11989720000000001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3" t="s">
        <v>83</v>
      </c>
      <c r="AT365" s="214" t="s">
        <v>72</v>
      </c>
      <c r="AU365" s="214" t="s">
        <v>81</v>
      </c>
      <c r="AY365" s="213" t="s">
        <v>133</v>
      </c>
      <c r="BK365" s="215">
        <f>SUM(BK366:BK403)</f>
        <v>0</v>
      </c>
    </row>
    <row r="366" s="2" customFormat="1" ht="16.5" customHeight="1">
      <c r="A366" s="38"/>
      <c r="B366" s="39"/>
      <c r="C366" s="218" t="s">
        <v>542</v>
      </c>
      <c r="D366" s="218" t="s">
        <v>135</v>
      </c>
      <c r="E366" s="219" t="s">
        <v>543</v>
      </c>
      <c r="F366" s="220" t="s">
        <v>544</v>
      </c>
      <c r="G366" s="221" t="s">
        <v>185</v>
      </c>
      <c r="H366" s="222">
        <v>16.5</v>
      </c>
      <c r="I366" s="223"/>
      <c r="J366" s="224">
        <f>ROUND(I366*H366,2)</f>
        <v>0</v>
      </c>
      <c r="K366" s="220" t="s">
        <v>139</v>
      </c>
      <c r="L366" s="44"/>
      <c r="M366" s="225" t="s">
        <v>1</v>
      </c>
      <c r="N366" s="226" t="s">
        <v>38</v>
      </c>
      <c r="O366" s="91"/>
      <c r="P366" s="227">
        <f>O366*H366</f>
        <v>0</v>
      </c>
      <c r="Q366" s="227">
        <v>0</v>
      </c>
      <c r="R366" s="227">
        <f>Q366*H366</f>
        <v>0</v>
      </c>
      <c r="S366" s="227">
        <v>0.00594</v>
      </c>
      <c r="T366" s="228">
        <f>S366*H366</f>
        <v>0.09801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242</v>
      </c>
      <c r="AT366" s="229" t="s">
        <v>135</v>
      </c>
      <c r="AU366" s="229" t="s">
        <v>83</v>
      </c>
      <c r="AY366" s="17" t="s">
        <v>133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81</v>
      </c>
      <c r="BK366" s="230">
        <f>ROUND(I366*H366,2)</f>
        <v>0</v>
      </c>
      <c r="BL366" s="17" t="s">
        <v>242</v>
      </c>
      <c r="BM366" s="229" t="s">
        <v>545</v>
      </c>
    </row>
    <row r="367" s="2" customFormat="1">
      <c r="A367" s="38"/>
      <c r="B367" s="39"/>
      <c r="C367" s="40"/>
      <c r="D367" s="231" t="s">
        <v>142</v>
      </c>
      <c r="E367" s="40"/>
      <c r="F367" s="232" t="s">
        <v>546</v>
      </c>
      <c r="G367" s="40"/>
      <c r="H367" s="40"/>
      <c r="I367" s="233"/>
      <c r="J367" s="40"/>
      <c r="K367" s="40"/>
      <c r="L367" s="44"/>
      <c r="M367" s="234"/>
      <c r="N367" s="23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142</v>
      </c>
      <c r="AU367" s="17" t="s">
        <v>83</v>
      </c>
    </row>
    <row r="368" s="2" customFormat="1">
      <c r="A368" s="38"/>
      <c r="B368" s="39"/>
      <c r="C368" s="40"/>
      <c r="D368" s="236" t="s">
        <v>144</v>
      </c>
      <c r="E368" s="40"/>
      <c r="F368" s="237" t="s">
        <v>547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144</v>
      </c>
      <c r="AU368" s="17" t="s">
        <v>83</v>
      </c>
    </row>
    <row r="369" s="13" customFormat="1">
      <c r="A369" s="13"/>
      <c r="B369" s="238"/>
      <c r="C369" s="239"/>
      <c r="D369" s="231" t="s">
        <v>146</v>
      </c>
      <c r="E369" s="240" t="s">
        <v>1</v>
      </c>
      <c r="F369" s="241" t="s">
        <v>548</v>
      </c>
      <c r="G369" s="239"/>
      <c r="H369" s="242">
        <v>16.5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146</v>
      </c>
      <c r="AU369" s="248" t="s">
        <v>83</v>
      </c>
      <c r="AV369" s="13" t="s">
        <v>83</v>
      </c>
      <c r="AW369" s="13" t="s">
        <v>30</v>
      </c>
      <c r="AX369" s="13" t="s">
        <v>81</v>
      </c>
      <c r="AY369" s="248" t="s">
        <v>133</v>
      </c>
    </row>
    <row r="370" s="2" customFormat="1" ht="16.5" customHeight="1">
      <c r="A370" s="38"/>
      <c r="B370" s="39"/>
      <c r="C370" s="218" t="s">
        <v>549</v>
      </c>
      <c r="D370" s="218" t="s">
        <v>135</v>
      </c>
      <c r="E370" s="219" t="s">
        <v>550</v>
      </c>
      <c r="F370" s="220" t="s">
        <v>551</v>
      </c>
      <c r="G370" s="221" t="s">
        <v>198</v>
      </c>
      <c r="H370" s="222">
        <v>5.2800000000000002</v>
      </c>
      <c r="I370" s="223"/>
      <c r="J370" s="224">
        <f>ROUND(I370*H370,2)</f>
        <v>0</v>
      </c>
      <c r="K370" s="220" t="s">
        <v>139</v>
      </c>
      <c r="L370" s="44"/>
      <c r="M370" s="225" t="s">
        <v>1</v>
      </c>
      <c r="N370" s="226" t="s">
        <v>38</v>
      </c>
      <c r="O370" s="91"/>
      <c r="P370" s="227">
        <f>O370*H370</f>
        <v>0</v>
      </c>
      <c r="Q370" s="227">
        <v>0</v>
      </c>
      <c r="R370" s="227">
        <f>Q370*H370</f>
        <v>0</v>
      </c>
      <c r="S370" s="227">
        <v>0.0016999999999999999</v>
      </c>
      <c r="T370" s="228">
        <f>S370*H370</f>
        <v>0.0089759999999999996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242</v>
      </c>
      <c r="AT370" s="229" t="s">
        <v>135</v>
      </c>
      <c r="AU370" s="229" t="s">
        <v>83</v>
      </c>
      <c r="AY370" s="17" t="s">
        <v>133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81</v>
      </c>
      <c r="BK370" s="230">
        <f>ROUND(I370*H370,2)</f>
        <v>0</v>
      </c>
      <c r="BL370" s="17" t="s">
        <v>242</v>
      </c>
      <c r="BM370" s="229" t="s">
        <v>552</v>
      </c>
    </row>
    <row r="371" s="2" customFormat="1">
      <c r="A371" s="38"/>
      <c r="B371" s="39"/>
      <c r="C371" s="40"/>
      <c r="D371" s="231" t="s">
        <v>142</v>
      </c>
      <c r="E371" s="40"/>
      <c r="F371" s="232" t="s">
        <v>553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142</v>
      </c>
      <c r="AU371" s="17" t="s">
        <v>83</v>
      </c>
    </row>
    <row r="372" s="2" customFormat="1">
      <c r="A372" s="38"/>
      <c r="B372" s="39"/>
      <c r="C372" s="40"/>
      <c r="D372" s="236" t="s">
        <v>144</v>
      </c>
      <c r="E372" s="40"/>
      <c r="F372" s="237" t="s">
        <v>554</v>
      </c>
      <c r="G372" s="40"/>
      <c r="H372" s="40"/>
      <c r="I372" s="233"/>
      <c r="J372" s="40"/>
      <c r="K372" s="40"/>
      <c r="L372" s="44"/>
      <c r="M372" s="234"/>
      <c r="N372" s="235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144</v>
      </c>
      <c r="AU372" s="17" t="s">
        <v>83</v>
      </c>
    </row>
    <row r="373" s="13" customFormat="1">
      <c r="A373" s="13"/>
      <c r="B373" s="238"/>
      <c r="C373" s="239"/>
      <c r="D373" s="231" t="s">
        <v>146</v>
      </c>
      <c r="E373" s="240" t="s">
        <v>1</v>
      </c>
      <c r="F373" s="241" t="s">
        <v>555</v>
      </c>
      <c r="G373" s="239"/>
      <c r="H373" s="242">
        <v>5.2800000000000002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146</v>
      </c>
      <c r="AU373" s="248" t="s">
        <v>83</v>
      </c>
      <c r="AV373" s="13" t="s">
        <v>83</v>
      </c>
      <c r="AW373" s="13" t="s">
        <v>30</v>
      </c>
      <c r="AX373" s="13" t="s">
        <v>81</v>
      </c>
      <c r="AY373" s="248" t="s">
        <v>133</v>
      </c>
    </row>
    <row r="374" s="2" customFormat="1" ht="21.75" customHeight="1">
      <c r="A374" s="38"/>
      <c r="B374" s="39"/>
      <c r="C374" s="218" t="s">
        <v>556</v>
      </c>
      <c r="D374" s="218" t="s">
        <v>135</v>
      </c>
      <c r="E374" s="219" t="s">
        <v>557</v>
      </c>
      <c r="F374" s="220" t="s">
        <v>558</v>
      </c>
      <c r="G374" s="221" t="s">
        <v>198</v>
      </c>
      <c r="H374" s="222">
        <v>6.2000000000000002</v>
      </c>
      <c r="I374" s="223"/>
      <c r="J374" s="224">
        <f>ROUND(I374*H374,2)</f>
        <v>0</v>
      </c>
      <c r="K374" s="220" t="s">
        <v>139</v>
      </c>
      <c r="L374" s="44"/>
      <c r="M374" s="225" t="s">
        <v>1</v>
      </c>
      <c r="N374" s="226" t="s">
        <v>38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0.0017700000000000001</v>
      </c>
      <c r="T374" s="228">
        <f>S374*H374</f>
        <v>0.010974000000000001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242</v>
      </c>
      <c r="AT374" s="229" t="s">
        <v>135</v>
      </c>
      <c r="AU374" s="229" t="s">
        <v>83</v>
      </c>
      <c r="AY374" s="17" t="s">
        <v>133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81</v>
      </c>
      <c r="BK374" s="230">
        <f>ROUND(I374*H374,2)</f>
        <v>0</v>
      </c>
      <c r="BL374" s="17" t="s">
        <v>242</v>
      </c>
      <c r="BM374" s="229" t="s">
        <v>559</v>
      </c>
    </row>
    <row r="375" s="2" customFormat="1">
      <c r="A375" s="38"/>
      <c r="B375" s="39"/>
      <c r="C375" s="40"/>
      <c r="D375" s="231" t="s">
        <v>142</v>
      </c>
      <c r="E375" s="40"/>
      <c r="F375" s="232" t="s">
        <v>560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142</v>
      </c>
      <c r="AU375" s="17" t="s">
        <v>83</v>
      </c>
    </row>
    <row r="376" s="2" customFormat="1">
      <c r="A376" s="38"/>
      <c r="B376" s="39"/>
      <c r="C376" s="40"/>
      <c r="D376" s="236" t="s">
        <v>144</v>
      </c>
      <c r="E376" s="40"/>
      <c r="F376" s="237" t="s">
        <v>561</v>
      </c>
      <c r="G376" s="40"/>
      <c r="H376" s="40"/>
      <c r="I376" s="233"/>
      <c r="J376" s="40"/>
      <c r="K376" s="40"/>
      <c r="L376" s="44"/>
      <c r="M376" s="234"/>
      <c r="N376" s="235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144</v>
      </c>
      <c r="AU376" s="17" t="s">
        <v>83</v>
      </c>
    </row>
    <row r="377" s="2" customFormat="1" ht="16.5" customHeight="1">
      <c r="A377" s="38"/>
      <c r="B377" s="39"/>
      <c r="C377" s="218" t="s">
        <v>562</v>
      </c>
      <c r="D377" s="218" t="s">
        <v>135</v>
      </c>
      <c r="E377" s="219" t="s">
        <v>563</v>
      </c>
      <c r="F377" s="220" t="s">
        <v>564</v>
      </c>
      <c r="G377" s="221" t="s">
        <v>198</v>
      </c>
      <c r="H377" s="222">
        <v>1.1599999999999999</v>
      </c>
      <c r="I377" s="223"/>
      <c r="J377" s="224">
        <f>ROUND(I377*H377,2)</f>
        <v>0</v>
      </c>
      <c r="K377" s="220" t="s">
        <v>139</v>
      </c>
      <c r="L377" s="44"/>
      <c r="M377" s="225" t="s">
        <v>1</v>
      </c>
      <c r="N377" s="226" t="s">
        <v>38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0.00167</v>
      </c>
      <c r="T377" s="228">
        <f>S377*H377</f>
        <v>0.0019371999999999998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242</v>
      </c>
      <c r="AT377" s="229" t="s">
        <v>135</v>
      </c>
      <c r="AU377" s="229" t="s">
        <v>83</v>
      </c>
      <c r="AY377" s="17" t="s">
        <v>133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81</v>
      </c>
      <c r="BK377" s="230">
        <f>ROUND(I377*H377,2)</f>
        <v>0</v>
      </c>
      <c r="BL377" s="17" t="s">
        <v>242</v>
      </c>
      <c r="BM377" s="229" t="s">
        <v>565</v>
      </c>
    </row>
    <row r="378" s="2" customFormat="1">
      <c r="A378" s="38"/>
      <c r="B378" s="39"/>
      <c r="C378" s="40"/>
      <c r="D378" s="231" t="s">
        <v>142</v>
      </c>
      <c r="E378" s="40"/>
      <c r="F378" s="232" t="s">
        <v>566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142</v>
      </c>
      <c r="AU378" s="17" t="s">
        <v>83</v>
      </c>
    </row>
    <row r="379" s="2" customFormat="1">
      <c r="A379" s="38"/>
      <c r="B379" s="39"/>
      <c r="C379" s="40"/>
      <c r="D379" s="236" t="s">
        <v>144</v>
      </c>
      <c r="E379" s="40"/>
      <c r="F379" s="237" t="s">
        <v>567</v>
      </c>
      <c r="G379" s="40"/>
      <c r="H379" s="40"/>
      <c r="I379" s="233"/>
      <c r="J379" s="40"/>
      <c r="K379" s="40"/>
      <c r="L379" s="44"/>
      <c r="M379" s="234"/>
      <c r="N379" s="235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144</v>
      </c>
      <c r="AU379" s="17" t="s">
        <v>83</v>
      </c>
    </row>
    <row r="380" s="2" customFormat="1" ht="33" customHeight="1">
      <c r="A380" s="38"/>
      <c r="B380" s="39"/>
      <c r="C380" s="218" t="s">
        <v>568</v>
      </c>
      <c r="D380" s="218" t="s">
        <v>135</v>
      </c>
      <c r="E380" s="219" t="s">
        <v>569</v>
      </c>
      <c r="F380" s="220" t="s">
        <v>570</v>
      </c>
      <c r="G380" s="221" t="s">
        <v>185</v>
      </c>
      <c r="H380" s="222">
        <v>27.5</v>
      </c>
      <c r="I380" s="223"/>
      <c r="J380" s="224">
        <f>ROUND(I380*H380,2)</f>
        <v>0</v>
      </c>
      <c r="K380" s="220" t="s">
        <v>139</v>
      </c>
      <c r="L380" s="44"/>
      <c r="M380" s="225" t="s">
        <v>1</v>
      </c>
      <c r="N380" s="226" t="s">
        <v>38</v>
      </c>
      <c r="O380" s="91"/>
      <c r="P380" s="227">
        <f>O380*H380</f>
        <v>0</v>
      </c>
      <c r="Q380" s="227">
        <v>0.0066100000000000004</v>
      </c>
      <c r="R380" s="227">
        <f>Q380*H380</f>
        <v>0.18177500000000002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242</v>
      </c>
      <c r="AT380" s="229" t="s">
        <v>135</v>
      </c>
      <c r="AU380" s="229" t="s">
        <v>83</v>
      </c>
      <c r="AY380" s="17" t="s">
        <v>133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81</v>
      </c>
      <c r="BK380" s="230">
        <f>ROUND(I380*H380,2)</f>
        <v>0</v>
      </c>
      <c r="BL380" s="17" t="s">
        <v>242</v>
      </c>
      <c r="BM380" s="229" t="s">
        <v>571</v>
      </c>
    </row>
    <row r="381" s="2" customFormat="1">
      <c r="A381" s="38"/>
      <c r="B381" s="39"/>
      <c r="C381" s="40"/>
      <c r="D381" s="231" t="s">
        <v>142</v>
      </c>
      <c r="E381" s="40"/>
      <c r="F381" s="232" t="s">
        <v>572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83</v>
      </c>
    </row>
    <row r="382" s="2" customFormat="1">
      <c r="A382" s="38"/>
      <c r="B382" s="39"/>
      <c r="C382" s="40"/>
      <c r="D382" s="236" t="s">
        <v>144</v>
      </c>
      <c r="E382" s="40"/>
      <c r="F382" s="237" t="s">
        <v>573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144</v>
      </c>
      <c r="AU382" s="17" t="s">
        <v>83</v>
      </c>
    </row>
    <row r="383" s="2" customFormat="1" ht="24.15" customHeight="1">
      <c r="A383" s="38"/>
      <c r="B383" s="39"/>
      <c r="C383" s="218" t="s">
        <v>574</v>
      </c>
      <c r="D383" s="218" t="s">
        <v>135</v>
      </c>
      <c r="E383" s="219" t="s">
        <v>575</v>
      </c>
      <c r="F383" s="220" t="s">
        <v>576</v>
      </c>
      <c r="G383" s="221" t="s">
        <v>198</v>
      </c>
      <c r="H383" s="222">
        <v>8.8000000000000007</v>
      </c>
      <c r="I383" s="223"/>
      <c r="J383" s="224">
        <f>ROUND(I383*H383,2)</f>
        <v>0</v>
      </c>
      <c r="K383" s="220" t="s">
        <v>139</v>
      </c>
      <c r="L383" s="44"/>
      <c r="M383" s="225" t="s">
        <v>1</v>
      </c>
      <c r="N383" s="226" t="s">
        <v>38</v>
      </c>
      <c r="O383" s="91"/>
      <c r="P383" s="227">
        <f>O383*H383</f>
        <v>0</v>
      </c>
      <c r="Q383" s="227">
        <v>0.0028700000000000002</v>
      </c>
      <c r="R383" s="227">
        <f>Q383*H383</f>
        <v>0.025256000000000004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242</v>
      </c>
      <c r="AT383" s="229" t="s">
        <v>135</v>
      </c>
      <c r="AU383" s="229" t="s">
        <v>83</v>
      </c>
      <c r="AY383" s="17" t="s">
        <v>133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81</v>
      </c>
      <c r="BK383" s="230">
        <f>ROUND(I383*H383,2)</f>
        <v>0</v>
      </c>
      <c r="BL383" s="17" t="s">
        <v>242</v>
      </c>
      <c r="BM383" s="229" t="s">
        <v>577</v>
      </c>
    </row>
    <row r="384" s="2" customFormat="1">
      <c r="A384" s="38"/>
      <c r="B384" s="39"/>
      <c r="C384" s="40"/>
      <c r="D384" s="231" t="s">
        <v>142</v>
      </c>
      <c r="E384" s="40"/>
      <c r="F384" s="232" t="s">
        <v>578</v>
      </c>
      <c r="G384" s="40"/>
      <c r="H384" s="40"/>
      <c r="I384" s="233"/>
      <c r="J384" s="40"/>
      <c r="K384" s="40"/>
      <c r="L384" s="44"/>
      <c r="M384" s="234"/>
      <c r="N384" s="235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142</v>
      </c>
      <c r="AU384" s="17" t="s">
        <v>83</v>
      </c>
    </row>
    <row r="385" s="2" customFormat="1">
      <c r="A385" s="38"/>
      <c r="B385" s="39"/>
      <c r="C385" s="40"/>
      <c r="D385" s="236" t="s">
        <v>144</v>
      </c>
      <c r="E385" s="40"/>
      <c r="F385" s="237" t="s">
        <v>579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144</v>
      </c>
      <c r="AU385" s="17" t="s">
        <v>83</v>
      </c>
    </row>
    <row r="386" s="13" customFormat="1">
      <c r="A386" s="13"/>
      <c r="B386" s="238"/>
      <c r="C386" s="239"/>
      <c r="D386" s="231" t="s">
        <v>146</v>
      </c>
      <c r="E386" s="240" t="s">
        <v>1</v>
      </c>
      <c r="F386" s="241" t="s">
        <v>580</v>
      </c>
      <c r="G386" s="239"/>
      <c r="H386" s="242">
        <v>8.8000000000000007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146</v>
      </c>
      <c r="AU386" s="248" t="s">
        <v>83</v>
      </c>
      <c r="AV386" s="13" t="s">
        <v>83</v>
      </c>
      <c r="AW386" s="13" t="s">
        <v>30</v>
      </c>
      <c r="AX386" s="13" t="s">
        <v>81</v>
      </c>
      <c r="AY386" s="248" t="s">
        <v>133</v>
      </c>
    </row>
    <row r="387" s="2" customFormat="1" ht="24.15" customHeight="1">
      <c r="A387" s="38"/>
      <c r="B387" s="39"/>
      <c r="C387" s="218" t="s">
        <v>581</v>
      </c>
      <c r="D387" s="218" t="s">
        <v>135</v>
      </c>
      <c r="E387" s="219" t="s">
        <v>582</v>
      </c>
      <c r="F387" s="220" t="s">
        <v>583</v>
      </c>
      <c r="G387" s="221" t="s">
        <v>198</v>
      </c>
      <c r="H387" s="222">
        <v>6.2000000000000002</v>
      </c>
      <c r="I387" s="223"/>
      <c r="J387" s="224">
        <f>ROUND(I387*H387,2)</f>
        <v>0</v>
      </c>
      <c r="K387" s="220" t="s">
        <v>139</v>
      </c>
      <c r="L387" s="44"/>
      <c r="M387" s="225" t="s">
        <v>1</v>
      </c>
      <c r="N387" s="226" t="s">
        <v>38</v>
      </c>
      <c r="O387" s="91"/>
      <c r="P387" s="227">
        <f>O387*H387</f>
        <v>0</v>
      </c>
      <c r="Q387" s="227">
        <v>0.0022799999999999999</v>
      </c>
      <c r="R387" s="227">
        <f>Q387*H387</f>
        <v>0.014135999999999999</v>
      </c>
      <c r="S387" s="227">
        <v>0</v>
      </c>
      <c r="T387" s="22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242</v>
      </c>
      <c r="AT387" s="229" t="s">
        <v>135</v>
      </c>
      <c r="AU387" s="229" t="s">
        <v>83</v>
      </c>
      <c r="AY387" s="17" t="s">
        <v>133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81</v>
      </c>
      <c r="BK387" s="230">
        <f>ROUND(I387*H387,2)</f>
        <v>0</v>
      </c>
      <c r="BL387" s="17" t="s">
        <v>242</v>
      </c>
      <c r="BM387" s="229" t="s">
        <v>584</v>
      </c>
    </row>
    <row r="388" s="2" customFormat="1">
      <c r="A388" s="38"/>
      <c r="B388" s="39"/>
      <c r="C388" s="40"/>
      <c r="D388" s="231" t="s">
        <v>142</v>
      </c>
      <c r="E388" s="40"/>
      <c r="F388" s="232" t="s">
        <v>585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142</v>
      </c>
      <c r="AU388" s="17" t="s">
        <v>83</v>
      </c>
    </row>
    <row r="389" s="2" customFormat="1">
      <c r="A389" s="38"/>
      <c r="B389" s="39"/>
      <c r="C389" s="40"/>
      <c r="D389" s="236" t="s">
        <v>144</v>
      </c>
      <c r="E389" s="40"/>
      <c r="F389" s="237" t="s">
        <v>586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144</v>
      </c>
      <c r="AU389" s="17" t="s">
        <v>83</v>
      </c>
    </row>
    <row r="390" s="2" customFormat="1" ht="24.15" customHeight="1">
      <c r="A390" s="38"/>
      <c r="B390" s="39"/>
      <c r="C390" s="218" t="s">
        <v>587</v>
      </c>
      <c r="D390" s="218" t="s">
        <v>135</v>
      </c>
      <c r="E390" s="219" t="s">
        <v>588</v>
      </c>
      <c r="F390" s="220" t="s">
        <v>589</v>
      </c>
      <c r="G390" s="221" t="s">
        <v>198</v>
      </c>
      <c r="H390" s="222">
        <v>6.2000000000000002</v>
      </c>
      <c r="I390" s="223"/>
      <c r="J390" s="224">
        <f>ROUND(I390*H390,2)</f>
        <v>0</v>
      </c>
      <c r="K390" s="220" t="s">
        <v>1</v>
      </c>
      <c r="L390" s="44"/>
      <c r="M390" s="225" t="s">
        <v>1</v>
      </c>
      <c r="N390" s="226" t="s">
        <v>38</v>
      </c>
      <c r="O390" s="91"/>
      <c r="P390" s="227">
        <f>O390*H390</f>
        <v>0</v>
      </c>
      <c r="Q390" s="227">
        <v>0.0029099999999999998</v>
      </c>
      <c r="R390" s="227">
        <f>Q390*H390</f>
        <v>0.018041999999999999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242</v>
      </c>
      <c r="AT390" s="229" t="s">
        <v>135</v>
      </c>
      <c r="AU390" s="229" t="s">
        <v>83</v>
      </c>
      <c r="AY390" s="17" t="s">
        <v>133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81</v>
      </c>
      <c r="BK390" s="230">
        <f>ROUND(I390*H390,2)</f>
        <v>0</v>
      </c>
      <c r="BL390" s="17" t="s">
        <v>242</v>
      </c>
      <c r="BM390" s="229" t="s">
        <v>590</v>
      </c>
    </row>
    <row r="391" s="2" customFormat="1">
      <c r="A391" s="38"/>
      <c r="B391" s="39"/>
      <c r="C391" s="40"/>
      <c r="D391" s="231" t="s">
        <v>142</v>
      </c>
      <c r="E391" s="40"/>
      <c r="F391" s="232" t="s">
        <v>589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142</v>
      </c>
      <c r="AU391" s="17" t="s">
        <v>83</v>
      </c>
    </row>
    <row r="392" s="2" customFormat="1" ht="24.15" customHeight="1">
      <c r="A392" s="38"/>
      <c r="B392" s="39"/>
      <c r="C392" s="218" t="s">
        <v>591</v>
      </c>
      <c r="D392" s="218" t="s">
        <v>135</v>
      </c>
      <c r="E392" s="219" t="s">
        <v>592</v>
      </c>
      <c r="F392" s="220" t="s">
        <v>593</v>
      </c>
      <c r="G392" s="221" t="s">
        <v>198</v>
      </c>
      <c r="H392" s="222">
        <v>6.2000000000000002</v>
      </c>
      <c r="I392" s="223"/>
      <c r="J392" s="224">
        <f>ROUND(I392*H392,2)</f>
        <v>0</v>
      </c>
      <c r="K392" s="220" t="s">
        <v>139</v>
      </c>
      <c r="L392" s="44"/>
      <c r="M392" s="225" t="s">
        <v>1</v>
      </c>
      <c r="N392" s="226" t="s">
        <v>38</v>
      </c>
      <c r="O392" s="91"/>
      <c r="P392" s="227">
        <f>O392*H392</f>
        <v>0</v>
      </c>
      <c r="Q392" s="227">
        <v>0.0016900000000000001</v>
      </c>
      <c r="R392" s="227">
        <f>Q392*H392</f>
        <v>0.010478000000000001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242</v>
      </c>
      <c r="AT392" s="229" t="s">
        <v>135</v>
      </c>
      <c r="AU392" s="229" t="s">
        <v>83</v>
      </c>
      <c r="AY392" s="17" t="s">
        <v>133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81</v>
      </c>
      <c r="BK392" s="230">
        <f>ROUND(I392*H392,2)</f>
        <v>0</v>
      </c>
      <c r="BL392" s="17" t="s">
        <v>242</v>
      </c>
      <c r="BM392" s="229" t="s">
        <v>594</v>
      </c>
    </row>
    <row r="393" s="2" customFormat="1">
      <c r="A393" s="38"/>
      <c r="B393" s="39"/>
      <c r="C393" s="40"/>
      <c r="D393" s="231" t="s">
        <v>142</v>
      </c>
      <c r="E393" s="40"/>
      <c r="F393" s="232" t="s">
        <v>595</v>
      </c>
      <c r="G393" s="40"/>
      <c r="H393" s="40"/>
      <c r="I393" s="233"/>
      <c r="J393" s="40"/>
      <c r="K393" s="40"/>
      <c r="L393" s="44"/>
      <c r="M393" s="234"/>
      <c r="N393" s="23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142</v>
      </c>
      <c r="AU393" s="17" t="s">
        <v>83</v>
      </c>
    </row>
    <row r="394" s="2" customFormat="1">
      <c r="A394" s="38"/>
      <c r="B394" s="39"/>
      <c r="C394" s="40"/>
      <c r="D394" s="236" t="s">
        <v>144</v>
      </c>
      <c r="E394" s="40"/>
      <c r="F394" s="237" t="s">
        <v>596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144</v>
      </c>
      <c r="AU394" s="17" t="s">
        <v>83</v>
      </c>
    </row>
    <row r="395" s="2" customFormat="1" ht="24.15" customHeight="1">
      <c r="A395" s="38"/>
      <c r="B395" s="39"/>
      <c r="C395" s="218" t="s">
        <v>597</v>
      </c>
      <c r="D395" s="218" t="s">
        <v>135</v>
      </c>
      <c r="E395" s="219" t="s">
        <v>598</v>
      </c>
      <c r="F395" s="220" t="s">
        <v>599</v>
      </c>
      <c r="G395" s="221" t="s">
        <v>193</v>
      </c>
      <c r="H395" s="222">
        <v>1</v>
      </c>
      <c r="I395" s="223"/>
      <c r="J395" s="224">
        <f>ROUND(I395*H395,2)</f>
        <v>0</v>
      </c>
      <c r="K395" s="220" t="s">
        <v>139</v>
      </c>
      <c r="L395" s="44"/>
      <c r="M395" s="225" t="s">
        <v>1</v>
      </c>
      <c r="N395" s="226" t="s">
        <v>38</v>
      </c>
      <c r="O395" s="91"/>
      <c r="P395" s="227">
        <f>O395*H395</f>
        <v>0</v>
      </c>
      <c r="Q395" s="227">
        <v>0.00036000000000000002</v>
      </c>
      <c r="R395" s="227">
        <f>Q395*H395</f>
        <v>0.00036000000000000002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242</v>
      </c>
      <c r="AT395" s="229" t="s">
        <v>135</v>
      </c>
      <c r="AU395" s="229" t="s">
        <v>83</v>
      </c>
      <c r="AY395" s="17" t="s">
        <v>133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81</v>
      </c>
      <c r="BK395" s="230">
        <f>ROUND(I395*H395,2)</f>
        <v>0</v>
      </c>
      <c r="BL395" s="17" t="s">
        <v>242</v>
      </c>
      <c r="BM395" s="229" t="s">
        <v>600</v>
      </c>
    </row>
    <row r="396" s="2" customFormat="1">
      <c r="A396" s="38"/>
      <c r="B396" s="39"/>
      <c r="C396" s="40"/>
      <c r="D396" s="231" t="s">
        <v>142</v>
      </c>
      <c r="E396" s="40"/>
      <c r="F396" s="232" t="s">
        <v>601</v>
      </c>
      <c r="G396" s="40"/>
      <c r="H396" s="40"/>
      <c r="I396" s="233"/>
      <c r="J396" s="40"/>
      <c r="K396" s="40"/>
      <c r="L396" s="44"/>
      <c r="M396" s="234"/>
      <c r="N396" s="235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142</v>
      </c>
      <c r="AU396" s="17" t="s">
        <v>83</v>
      </c>
    </row>
    <row r="397" s="2" customFormat="1">
      <c r="A397" s="38"/>
      <c r="B397" s="39"/>
      <c r="C397" s="40"/>
      <c r="D397" s="236" t="s">
        <v>144</v>
      </c>
      <c r="E397" s="40"/>
      <c r="F397" s="237" t="s">
        <v>602</v>
      </c>
      <c r="G397" s="40"/>
      <c r="H397" s="40"/>
      <c r="I397" s="233"/>
      <c r="J397" s="40"/>
      <c r="K397" s="40"/>
      <c r="L397" s="44"/>
      <c r="M397" s="234"/>
      <c r="N397" s="23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144</v>
      </c>
      <c r="AU397" s="17" t="s">
        <v>83</v>
      </c>
    </row>
    <row r="398" s="2" customFormat="1" ht="24.15" customHeight="1">
      <c r="A398" s="38"/>
      <c r="B398" s="39"/>
      <c r="C398" s="218" t="s">
        <v>603</v>
      </c>
      <c r="D398" s="218" t="s">
        <v>135</v>
      </c>
      <c r="E398" s="219" t="s">
        <v>604</v>
      </c>
      <c r="F398" s="220" t="s">
        <v>605</v>
      </c>
      <c r="G398" s="221" t="s">
        <v>198</v>
      </c>
      <c r="H398" s="222">
        <v>5.5</v>
      </c>
      <c r="I398" s="223"/>
      <c r="J398" s="224">
        <f>ROUND(I398*H398,2)</f>
        <v>0</v>
      </c>
      <c r="K398" s="220" t="s">
        <v>139</v>
      </c>
      <c r="L398" s="44"/>
      <c r="M398" s="225" t="s">
        <v>1</v>
      </c>
      <c r="N398" s="226" t="s">
        <v>38</v>
      </c>
      <c r="O398" s="91"/>
      <c r="P398" s="227">
        <f>O398*H398</f>
        <v>0</v>
      </c>
      <c r="Q398" s="227">
        <v>0.0020999999999999999</v>
      </c>
      <c r="R398" s="227">
        <f>Q398*H398</f>
        <v>0.01155</v>
      </c>
      <c r="S398" s="227">
        <v>0</v>
      </c>
      <c r="T398" s="22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9" t="s">
        <v>242</v>
      </c>
      <c r="AT398" s="229" t="s">
        <v>135</v>
      </c>
      <c r="AU398" s="229" t="s">
        <v>83</v>
      </c>
      <c r="AY398" s="17" t="s">
        <v>133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7" t="s">
        <v>81</v>
      </c>
      <c r="BK398" s="230">
        <f>ROUND(I398*H398,2)</f>
        <v>0</v>
      </c>
      <c r="BL398" s="17" t="s">
        <v>242</v>
      </c>
      <c r="BM398" s="229" t="s">
        <v>606</v>
      </c>
    </row>
    <row r="399" s="2" customFormat="1">
      <c r="A399" s="38"/>
      <c r="B399" s="39"/>
      <c r="C399" s="40"/>
      <c r="D399" s="231" t="s">
        <v>142</v>
      </c>
      <c r="E399" s="40"/>
      <c r="F399" s="232" t="s">
        <v>607</v>
      </c>
      <c r="G399" s="40"/>
      <c r="H399" s="40"/>
      <c r="I399" s="233"/>
      <c r="J399" s="40"/>
      <c r="K399" s="40"/>
      <c r="L399" s="44"/>
      <c r="M399" s="234"/>
      <c r="N399" s="235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142</v>
      </c>
      <c r="AU399" s="17" t="s">
        <v>83</v>
      </c>
    </row>
    <row r="400" s="2" customFormat="1">
      <c r="A400" s="38"/>
      <c r="B400" s="39"/>
      <c r="C400" s="40"/>
      <c r="D400" s="236" t="s">
        <v>144</v>
      </c>
      <c r="E400" s="40"/>
      <c r="F400" s="237" t="s">
        <v>608</v>
      </c>
      <c r="G400" s="40"/>
      <c r="H400" s="40"/>
      <c r="I400" s="233"/>
      <c r="J400" s="40"/>
      <c r="K400" s="40"/>
      <c r="L400" s="44"/>
      <c r="M400" s="234"/>
      <c r="N400" s="235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144</v>
      </c>
      <c r="AU400" s="17" t="s">
        <v>83</v>
      </c>
    </row>
    <row r="401" s="2" customFormat="1" ht="24.15" customHeight="1">
      <c r="A401" s="38"/>
      <c r="B401" s="39"/>
      <c r="C401" s="218" t="s">
        <v>609</v>
      </c>
      <c r="D401" s="218" t="s">
        <v>135</v>
      </c>
      <c r="E401" s="219" t="s">
        <v>610</v>
      </c>
      <c r="F401" s="220" t="s">
        <v>611</v>
      </c>
      <c r="G401" s="221" t="s">
        <v>536</v>
      </c>
      <c r="H401" s="280"/>
      <c r="I401" s="223"/>
      <c r="J401" s="224">
        <f>ROUND(I401*H401,2)</f>
        <v>0</v>
      </c>
      <c r="K401" s="220" t="s">
        <v>139</v>
      </c>
      <c r="L401" s="44"/>
      <c r="M401" s="225" t="s">
        <v>1</v>
      </c>
      <c r="N401" s="226" t="s">
        <v>38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242</v>
      </c>
      <c r="AT401" s="229" t="s">
        <v>135</v>
      </c>
      <c r="AU401" s="229" t="s">
        <v>83</v>
      </c>
      <c r="AY401" s="17" t="s">
        <v>133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81</v>
      </c>
      <c r="BK401" s="230">
        <f>ROUND(I401*H401,2)</f>
        <v>0</v>
      </c>
      <c r="BL401" s="17" t="s">
        <v>242</v>
      </c>
      <c r="BM401" s="229" t="s">
        <v>612</v>
      </c>
    </row>
    <row r="402" s="2" customFormat="1">
      <c r="A402" s="38"/>
      <c r="B402" s="39"/>
      <c r="C402" s="40"/>
      <c r="D402" s="231" t="s">
        <v>142</v>
      </c>
      <c r="E402" s="40"/>
      <c r="F402" s="232" t="s">
        <v>613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142</v>
      </c>
      <c r="AU402" s="17" t="s">
        <v>83</v>
      </c>
    </row>
    <row r="403" s="2" customFormat="1">
      <c r="A403" s="38"/>
      <c r="B403" s="39"/>
      <c r="C403" s="40"/>
      <c r="D403" s="236" t="s">
        <v>144</v>
      </c>
      <c r="E403" s="40"/>
      <c r="F403" s="237" t="s">
        <v>614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144</v>
      </c>
      <c r="AU403" s="17" t="s">
        <v>83</v>
      </c>
    </row>
    <row r="404" s="12" customFormat="1" ht="22.8" customHeight="1">
      <c r="A404" s="12"/>
      <c r="B404" s="202"/>
      <c r="C404" s="203"/>
      <c r="D404" s="204" t="s">
        <v>72</v>
      </c>
      <c r="E404" s="216" t="s">
        <v>615</v>
      </c>
      <c r="F404" s="216" t="s">
        <v>616</v>
      </c>
      <c r="G404" s="203"/>
      <c r="H404" s="203"/>
      <c r="I404" s="206"/>
      <c r="J404" s="217">
        <f>BK404</f>
        <v>0</v>
      </c>
      <c r="K404" s="203"/>
      <c r="L404" s="208"/>
      <c r="M404" s="209"/>
      <c r="N404" s="210"/>
      <c r="O404" s="210"/>
      <c r="P404" s="211">
        <f>SUM(P405:P420)</f>
        <v>0</v>
      </c>
      <c r="Q404" s="210"/>
      <c r="R404" s="211">
        <f>SUM(R405:R420)</f>
        <v>0.020603</v>
      </c>
      <c r="S404" s="210"/>
      <c r="T404" s="212">
        <f>SUM(T405:T420)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3" t="s">
        <v>83</v>
      </c>
      <c r="AT404" s="214" t="s">
        <v>72</v>
      </c>
      <c r="AU404" s="214" t="s">
        <v>81</v>
      </c>
      <c r="AY404" s="213" t="s">
        <v>133</v>
      </c>
      <c r="BK404" s="215">
        <f>SUM(BK405:BK420)</f>
        <v>0</v>
      </c>
    </row>
    <row r="405" s="2" customFormat="1" ht="24.15" customHeight="1">
      <c r="A405" s="38"/>
      <c r="B405" s="39"/>
      <c r="C405" s="218" t="s">
        <v>617</v>
      </c>
      <c r="D405" s="218" t="s">
        <v>135</v>
      </c>
      <c r="E405" s="219" t="s">
        <v>618</v>
      </c>
      <c r="F405" s="220" t="s">
        <v>619</v>
      </c>
      <c r="G405" s="221" t="s">
        <v>198</v>
      </c>
      <c r="H405" s="222">
        <v>6.2149999999999999</v>
      </c>
      <c r="I405" s="223"/>
      <c r="J405" s="224">
        <f>ROUND(I405*H405,2)</f>
        <v>0</v>
      </c>
      <c r="K405" s="220" t="s">
        <v>139</v>
      </c>
      <c r="L405" s="44"/>
      <c r="M405" s="225" t="s">
        <v>1</v>
      </c>
      <c r="N405" s="226" t="s">
        <v>38</v>
      </c>
      <c r="O405" s="91"/>
      <c r="P405" s="227">
        <f>O405*H405</f>
        <v>0</v>
      </c>
      <c r="Q405" s="227">
        <v>0.00020000000000000001</v>
      </c>
      <c r="R405" s="227">
        <f>Q405*H405</f>
        <v>0.001243</v>
      </c>
      <c r="S405" s="227">
        <v>0</v>
      </c>
      <c r="T405" s="228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9" t="s">
        <v>242</v>
      </c>
      <c r="AT405" s="229" t="s">
        <v>135</v>
      </c>
      <c r="AU405" s="229" t="s">
        <v>83</v>
      </c>
      <c r="AY405" s="17" t="s">
        <v>133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7" t="s">
        <v>81</v>
      </c>
      <c r="BK405" s="230">
        <f>ROUND(I405*H405,2)</f>
        <v>0</v>
      </c>
      <c r="BL405" s="17" t="s">
        <v>242</v>
      </c>
      <c r="BM405" s="229" t="s">
        <v>620</v>
      </c>
    </row>
    <row r="406" s="2" customFormat="1">
      <c r="A406" s="38"/>
      <c r="B406" s="39"/>
      <c r="C406" s="40"/>
      <c r="D406" s="231" t="s">
        <v>142</v>
      </c>
      <c r="E406" s="40"/>
      <c r="F406" s="232" t="s">
        <v>621</v>
      </c>
      <c r="G406" s="40"/>
      <c r="H406" s="40"/>
      <c r="I406" s="233"/>
      <c r="J406" s="40"/>
      <c r="K406" s="40"/>
      <c r="L406" s="44"/>
      <c r="M406" s="234"/>
      <c r="N406" s="235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142</v>
      </c>
      <c r="AU406" s="17" t="s">
        <v>83</v>
      </c>
    </row>
    <row r="407" s="2" customFormat="1">
      <c r="A407" s="38"/>
      <c r="B407" s="39"/>
      <c r="C407" s="40"/>
      <c r="D407" s="236" t="s">
        <v>144</v>
      </c>
      <c r="E407" s="40"/>
      <c r="F407" s="237" t="s">
        <v>622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144</v>
      </c>
      <c r="AU407" s="17" t="s">
        <v>83</v>
      </c>
    </row>
    <row r="408" s="2" customFormat="1" ht="37.8" customHeight="1">
      <c r="A408" s="38"/>
      <c r="B408" s="39"/>
      <c r="C408" s="218" t="s">
        <v>623</v>
      </c>
      <c r="D408" s="218" t="s">
        <v>135</v>
      </c>
      <c r="E408" s="219" t="s">
        <v>624</v>
      </c>
      <c r="F408" s="220" t="s">
        <v>625</v>
      </c>
      <c r="G408" s="221" t="s">
        <v>185</v>
      </c>
      <c r="H408" s="222">
        <v>55</v>
      </c>
      <c r="I408" s="223"/>
      <c r="J408" s="224">
        <f>ROUND(I408*H408,2)</f>
        <v>0</v>
      </c>
      <c r="K408" s="220" t="s">
        <v>139</v>
      </c>
      <c r="L408" s="44"/>
      <c r="M408" s="225" t="s">
        <v>1</v>
      </c>
      <c r="N408" s="226" t="s">
        <v>38</v>
      </c>
      <c r="O408" s="91"/>
      <c r="P408" s="227">
        <f>O408*H408</f>
        <v>0</v>
      </c>
      <c r="Q408" s="227">
        <v>0</v>
      </c>
      <c r="R408" s="227">
        <f>Q408*H408</f>
        <v>0</v>
      </c>
      <c r="S408" s="227">
        <v>0</v>
      </c>
      <c r="T408" s="22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9" t="s">
        <v>242</v>
      </c>
      <c r="AT408" s="229" t="s">
        <v>135</v>
      </c>
      <c r="AU408" s="229" t="s">
        <v>83</v>
      </c>
      <c r="AY408" s="17" t="s">
        <v>133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17" t="s">
        <v>81</v>
      </c>
      <c r="BK408" s="230">
        <f>ROUND(I408*H408,2)</f>
        <v>0</v>
      </c>
      <c r="BL408" s="17" t="s">
        <v>242</v>
      </c>
      <c r="BM408" s="229" t="s">
        <v>626</v>
      </c>
    </row>
    <row r="409" s="2" customFormat="1">
      <c r="A409" s="38"/>
      <c r="B409" s="39"/>
      <c r="C409" s="40"/>
      <c r="D409" s="231" t="s">
        <v>142</v>
      </c>
      <c r="E409" s="40"/>
      <c r="F409" s="232" t="s">
        <v>627</v>
      </c>
      <c r="G409" s="40"/>
      <c r="H409" s="40"/>
      <c r="I409" s="233"/>
      <c r="J409" s="40"/>
      <c r="K409" s="40"/>
      <c r="L409" s="44"/>
      <c r="M409" s="234"/>
      <c r="N409" s="235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142</v>
      </c>
      <c r="AU409" s="17" t="s">
        <v>83</v>
      </c>
    </row>
    <row r="410" s="2" customFormat="1">
      <c r="A410" s="38"/>
      <c r="B410" s="39"/>
      <c r="C410" s="40"/>
      <c r="D410" s="236" t="s">
        <v>144</v>
      </c>
      <c r="E410" s="40"/>
      <c r="F410" s="237" t="s">
        <v>628</v>
      </c>
      <c r="G410" s="40"/>
      <c r="H410" s="40"/>
      <c r="I410" s="233"/>
      <c r="J410" s="40"/>
      <c r="K410" s="40"/>
      <c r="L410" s="44"/>
      <c r="M410" s="234"/>
      <c r="N410" s="23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144</v>
      </c>
      <c r="AU410" s="17" t="s">
        <v>83</v>
      </c>
    </row>
    <row r="411" s="13" customFormat="1">
      <c r="A411" s="13"/>
      <c r="B411" s="238"/>
      <c r="C411" s="239"/>
      <c r="D411" s="231" t="s">
        <v>146</v>
      </c>
      <c r="E411" s="240" t="s">
        <v>1</v>
      </c>
      <c r="F411" s="241" t="s">
        <v>494</v>
      </c>
      <c r="G411" s="239"/>
      <c r="H411" s="242">
        <v>55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146</v>
      </c>
      <c r="AU411" s="248" t="s">
        <v>83</v>
      </c>
      <c r="AV411" s="13" t="s">
        <v>83</v>
      </c>
      <c r="AW411" s="13" t="s">
        <v>30</v>
      </c>
      <c r="AX411" s="13" t="s">
        <v>81</v>
      </c>
      <c r="AY411" s="248" t="s">
        <v>133</v>
      </c>
    </row>
    <row r="412" s="2" customFormat="1" ht="33" customHeight="1">
      <c r="A412" s="38"/>
      <c r="B412" s="39"/>
      <c r="C412" s="270" t="s">
        <v>629</v>
      </c>
      <c r="D412" s="270" t="s">
        <v>225</v>
      </c>
      <c r="E412" s="271" t="s">
        <v>630</v>
      </c>
      <c r="F412" s="272" t="s">
        <v>631</v>
      </c>
      <c r="G412" s="273" t="s">
        <v>185</v>
      </c>
      <c r="H412" s="274">
        <v>30.25</v>
      </c>
      <c r="I412" s="275"/>
      <c r="J412" s="276">
        <f>ROUND(I412*H412,2)</f>
        <v>0</v>
      </c>
      <c r="K412" s="272" t="s">
        <v>139</v>
      </c>
      <c r="L412" s="277"/>
      <c r="M412" s="278" t="s">
        <v>1</v>
      </c>
      <c r="N412" s="279" t="s">
        <v>38</v>
      </c>
      <c r="O412" s="91"/>
      <c r="P412" s="227">
        <f>O412*H412</f>
        <v>0</v>
      </c>
      <c r="Q412" s="227">
        <v>0.00050000000000000001</v>
      </c>
      <c r="R412" s="227">
        <f>Q412*H412</f>
        <v>0.015125</v>
      </c>
      <c r="S412" s="227">
        <v>0</v>
      </c>
      <c r="T412" s="22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9" t="s">
        <v>342</v>
      </c>
      <c r="AT412" s="229" t="s">
        <v>225</v>
      </c>
      <c r="AU412" s="229" t="s">
        <v>83</v>
      </c>
      <c r="AY412" s="17" t="s">
        <v>133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7" t="s">
        <v>81</v>
      </c>
      <c r="BK412" s="230">
        <f>ROUND(I412*H412,2)</f>
        <v>0</v>
      </c>
      <c r="BL412" s="17" t="s">
        <v>242</v>
      </c>
      <c r="BM412" s="229" t="s">
        <v>632</v>
      </c>
    </row>
    <row r="413" s="2" customFormat="1">
      <c r="A413" s="38"/>
      <c r="B413" s="39"/>
      <c r="C413" s="40"/>
      <c r="D413" s="231" t="s">
        <v>142</v>
      </c>
      <c r="E413" s="40"/>
      <c r="F413" s="232" t="s">
        <v>631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142</v>
      </c>
      <c r="AU413" s="17" t="s">
        <v>83</v>
      </c>
    </row>
    <row r="414" s="13" customFormat="1">
      <c r="A414" s="13"/>
      <c r="B414" s="238"/>
      <c r="C414" s="239"/>
      <c r="D414" s="231" t="s">
        <v>146</v>
      </c>
      <c r="E414" s="239"/>
      <c r="F414" s="241" t="s">
        <v>633</v>
      </c>
      <c r="G414" s="239"/>
      <c r="H414" s="242">
        <v>30.25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146</v>
      </c>
      <c r="AU414" s="248" t="s">
        <v>83</v>
      </c>
      <c r="AV414" s="13" t="s">
        <v>83</v>
      </c>
      <c r="AW414" s="13" t="s">
        <v>4</v>
      </c>
      <c r="AX414" s="13" t="s">
        <v>81</v>
      </c>
      <c r="AY414" s="248" t="s">
        <v>133</v>
      </c>
    </row>
    <row r="415" s="2" customFormat="1" ht="37.8" customHeight="1">
      <c r="A415" s="38"/>
      <c r="B415" s="39"/>
      <c r="C415" s="270" t="s">
        <v>634</v>
      </c>
      <c r="D415" s="270" t="s">
        <v>225</v>
      </c>
      <c r="E415" s="271" t="s">
        <v>635</v>
      </c>
      <c r="F415" s="272" t="s">
        <v>636</v>
      </c>
      <c r="G415" s="273" t="s">
        <v>185</v>
      </c>
      <c r="H415" s="274">
        <v>30.25</v>
      </c>
      <c r="I415" s="275"/>
      <c r="J415" s="276">
        <f>ROUND(I415*H415,2)</f>
        <v>0</v>
      </c>
      <c r="K415" s="272" t="s">
        <v>139</v>
      </c>
      <c r="L415" s="277"/>
      <c r="M415" s="278" t="s">
        <v>1</v>
      </c>
      <c r="N415" s="279" t="s">
        <v>38</v>
      </c>
      <c r="O415" s="91"/>
      <c r="P415" s="227">
        <f>O415*H415</f>
        <v>0</v>
      </c>
      <c r="Q415" s="227">
        <v>0.00013999999999999999</v>
      </c>
      <c r="R415" s="227">
        <f>Q415*H415</f>
        <v>0.004235</v>
      </c>
      <c r="S415" s="227">
        <v>0</v>
      </c>
      <c r="T415" s="22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9" t="s">
        <v>342</v>
      </c>
      <c r="AT415" s="229" t="s">
        <v>225</v>
      </c>
      <c r="AU415" s="229" t="s">
        <v>83</v>
      </c>
      <c r="AY415" s="17" t="s">
        <v>133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7" t="s">
        <v>81</v>
      </c>
      <c r="BK415" s="230">
        <f>ROUND(I415*H415,2)</f>
        <v>0</v>
      </c>
      <c r="BL415" s="17" t="s">
        <v>242</v>
      </c>
      <c r="BM415" s="229" t="s">
        <v>637</v>
      </c>
    </row>
    <row r="416" s="2" customFormat="1">
      <c r="A416" s="38"/>
      <c r="B416" s="39"/>
      <c r="C416" s="40"/>
      <c r="D416" s="231" t="s">
        <v>142</v>
      </c>
      <c r="E416" s="40"/>
      <c r="F416" s="232" t="s">
        <v>636</v>
      </c>
      <c r="G416" s="40"/>
      <c r="H416" s="40"/>
      <c r="I416" s="233"/>
      <c r="J416" s="40"/>
      <c r="K416" s="40"/>
      <c r="L416" s="44"/>
      <c r="M416" s="234"/>
      <c r="N416" s="235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142</v>
      </c>
      <c r="AU416" s="17" t="s">
        <v>83</v>
      </c>
    </row>
    <row r="417" s="13" customFormat="1">
      <c r="A417" s="13"/>
      <c r="B417" s="238"/>
      <c r="C417" s="239"/>
      <c r="D417" s="231" t="s">
        <v>146</v>
      </c>
      <c r="E417" s="239"/>
      <c r="F417" s="241" t="s">
        <v>633</v>
      </c>
      <c r="G417" s="239"/>
      <c r="H417" s="242">
        <v>30.25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146</v>
      </c>
      <c r="AU417" s="248" t="s">
        <v>83</v>
      </c>
      <c r="AV417" s="13" t="s">
        <v>83</v>
      </c>
      <c r="AW417" s="13" t="s">
        <v>4</v>
      </c>
      <c r="AX417" s="13" t="s">
        <v>81</v>
      </c>
      <c r="AY417" s="248" t="s">
        <v>133</v>
      </c>
    </row>
    <row r="418" s="2" customFormat="1" ht="24.15" customHeight="1">
      <c r="A418" s="38"/>
      <c r="B418" s="39"/>
      <c r="C418" s="218" t="s">
        <v>638</v>
      </c>
      <c r="D418" s="218" t="s">
        <v>135</v>
      </c>
      <c r="E418" s="219" t="s">
        <v>639</v>
      </c>
      <c r="F418" s="220" t="s">
        <v>640</v>
      </c>
      <c r="G418" s="221" t="s">
        <v>536</v>
      </c>
      <c r="H418" s="280"/>
      <c r="I418" s="223"/>
      <c r="J418" s="224">
        <f>ROUND(I418*H418,2)</f>
        <v>0</v>
      </c>
      <c r="K418" s="220" t="s">
        <v>139</v>
      </c>
      <c r="L418" s="44"/>
      <c r="M418" s="225" t="s">
        <v>1</v>
      </c>
      <c r="N418" s="226" t="s">
        <v>38</v>
      </c>
      <c r="O418" s="91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9" t="s">
        <v>242</v>
      </c>
      <c r="AT418" s="229" t="s">
        <v>135</v>
      </c>
      <c r="AU418" s="229" t="s">
        <v>83</v>
      </c>
      <c r="AY418" s="17" t="s">
        <v>133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7" t="s">
        <v>81</v>
      </c>
      <c r="BK418" s="230">
        <f>ROUND(I418*H418,2)</f>
        <v>0</v>
      </c>
      <c r="BL418" s="17" t="s">
        <v>242</v>
      </c>
      <c r="BM418" s="229" t="s">
        <v>641</v>
      </c>
    </row>
    <row r="419" s="2" customFormat="1">
      <c r="A419" s="38"/>
      <c r="B419" s="39"/>
      <c r="C419" s="40"/>
      <c r="D419" s="231" t="s">
        <v>142</v>
      </c>
      <c r="E419" s="40"/>
      <c r="F419" s="232" t="s">
        <v>642</v>
      </c>
      <c r="G419" s="40"/>
      <c r="H419" s="40"/>
      <c r="I419" s="233"/>
      <c r="J419" s="40"/>
      <c r="K419" s="40"/>
      <c r="L419" s="44"/>
      <c r="M419" s="234"/>
      <c r="N419" s="235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142</v>
      </c>
      <c r="AU419" s="17" t="s">
        <v>83</v>
      </c>
    </row>
    <row r="420" s="2" customFormat="1">
      <c r="A420" s="38"/>
      <c r="B420" s="39"/>
      <c r="C420" s="40"/>
      <c r="D420" s="236" t="s">
        <v>144</v>
      </c>
      <c r="E420" s="40"/>
      <c r="F420" s="237" t="s">
        <v>643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144</v>
      </c>
      <c r="AU420" s="17" t="s">
        <v>83</v>
      </c>
    </row>
    <row r="421" s="12" customFormat="1" ht="22.8" customHeight="1">
      <c r="A421" s="12"/>
      <c r="B421" s="202"/>
      <c r="C421" s="203"/>
      <c r="D421" s="204" t="s">
        <v>72</v>
      </c>
      <c r="E421" s="216" t="s">
        <v>644</v>
      </c>
      <c r="F421" s="216" t="s">
        <v>645</v>
      </c>
      <c r="G421" s="203"/>
      <c r="H421" s="203"/>
      <c r="I421" s="206"/>
      <c r="J421" s="217">
        <f>BK421</f>
        <v>0</v>
      </c>
      <c r="K421" s="203"/>
      <c r="L421" s="208"/>
      <c r="M421" s="209"/>
      <c r="N421" s="210"/>
      <c r="O421" s="210"/>
      <c r="P421" s="211">
        <f>SUM(P422:P451)</f>
        <v>0</v>
      </c>
      <c r="Q421" s="210"/>
      <c r="R421" s="211">
        <f>SUM(R422:R451)</f>
        <v>0.13108310000000001</v>
      </c>
      <c r="S421" s="210"/>
      <c r="T421" s="212">
        <f>SUM(T422:T451)</f>
        <v>0.00232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3" t="s">
        <v>83</v>
      </c>
      <c r="AT421" s="214" t="s">
        <v>72</v>
      </c>
      <c r="AU421" s="214" t="s">
        <v>81</v>
      </c>
      <c r="AY421" s="213" t="s">
        <v>133</v>
      </c>
      <c r="BK421" s="215">
        <f>SUM(BK422:BK451)</f>
        <v>0</v>
      </c>
    </row>
    <row r="422" s="2" customFormat="1" ht="24.15" customHeight="1">
      <c r="A422" s="38"/>
      <c r="B422" s="39"/>
      <c r="C422" s="218" t="s">
        <v>646</v>
      </c>
      <c r="D422" s="218" t="s">
        <v>135</v>
      </c>
      <c r="E422" s="219" t="s">
        <v>647</v>
      </c>
      <c r="F422" s="220" t="s">
        <v>648</v>
      </c>
      <c r="G422" s="221" t="s">
        <v>185</v>
      </c>
      <c r="H422" s="222">
        <v>1.208</v>
      </c>
      <c r="I422" s="223"/>
      <c r="J422" s="224">
        <f>ROUND(I422*H422,2)</f>
        <v>0</v>
      </c>
      <c r="K422" s="220" t="s">
        <v>139</v>
      </c>
      <c r="L422" s="44"/>
      <c r="M422" s="225" t="s">
        <v>1</v>
      </c>
      <c r="N422" s="226" t="s">
        <v>38</v>
      </c>
      <c r="O422" s="91"/>
      <c r="P422" s="227">
        <f>O422*H422</f>
        <v>0</v>
      </c>
      <c r="Q422" s="227">
        <v>0.00027</v>
      </c>
      <c r="R422" s="227">
        <f>Q422*H422</f>
        <v>0.00032615999999999998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242</v>
      </c>
      <c r="AT422" s="229" t="s">
        <v>135</v>
      </c>
      <c r="AU422" s="229" t="s">
        <v>83</v>
      </c>
      <c r="AY422" s="17" t="s">
        <v>133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81</v>
      </c>
      <c r="BK422" s="230">
        <f>ROUND(I422*H422,2)</f>
        <v>0</v>
      </c>
      <c r="BL422" s="17" t="s">
        <v>242</v>
      </c>
      <c r="BM422" s="229" t="s">
        <v>649</v>
      </c>
    </row>
    <row r="423" s="2" customFormat="1">
      <c r="A423" s="38"/>
      <c r="B423" s="39"/>
      <c r="C423" s="40"/>
      <c r="D423" s="231" t="s">
        <v>142</v>
      </c>
      <c r="E423" s="40"/>
      <c r="F423" s="232" t="s">
        <v>650</v>
      </c>
      <c r="G423" s="40"/>
      <c r="H423" s="40"/>
      <c r="I423" s="233"/>
      <c r="J423" s="40"/>
      <c r="K423" s="40"/>
      <c r="L423" s="44"/>
      <c r="M423" s="234"/>
      <c r="N423" s="235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142</v>
      </c>
      <c r="AU423" s="17" t="s">
        <v>83</v>
      </c>
    </row>
    <row r="424" s="2" customFormat="1">
      <c r="A424" s="38"/>
      <c r="B424" s="39"/>
      <c r="C424" s="40"/>
      <c r="D424" s="236" t="s">
        <v>144</v>
      </c>
      <c r="E424" s="40"/>
      <c r="F424" s="237" t="s">
        <v>651</v>
      </c>
      <c r="G424" s="40"/>
      <c r="H424" s="40"/>
      <c r="I424" s="233"/>
      <c r="J424" s="40"/>
      <c r="K424" s="40"/>
      <c r="L424" s="44"/>
      <c r="M424" s="234"/>
      <c r="N424" s="23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144</v>
      </c>
      <c r="AU424" s="17" t="s">
        <v>83</v>
      </c>
    </row>
    <row r="425" s="13" customFormat="1">
      <c r="A425" s="13"/>
      <c r="B425" s="238"/>
      <c r="C425" s="239"/>
      <c r="D425" s="231" t="s">
        <v>146</v>
      </c>
      <c r="E425" s="240" t="s">
        <v>1</v>
      </c>
      <c r="F425" s="241" t="s">
        <v>652</v>
      </c>
      <c r="G425" s="239"/>
      <c r="H425" s="242">
        <v>1.208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146</v>
      </c>
      <c r="AU425" s="248" t="s">
        <v>83</v>
      </c>
      <c r="AV425" s="13" t="s">
        <v>83</v>
      </c>
      <c r="AW425" s="13" t="s">
        <v>30</v>
      </c>
      <c r="AX425" s="13" t="s">
        <v>81</v>
      </c>
      <c r="AY425" s="248" t="s">
        <v>133</v>
      </c>
    </row>
    <row r="426" s="2" customFormat="1" ht="24.15" customHeight="1">
      <c r="A426" s="38"/>
      <c r="B426" s="39"/>
      <c r="C426" s="270" t="s">
        <v>653</v>
      </c>
      <c r="D426" s="270" t="s">
        <v>225</v>
      </c>
      <c r="E426" s="271" t="s">
        <v>654</v>
      </c>
      <c r="F426" s="272" t="s">
        <v>655</v>
      </c>
      <c r="G426" s="273" t="s">
        <v>185</v>
      </c>
      <c r="H426" s="274">
        <v>1.208</v>
      </c>
      <c r="I426" s="275"/>
      <c r="J426" s="276">
        <f>ROUND(I426*H426,2)</f>
        <v>0</v>
      </c>
      <c r="K426" s="272" t="s">
        <v>139</v>
      </c>
      <c r="L426" s="277"/>
      <c r="M426" s="278" t="s">
        <v>1</v>
      </c>
      <c r="N426" s="279" t="s">
        <v>38</v>
      </c>
      <c r="O426" s="91"/>
      <c r="P426" s="227">
        <f>O426*H426</f>
        <v>0</v>
      </c>
      <c r="Q426" s="227">
        <v>0.036110000000000003</v>
      </c>
      <c r="R426" s="227">
        <f>Q426*H426</f>
        <v>0.043620880000000001</v>
      </c>
      <c r="S426" s="227">
        <v>0</v>
      </c>
      <c r="T426" s="22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9" t="s">
        <v>342</v>
      </c>
      <c r="AT426" s="229" t="s">
        <v>225</v>
      </c>
      <c r="AU426" s="229" t="s">
        <v>83</v>
      </c>
      <c r="AY426" s="17" t="s">
        <v>133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7" t="s">
        <v>81</v>
      </c>
      <c r="BK426" s="230">
        <f>ROUND(I426*H426,2)</f>
        <v>0</v>
      </c>
      <c r="BL426" s="17" t="s">
        <v>242</v>
      </c>
      <c r="BM426" s="229" t="s">
        <v>656</v>
      </c>
    </row>
    <row r="427" s="2" customFormat="1">
      <c r="A427" s="38"/>
      <c r="B427" s="39"/>
      <c r="C427" s="40"/>
      <c r="D427" s="231" t="s">
        <v>142</v>
      </c>
      <c r="E427" s="40"/>
      <c r="F427" s="232" t="s">
        <v>655</v>
      </c>
      <c r="G427" s="40"/>
      <c r="H427" s="40"/>
      <c r="I427" s="233"/>
      <c r="J427" s="40"/>
      <c r="K427" s="40"/>
      <c r="L427" s="44"/>
      <c r="M427" s="234"/>
      <c r="N427" s="235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142</v>
      </c>
      <c r="AU427" s="17" t="s">
        <v>83</v>
      </c>
    </row>
    <row r="428" s="2" customFormat="1" ht="24.15" customHeight="1">
      <c r="A428" s="38"/>
      <c r="B428" s="39"/>
      <c r="C428" s="218" t="s">
        <v>657</v>
      </c>
      <c r="D428" s="218" t="s">
        <v>135</v>
      </c>
      <c r="E428" s="219" t="s">
        <v>658</v>
      </c>
      <c r="F428" s="220" t="s">
        <v>659</v>
      </c>
      <c r="G428" s="221" t="s">
        <v>198</v>
      </c>
      <c r="H428" s="222">
        <v>8.5299999999999994</v>
      </c>
      <c r="I428" s="223"/>
      <c r="J428" s="224">
        <f>ROUND(I428*H428,2)</f>
        <v>0</v>
      </c>
      <c r="K428" s="220" t="s">
        <v>139</v>
      </c>
      <c r="L428" s="44"/>
      <c r="M428" s="225" t="s">
        <v>1</v>
      </c>
      <c r="N428" s="226" t="s">
        <v>38</v>
      </c>
      <c r="O428" s="91"/>
      <c r="P428" s="227">
        <f>O428*H428</f>
        <v>0</v>
      </c>
      <c r="Q428" s="227">
        <v>0.00014999999999999999</v>
      </c>
      <c r="R428" s="227">
        <f>Q428*H428</f>
        <v>0.0012794999999999998</v>
      </c>
      <c r="S428" s="227">
        <v>0</v>
      </c>
      <c r="T428" s="228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9" t="s">
        <v>242</v>
      </c>
      <c r="AT428" s="229" t="s">
        <v>135</v>
      </c>
      <c r="AU428" s="229" t="s">
        <v>83</v>
      </c>
      <c r="AY428" s="17" t="s">
        <v>133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7" t="s">
        <v>81</v>
      </c>
      <c r="BK428" s="230">
        <f>ROUND(I428*H428,2)</f>
        <v>0</v>
      </c>
      <c r="BL428" s="17" t="s">
        <v>242</v>
      </c>
      <c r="BM428" s="229" t="s">
        <v>660</v>
      </c>
    </row>
    <row r="429" s="2" customFormat="1">
      <c r="A429" s="38"/>
      <c r="B429" s="39"/>
      <c r="C429" s="40"/>
      <c r="D429" s="231" t="s">
        <v>142</v>
      </c>
      <c r="E429" s="40"/>
      <c r="F429" s="232" t="s">
        <v>661</v>
      </c>
      <c r="G429" s="40"/>
      <c r="H429" s="40"/>
      <c r="I429" s="233"/>
      <c r="J429" s="40"/>
      <c r="K429" s="40"/>
      <c r="L429" s="44"/>
      <c r="M429" s="234"/>
      <c r="N429" s="23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142</v>
      </c>
      <c r="AU429" s="17" t="s">
        <v>83</v>
      </c>
    </row>
    <row r="430" s="2" customFormat="1">
      <c r="A430" s="38"/>
      <c r="B430" s="39"/>
      <c r="C430" s="40"/>
      <c r="D430" s="236" t="s">
        <v>144</v>
      </c>
      <c r="E430" s="40"/>
      <c r="F430" s="237" t="s">
        <v>662</v>
      </c>
      <c r="G430" s="40"/>
      <c r="H430" s="40"/>
      <c r="I430" s="233"/>
      <c r="J430" s="40"/>
      <c r="K430" s="40"/>
      <c r="L430" s="44"/>
      <c r="M430" s="234"/>
      <c r="N430" s="235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144</v>
      </c>
      <c r="AU430" s="17" t="s">
        <v>83</v>
      </c>
    </row>
    <row r="431" s="13" customFormat="1">
      <c r="A431" s="13"/>
      <c r="B431" s="238"/>
      <c r="C431" s="239"/>
      <c r="D431" s="231" t="s">
        <v>146</v>
      </c>
      <c r="E431" s="240" t="s">
        <v>1</v>
      </c>
      <c r="F431" s="241" t="s">
        <v>663</v>
      </c>
      <c r="G431" s="239"/>
      <c r="H431" s="242">
        <v>8.5299999999999994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146</v>
      </c>
      <c r="AU431" s="248" t="s">
        <v>83</v>
      </c>
      <c r="AV431" s="13" t="s">
        <v>83</v>
      </c>
      <c r="AW431" s="13" t="s">
        <v>30</v>
      </c>
      <c r="AX431" s="13" t="s">
        <v>81</v>
      </c>
      <c r="AY431" s="248" t="s">
        <v>133</v>
      </c>
    </row>
    <row r="432" s="2" customFormat="1" ht="24.15" customHeight="1">
      <c r="A432" s="38"/>
      <c r="B432" s="39"/>
      <c r="C432" s="218" t="s">
        <v>664</v>
      </c>
      <c r="D432" s="218" t="s">
        <v>135</v>
      </c>
      <c r="E432" s="219" t="s">
        <v>665</v>
      </c>
      <c r="F432" s="220" t="s">
        <v>666</v>
      </c>
      <c r="G432" s="221" t="s">
        <v>198</v>
      </c>
      <c r="H432" s="222">
        <v>8.5299999999999994</v>
      </c>
      <c r="I432" s="223"/>
      <c r="J432" s="224">
        <f>ROUND(I432*H432,2)</f>
        <v>0</v>
      </c>
      <c r="K432" s="220" t="s">
        <v>139</v>
      </c>
      <c r="L432" s="44"/>
      <c r="M432" s="225" t="s">
        <v>1</v>
      </c>
      <c r="N432" s="226" t="s">
        <v>38</v>
      </c>
      <c r="O432" s="91"/>
      <c r="P432" s="227">
        <f>O432*H432</f>
        <v>0</v>
      </c>
      <c r="Q432" s="227">
        <v>0.00027999999999999998</v>
      </c>
      <c r="R432" s="227">
        <f>Q432*H432</f>
        <v>0.0023883999999999997</v>
      </c>
      <c r="S432" s="227">
        <v>0</v>
      </c>
      <c r="T432" s="22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9" t="s">
        <v>242</v>
      </c>
      <c r="AT432" s="229" t="s">
        <v>135</v>
      </c>
      <c r="AU432" s="229" t="s">
        <v>83</v>
      </c>
      <c r="AY432" s="17" t="s">
        <v>133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7" t="s">
        <v>81</v>
      </c>
      <c r="BK432" s="230">
        <f>ROUND(I432*H432,2)</f>
        <v>0</v>
      </c>
      <c r="BL432" s="17" t="s">
        <v>242</v>
      </c>
      <c r="BM432" s="229" t="s">
        <v>667</v>
      </c>
    </row>
    <row r="433" s="2" customFormat="1">
      <c r="A433" s="38"/>
      <c r="B433" s="39"/>
      <c r="C433" s="40"/>
      <c r="D433" s="231" t="s">
        <v>142</v>
      </c>
      <c r="E433" s="40"/>
      <c r="F433" s="232" t="s">
        <v>668</v>
      </c>
      <c r="G433" s="40"/>
      <c r="H433" s="40"/>
      <c r="I433" s="233"/>
      <c r="J433" s="40"/>
      <c r="K433" s="40"/>
      <c r="L433" s="44"/>
      <c r="M433" s="234"/>
      <c r="N433" s="235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142</v>
      </c>
      <c r="AU433" s="17" t="s">
        <v>83</v>
      </c>
    </row>
    <row r="434" s="2" customFormat="1">
      <c r="A434" s="38"/>
      <c r="B434" s="39"/>
      <c r="C434" s="40"/>
      <c r="D434" s="236" t="s">
        <v>144</v>
      </c>
      <c r="E434" s="40"/>
      <c r="F434" s="237" t="s">
        <v>669</v>
      </c>
      <c r="G434" s="40"/>
      <c r="H434" s="40"/>
      <c r="I434" s="233"/>
      <c r="J434" s="40"/>
      <c r="K434" s="40"/>
      <c r="L434" s="44"/>
      <c r="M434" s="234"/>
      <c r="N434" s="235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144</v>
      </c>
      <c r="AU434" s="17" t="s">
        <v>83</v>
      </c>
    </row>
    <row r="435" s="2" customFormat="1" ht="33" customHeight="1">
      <c r="A435" s="38"/>
      <c r="B435" s="39"/>
      <c r="C435" s="218" t="s">
        <v>670</v>
      </c>
      <c r="D435" s="218" t="s">
        <v>135</v>
      </c>
      <c r="E435" s="219" t="s">
        <v>671</v>
      </c>
      <c r="F435" s="220" t="s">
        <v>672</v>
      </c>
      <c r="G435" s="221" t="s">
        <v>193</v>
      </c>
      <c r="H435" s="222">
        <v>1</v>
      </c>
      <c r="I435" s="223"/>
      <c r="J435" s="224">
        <f>ROUND(I435*H435,2)</f>
        <v>0</v>
      </c>
      <c r="K435" s="220" t="s">
        <v>139</v>
      </c>
      <c r="L435" s="44"/>
      <c r="M435" s="225" t="s">
        <v>1</v>
      </c>
      <c r="N435" s="226" t="s">
        <v>38</v>
      </c>
      <c r="O435" s="91"/>
      <c r="P435" s="227">
        <f>O435*H435</f>
        <v>0</v>
      </c>
      <c r="Q435" s="227">
        <v>0.00025999999999999998</v>
      </c>
      <c r="R435" s="227">
        <f>Q435*H435</f>
        <v>0.00025999999999999998</v>
      </c>
      <c r="S435" s="227">
        <v>0</v>
      </c>
      <c r="T435" s="22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9" t="s">
        <v>242</v>
      </c>
      <c r="AT435" s="229" t="s">
        <v>135</v>
      </c>
      <c r="AU435" s="229" t="s">
        <v>83</v>
      </c>
      <c r="AY435" s="17" t="s">
        <v>133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17" t="s">
        <v>81</v>
      </c>
      <c r="BK435" s="230">
        <f>ROUND(I435*H435,2)</f>
        <v>0</v>
      </c>
      <c r="BL435" s="17" t="s">
        <v>242</v>
      </c>
      <c r="BM435" s="229" t="s">
        <v>673</v>
      </c>
    </row>
    <row r="436" s="2" customFormat="1">
      <c r="A436" s="38"/>
      <c r="B436" s="39"/>
      <c r="C436" s="40"/>
      <c r="D436" s="231" t="s">
        <v>142</v>
      </c>
      <c r="E436" s="40"/>
      <c r="F436" s="232" t="s">
        <v>674</v>
      </c>
      <c r="G436" s="40"/>
      <c r="H436" s="40"/>
      <c r="I436" s="233"/>
      <c r="J436" s="40"/>
      <c r="K436" s="40"/>
      <c r="L436" s="44"/>
      <c r="M436" s="234"/>
      <c r="N436" s="235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142</v>
      </c>
      <c r="AU436" s="17" t="s">
        <v>83</v>
      </c>
    </row>
    <row r="437" s="2" customFormat="1">
      <c r="A437" s="38"/>
      <c r="B437" s="39"/>
      <c r="C437" s="40"/>
      <c r="D437" s="236" t="s">
        <v>144</v>
      </c>
      <c r="E437" s="40"/>
      <c r="F437" s="237" t="s">
        <v>675</v>
      </c>
      <c r="G437" s="40"/>
      <c r="H437" s="40"/>
      <c r="I437" s="233"/>
      <c r="J437" s="40"/>
      <c r="K437" s="40"/>
      <c r="L437" s="44"/>
      <c r="M437" s="234"/>
      <c r="N437" s="23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144</v>
      </c>
      <c r="AU437" s="17" t="s">
        <v>83</v>
      </c>
    </row>
    <row r="438" s="2" customFormat="1" ht="24.15" customHeight="1">
      <c r="A438" s="38"/>
      <c r="B438" s="39"/>
      <c r="C438" s="270" t="s">
        <v>676</v>
      </c>
      <c r="D438" s="270" t="s">
        <v>225</v>
      </c>
      <c r="E438" s="271" t="s">
        <v>677</v>
      </c>
      <c r="F438" s="272" t="s">
        <v>678</v>
      </c>
      <c r="G438" s="273" t="s">
        <v>185</v>
      </c>
      <c r="H438" s="274">
        <v>2.3319999999999999</v>
      </c>
      <c r="I438" s="275"/>
      <c r="J438" s="276">
        <f>ROUND(I438*H438,2)</f>
        <v>0</v>
      </c>
      <c r="K438" s="272" t="s">
        <v>139</v>
      </c>
      <c r="L438" s="277"/>
      <c r="M438" s="278" t="s">
        <v>1</v>
      </c>
      <c r="N438" s="279" t="s">
        <v>38</v>
      </c>
      <c r="O438" s="91"/>
      <c r="P438" s="227">
        <f>O438*H438</f>
        <v>0</v>
      </c>
      <c r="Q438" s="227">
        <v>0.03388</v>
      </c>
      <c r="R438" s="227">
        <f>Q438*H438</f>
        <v>0.079008159999999994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342</v>
      </c>
      <c r="AT438" s="229" t="s">
        <v>225</v>
      </c>
      <c r="AU438" s="229" t="s">
        <v>83</v>
      </c>
      <c r="AY438" s="17" t="s">
        <v>133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81</v>
      </c>
      <c r="BK438" s="230">
        <f>ROUND(I438*H438,2)</f>
        <v>0</v>
      </c>
      <c r="BL438" s="17" t="s">
        <v>242</v>
      </c>
      <c r="BM438" s="229" t="s">
        <v>679</v>
      </c>
    </row>
    <row r="439" s="2" customFormat="1">
      <c r="A439" s="38"/>
      <c r="B439" s="39"/>
      <c r="C439" s="40"/>
      <c r="D439" s="231" t="s">
        <v>142</v>
      </c>
      <c r="E439" s="40"/>
      <c r="F439" s="232" t="s">
        <v>678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142</v>
      </c>
      <c r="AU439" s="17" t="s">
        <v>83</v>
      </c>
    </row>
    <row r="440" s="13" customFormat="1">
      <c r="A440" s="13"/>
      <c r="B440" s="238"/>
      <c r="C440" s="239"/>
      <c r="D440" s="231" t="s">
        <v>146</v>
      </c>
      <c r="E440" s="240" t="s">
        <v>1</v>
      </c>
      <c r="F440" s="241" t="s">
        <v>680</v>
      </c>
      <c r="G440" s="239"/>
      <c r="H440" s="242">
        <v>2.3319999999999999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146</v>
      </c>
      <c r="AU440" s="248" t="s">
        <v>83</v>
      </c>
      <c r="AV440" s="13" t="s">
        <v>83</v>
      </c>
      <c r="AW440" s="13" t="s">
        <v>30</v>
      </c>
      <c r="AX440" s="13" t="s">
        <v>81</v>
      </c>
      <c r="AY440" s="248" t="s">
        <v>133</v>
      </c>
    </row>
    <row r="441" s="2" customFormat="1" ht="24.15" customHeight="1">
      <c r="A441" s="38"/>
      <c r="B441" s="39"/>
      <c r="C441" s="218" t="s">
        <v>681</v>
      </c>
      <c r="D441" s="218" t="s">
        <v>135</v>
      </c>
      <c r="E441" s="219" t="s">
        <v>682</v>
      </c>
      <c r="F441" s="220" t="s">
        <v>683</v>
      </c>
      <c r="G441" s="221" t="s">
        <v>198</v>
      </c>
      <c r="H441" s="222">
        <v>1.1599999999999999</v>
      </c>
      <c r="I441" s="223"/>
      <c r="J441" s="224">
        <f>ROUND(I441*H441,2)</f>
        <v>0</v>
      </c>
      <c r="K441" s="220" t="s">
        <v>139</v>
      </c>
      <c r="L441" s="44"/>
      <c r="M441" s="225" t="s">
        <v>1</v>
      </c>
      <c r="N441" s="226" t="s">
        <v>38</v>
      </c>
      <c r="O441" s="91"/>
      <c r="P441" s="227">
        <f>O441*H441</f>
        <v>0</v>
      </c>
      <c r="Q441" s="227">
        <v>0</v>
      </c>
      <c r="R441" s="227">
        <f>Q441*H441</f>
        <v>0</v>
      </c>
      <c r="S441" s="227">
        <v>0.002</v>
      </c>
      <c r="T441" s="228">
        <f>S441*H441</f>
        <v>0.00232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9" t="s">
        <v>242</v>
      </c>
      <c r="AT441" s="229" t="s">
        <v>135</v>
      </c>
      <c r="AU441" s="229" t="s">
        <v>83</v>
      </c>
      <c r="AY441" s="17" t="s">
        <v>133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17" t="s">
        <v>81</v>
      </c>
      <c r="BK441" s="230">
        <f>ROUND(I441*H441,2)</f>
        <v>0</v>
      </c>
      <c r="BL441" s="17" t="s">
        <v>242</v>
      </c>
      <c r="BM441" s="229" t="s">
        <v>684</v>
      </c>
    </row>
    <row r="442" s="2" customFormat="1">
      <c r="A442" s="38"/>
      <c r="B442" s="39"/>
      <c r="C442" s="40"/>
      <c r="D442" s="231" t="s">
        <v>142</v>
      </c>
      <c r="E442" s="40"/>
      <c r="F442" s="232" t="s">
        <v>685</v>
      </c>
      <c r="G442" s="40"/>
      <c r="H442" s="40"/>
      <c r="I442" s="233"/>
      <c r="J442" s="40"/>
      <c r="K442" s="40"/>
      <c r="L442" s="44"/>
      <c r="M442" s="234"/>
      <c r="N442" s="235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142</v>
      </c>
      <c r="AU442" s="17" t="s">
        <v>83</v>
      </c>
    </row>
    <row r="443" s="2" customFormat="1">
      <c r="A443" s="38"/>
      <c r="B443" s="39"/>
      <c r="C443" s="40"/>
      <c r="D443" s="236" t="s">
        <v>144</v>
      </c>
      <c r="E443" s="40"/>
      <c r="F443" s="237" t="s">
        <v>686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144</v>
      </c>
      <c r="AU443" s="17" t="s">
        <v>83</v>
      </c>
    </row>
    <row r="444" s="2" customFormat="1" ht="24.15" customHeight="1">
      <c r="A444" s="38"/>
      <c r="B444" s="39"/>
      <c r="C444" s="218" t="s">
        <v>687</v>
      </c>
      <c r="D444" s="218" t="s">
        <v>135</v>
      </c>
      <c r="E444" s="219" t="s">
        <v>688</v>
      </c>
      <c r="F444" s="220" t="s">
        <v>689</v>
      </c>
      <c r="G444" s="221" t="s">
        <v>198</v>
      </c>
      <c r="H444" s="222">
        <v>1.05</v>
      </c>
      <c r="I444" s="223"/>
      <c r="J444" s="224">
        <f>ROUND(I444*H444,2)</f>
        <v>0</v>
      </c>
      <c r="K444" s="220" t="s">
        <v>139</v>
      </c>
      <c r="L444" s="44"/>
      <c r="M444" s="225" t="s">
        <v>1</v>
      </c>
      <c r="N444" s="226" t="s">
        <v>38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242</v>
      </c>
      <c r="AT444" s="229" t="s">
        <v>135</v>
      </c>
      <c r="AU444" s="229" t="s">
        <v>83</v>
      </c>
      <c r="AY444" s="17" t="s">
        <v>133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81</v>
      </c>
      <c r="BK444" s="230">
        <f>ROUND(I444*H444,2)</f>
        <v>0</v>
      </c>
      <c r="BL444" s="17" t="s">
        <v>242</v>
      </c>
      <c r="BM444" s="229" t="s">
        <v>690</v>
      </c>
    </row>
    <row r="445" s="2" customFormat="1">
      <c r="A445" s="38"/>
      <c r="B445" s="39"/>
      <c r="C445" s="40"/>
      <c r="D445" s="231" t="s">
        <v>142</v>
      </c>
      <c r="E445" s="40"/>
      <c r="F445" s="232" t="s">
        <v>691</v>
      </c>
      <c r="G445" s="40"/>
      <c r="H445" s="40"/>
      <c r="I445" s="233"/>
      <c r="J445" s="40"/>
      <c r="K445" s="40"/>
      <c r="L445" s="44"/>
      <c r="M445" s="234"/>
      <c r="N445" s="235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142</v>
      </c>
      <c r="AU445" s="17" t="s">
        <v>83</v>
      </c>
    </row>
    <row r="446" s="2" customFormat="1">
      <c r="A446" s="38"/>
      <c r="B446" s="39"/>
      <c r="C446" s="40"/>
      <c r="D446" s="236" t="s">
        <v>144</v>
      </c>
      <c r="E446" s="40"/>
      <c r="F446" s="237" t="s">
        <v>692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144</v>
      </c>
      <c r="AU446" s="17" t="s">
        <v>83</v>
      </c>
    </row>
    <row r="447" s="2" customFormat="1" ht="24.15" customHeight="1">
      <c r="A447" s="38"/>
      <c r="B447" s="39"/>
      <c r="C447" s="270" t="s">
        <v>693</v>
      </c>
      <c r="D447" s="270" t="s">
        <v>225</v>
      </c>
      <c r="E447" s="271" t="s">
        <v>694</v>
      </c>
      <c r="F447" s="272" t="s">
        <v>695</v>
      </c>
      <c r="G447" s="273" t="s">
        <v>198</v>
      </c>
      <c r="H447" s="274">
        <v>1.05</v>
      </c>
      <c r="I447" s="275"/>
      <c r="J447" s="276">
        <f>ROUND(I447*H447,2)</f>
        <v>0</v>
      </c>
      <c r="K447" s="272" t="s">
        <v>139</v>
      </c>
      <c r="L447" s="277"/>
      <c r="M447" s="278" t="s">
        <v>1</v>
      </c>
      <c r="N447" s="279" t="s">
        <v>38</v>
      </c>
      <c r="O447" s="91"/>
      <c r="P447" s="227">
        <f>O447*H447</f>
        <v>0</v>
      </c>
      <c r="Q447" s="227">
        <v>0.0040000000000000001</v>
      </c>
      <c r="R447" s="227">
        <f>Q447*H447</f>
        <v>0.0042000000000000006</v>
      </c>
      <c r="S447" s="227">
        <v>0</v>
      </c>
      <c r="T447" s="22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9" t="s">
        <v>342</v>
      </c>
      <c r="AT447" s="229" t="s">
        <v>225</v>
      </c>
      <c r="AU447" s="229" t="s">
        <v>83</v>
      </c>
      <c r="AY447" s="17" t="s">
        <v>133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7" t="s">
        <v>81</v>
      </c>
      <c r="BK447" s="230">
        <f>ROUND(I447*H447,2)</f>
        <v>0</v>
      </c>
      <c r="BL447" s="17" t="s">
        <v>242</v>
      </c>
      <c r="BM447" s="229" t="s">
        <v>696</v>
      </c>
    </row>
    <row r="448" s="2" customFormat="1">
      <c r="A448" s="38"/>
      <c r="B448" s="39"/>
      <c r="C448" s="40"/>
      <c r="D448" s="231" t="s">
        <v>142</v>
      </c>
      <c r="E448" s="40"/>
      <c r="F448" s="232" t="s">
        <v>695</v>
      </c>
      <c r="G448" s="40"/>
      <c r="H448" s="40"/>
      <c r="I448" s="233"/>
      <c r="J448" s="40"/>
      <c r="K448" s="40"/>
      <c r="L448" s="44"/>
      <c r="M448" s="234"/>
      <c r="N448" s="235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142</v>
      </c>
      <c r="AU448" s="17" t="s">
        <v>83</v>
      </c>
    </row>
    <row r="449" s="2" customFormat="1" ht="24.15" customHeight="1">
      <c r="A449" s="38"/>
      <c r="B449" s="39"/>
      <c r="C449" s="218" t="s">
        <v>697</v>
      </c>
      <c r="D449" s="218" t="s">
        <v>135</v>
      </c>
      <c r="E449" s="219" t="s">
        <v>698</v>
      </c>
      <c r="F449" s="220" t="s">
        <v>699</v>
      </c>
      <c r="G449" s="221" t="s">
        <v>536</v>
      </c>
      <c r="H449" s="280"/>
      <c r="I449" s="223"/>
      <c r="J449" s="224">
        <f>ROUND(I449*H449,2)</f>
        <v>0</v>
      </c>
      <c r="K449" s="220" t="s">
        <v>139</v>
      </c>
      <c r="L449" s="44"/>
      <c r="M449" s="225" t="s">
        <v>1</v>
      </c>
      <c r="N449" s="226" t="s">
        <v>38</v>
      </c>
      <c r="O449" s="91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9" t="s">
        <v>242</v>
      </c>
      <c r="AT449" s="229" t="s">
        <v>135</v>
      </c>
      <c r="AU449" s="229" t="s">
        <v>83</v>
      </c>
      <c r="AY449" s="17" t="s">
        <v>133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7" t="s">
        <v>81</v>
      </c>
      <c r="BK449" s="230">
        <f>ROUND(I449*H449,2)</f>
        <v>0</v>
      </c>
      <c r="BL449" s="17" t="s">
        <v>242</v>
      </c>
      <c r="BM449" s="229" t="s">
        <v>700</v>
      </c>
    </row>
    <row r="450" s="2" customFormat="1">
      <c r="A450" s="38"/>
      <c r="B450" s="39"/>
      <c r="C450" s="40"/>
      <c r="D450" s="231" t="s">
        <v>142</v>
      </c>
      <c r="E450" s="40"/>
      <c r="F450" s="232" t="s">
        <v>701</v>
      </c>
      <c r="G450" s="40"/>
      <c r="H450" s="40"/>
      <c r="I450" s="233"/>
      <c r="J450" s="40"/>
      <c r="K450" s="40"/>
      <c r="L450" s="44"/>
      <c r="M450" s="234"/>
      <c r="N450" s="235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142</v>
      </c>
      <c r="AU450" s="17" t="s">
        <v>83</v>
      </c>
    </row>
    <row r="451" s="2" customFormat="1">
      <c r="A451" s="38"/>
      <c r="B451" s="39"/>
      <c r="C451" s="40"/>
      <c r="D451" s="236" t="s">
        <v>144</v>
      </c>
      <c r="E451" s="40"/>
      <c r="F451" s="237" t="s">
        <v>702</v>
      </c>
      <c r="G451" s="40"/>
      <c r="H451" s="40"/>
      <c r="I451" s="233"/>
      <c r="J451" s="40"/>
      <c r="K451" s="40"/>
      <c r="L451" s="44"/>
      <c r="M451" s="234"/>
      <c r="N451" s="235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144</v>
      </c>
      <c r="AU451" s="17" t="s">
        <v>83</v>
      </c>
    </row>
    <row r="452" s="12" customFormat="1" ht="22.8" customHeight="1">
      <c r="A452" s="12"/>
      <c r="B452" s="202"/>
      <c r="C452" s="203"/>
      <c r="D452" s="204" t="s">
        <v>72</v>
      </c>
      <c r="E452" s="216" t="s">
        <v>703</v>
      </c>
      <c r="F452" s="216" t="s">
        <v>704</v>
      </c>
      <c r="G452" s="203"/>
      <c r="H452" s="203"/>
      <c r="I452" s="206"/>
      <c r="J452" s="217">
        <f>BK452</f>
        <v>0</v>
      </c>
      <c r="K452" s="203"/>
      <c r="L452" s="208"/>
      <c r="M452" s="209"/>
      <c r="N452" s="210"/>
      <c r="O452" s="210"/>
      <c r="P452" s="211">
        <f>SUM(P453:P491)</f>
        <v>0</v>
      </c>
      <c r="Q452" s="210"/>
      <c r="R452" s="211">
        <f>SUM(R453:R491)</f>
        <v>973.02437614999997</v>
      </c>
      <c r="S452" s="210"/>
      <c r="T452" s="212">
        <f>SUM(T453:T491)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83</v>
      </c>
      <c r="AT452" s="214" t="s">
        <v>72</v>
      </c>
      <c r="AU452" s="214" t="s">
        <v>81</v>
      </c>
      <c r="AY452" s="213" t="s">
        <v>133</v>
      </c>
      <c r="BK452" s="215">
        <f>SUM(BK453:BK491)</f>
        <v>0</v>
      </c>
    </row>
    <row r="453" s="2" customFormat="1" ht="24.15" customHeight="1">
      <c r="A453" s="38"/>
      <c r="B453" s="39"/>
      <c r="C453" s="218" t="s">
        <v>705</v>
      </c>
      <c r="D453" s="218" t="s">
        <v>135</v>
      </c>
      <c r="E453" s="219" t="s">
        <v>706</v>
      </c>
      <c r="F453" s="220" t="s">
        <v>707</v>
      </c>
      <c r="G453" s="221" t="s">
        <v>198</v>
      </c>
      <c r="H453" s="222">
        <v>8.25</v>
      </c>
      <c r="I453" s="223"/>
      <c r="J453" s="224">
        <f>ROUND(I453*H453,2)</f>
        <v>0</v>
      </c>
      <c r="K453" s="220" t="s">
        <v>139</v>
      </c>
      <c r="L453" s="44"/>
      <c r="M453" s="225" t="s">
        <v>1</v>
      </c>
      <c r="N453" s="226" t="s">
        <v>38</v>
      </c>
      <c r="O453" s="91"/>
      <c r="P453" s="227">
        <f>O453*H453</f>
        <v>0</v>
      </c>
      <c r="Q453" s="227">
        <v>0.00040000000000000002</v>
      </c>
      <c r="R453" s="227">
        <f>Q453*H453</f>
        <v>0.0033</v>
      </c>
      <c r="S453" s="227">
        <v>0</v>
      </c>
      <c r="T453" s="22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9" t="s">
        <v>242</v>
      </c>
      <c r="AT453" s="229" t="s">
        <v>135</v>
      </c>
      <c r="AU453" s="229" t="s">
        <v>83</v>
      </c>
      <c r="AY453" s="17" t="s">
        <v>133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7" t="s">
        <v>81</v>
      </c>
      <c r="BK453" s="230">
        <f>ROUND(I453*H453,2)</f>
        <v>0</v>
      </c>
      <c r="BL453" s="17" t="s">
        <v>242</v>
      </c>
      <c r="BM453" s="229" t="s">
        <v>708</v>
      </c>
    </row>
    <row r="454" s="2" customFormat="1">
      <c r="A454" s="38"/>
      <c r="B454" s="39"/>
      <c r="C454" s="40"/>
      <c r="D454" s="231" t="s">
        <v>142</v>
      </c>
      <c r="E454" s="40"/>
      <c r="F454" s="232" t="s">
        <v>709</v>
      </c>
      <c r="G454" s="40"/>
      <c r="H454" s="40"/>
      <c r="I454" s="233"/>
      <c r="J454" s="40"/>
      <c r="K454" s="40"/>
      <c r="L454" s="44"/>
      <c r="M454" s="234"/>
      <c r="N454" s="235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142</v>
      </c>
      <c r="AU454" s="17" t="s">
        <v>83</v>
      </c>
    </row>
    <row r="455" s="2" customFormat="1">
      <c r="A455" s="38"/>
      <c r="B455" s="39"/>
      <c r="C455" s="40"/>
      <c r="D455" s="236" t="s">
        <v>144</v>
      </c>
      <c r="E455" s="40"/>
      <c r="F455" s="237" t="s">
        <v>710</v>
      </c>
      <c r="G455" s="40"/>
      <c r="H455" s="40"/>
      <c r="I455" s="233"/>
      <c r="J455" s="40"/>
      <c r="K455" s="40"/>
      <c r="L455" s="44"/>
      <c r="M455" s="234"/>
      <c r="N455" s="235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144</v>
      </c>
      <c r="AU455" s="17" t="s">
        <v>83</v>
      </c>
    </row>
    <row r="456" s="13" customFormat="1">
      <c r="A456" s="13"/>
      <c r="B456" s="238"/>
      <c r="C456" s="239"/>
      <c r="D456" s="231" t="s">
        <v>146</v>
      </c>
      <c r="E456" s="240" t="s">
        <v>1</v>
      </c>
      <c r="F456" s="241" t="s">
        <v>711</v>
      </c>
      <c r="G456" s="239"/>
      <c r="H456" s="242">
        <v>8.25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8" t="s">
        <v>146</v>
      </c>
      <c r="AU456" s="248" t="s">
        <v>83</v>
      </c>
      <c r="AV456" s="13" t="s">
        <v>83</v>
      </c>
      <c r="AW456" s="13" t="s">
        <v>30</v>
      </c>
      <c r="AX456" s="13" t="s">
        <v>81</v>
      </c>
      <c r="AY456" s="248" t="s">
        <v>133</v>
      </c>
    </row>
    <row r="457" s="2" customFormat="1" ht="21.75" customHeight="1">
      <c r="A457" s="38"/>
      <c r="B457" s="39"/>
      <c r="C457" s="270" t="s">
        <v>712</v>
      </c>
      <c r="D457" s="270" t="s">
        <v>225</v>
      </c>
      <c r="E457" s="271" t="s">
        <v>713</v>
      </c>
      <c r="F457" s="272" t="s">
        <v>714</v>
      </c>
      <c r="G457" s="273" t="s">
        <v>198</v>
      </c>
      <c r="H457" s="274">
        <v>8.25</v>
      </c>
      <c r="I457" s="275"/>
      <c r="J457" s="276">
        <f>ROUND(I457*H457,2)</f>
        <v>0</v>
      </c>
      <c r="K457" s="272" t="s">
        <v>1</v>
      </c>
      <c r="L457" s="277"/>
      <c r="M457" s="278" t="s">
        <v>1</v>
      </c>
      <c r="N457" s="279" t="s">
        <v>38</v>
      </c>
      <c r="O457" s="91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9" t="s">
        <v>342</v>
      </c>
      <c r="AT457" s="229" t="s">
        <v>225</v>
      </c>
      <c r="AU457" s="229" t="s">
        <v>83</v>
      </c>
      <c r="AY457" s="17" t="s">
        <v>133</v>
      </c>
      <c r="BE457" s="230">
        <f>IF(N457="základní",J457,0)</f>
        <v>0</v>
      </c>
      <c r="BF457" s="230">
        <f>IF(N457="snížená",J457,0)</f>
        <v>0</v>
      </c>
      <c r="BG457" s="230">
        <f>IF(N457="zákl. přenesená",J457,0)</f>
        <v>0</v>
      </c>
      <c r="BH457" s="230">
        <f>IF(N457="sníž. přenesená",J457,0)</f>
        <v>0</v>
      </c>
      <c r="BI457" s="230">
        <f>IF(N457="nulová",J457,0)</f>
        <v>0</v>
      </c>
      <c r="BJ457" s="17" t="s">
        <v>81</v>
      </c>
      <c r="BK457" s="230">
        <f>ROUND(I457*H457,2)</f>
        <v>0</v>
      </c>
      <c r="BL457" s="17" t="s">
        <v>242</v>
      </c>
      <c r="BM457" s="229" t="s">
        <v>715</v>
      </c>
    </row>
    <row r="458" s="2" customFormat="1">
      <c r="A458" s="38"/>
      <c r="B458" s="39"/>
      <c r="C458" s="40"/>
      <c r="D458" s="231" t="s">
        <v>142</v>
      </c>
      <c r="E458" s="40"/>
      <c r="F458" s="232" t="s">
        <v>714</v>
      </c>
      <c r="G458" s="40"/>
      <c r="H458" s="40"/>
      <c r="I458" s="233"/>
      <c r="J458" s="40"/>
      <c r="K458" s="40"/>
      <c r="L458" s="44"/>
      <c r="M458" s="234"/>
      <c r="N458" s="235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142</v>
      </c>
      <c r="AU458" s="17" t="s">
        <v>83</v>
      </c>
    </row>
    <row r="459" s="2" customFormat="1" ht="24.15" customHeight="1">
      <c r="A459" s="38"/>
      <c r="B459" s="39"/>
      <c r="C459" s="218" t="s">
        <v>716</v>
      </c>
      <c r="D459" s="218" t="s">
        <v>135</v>
      </c>
      <c r="E459" s="219" t="s">
        <v>717</v>
      </c>
      <c r="F459" s="220" t="s">
        <v>718</v>
      </c>
      <c r="G459" s="221" t="s">
        <v>198</v>
      </c>
      <c r="H459" s="222">
        <v>2</v>
      </c>
      <c r="I459" s="223"/>
      <c r="J459" s="224">
        <f>ROUND(I459*H459,2)</f>
        <v>0</v>
      </c>
      <c r="K459" s="220" t="s">
        <v>139</v>
      </c>
      <c r="L459" s="44"/>
      <c r="M459" s="225" t="s">
        <v>1</v>
      </c>
      <c r="N459" s="226" t="s">
        <v>38</v>
      </c>
      <c r="O459" s="91"/>
      <c r="P459" s="227">
        <f>O459*H459</f>
        <v>0</v>
      </c>
      <c r="Q459" s="227">
        <v>0.00040000000000000002</v>
      </c>
      <c r="R459" s="227">
        <f>Q459*H459</f>
        <v>0.00080000000000000004</v>
      </c>
      <c r="S459" s="227">
        <v>0</v>
      </c>
      <c r="T459" s="22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9" t="s">
        <v>242</v>
      </c>
      <c r="AT459" s="229" t="s">
        <v>135</v>
      </c>
      <c r="AU459" s="229" t="s">
        <v>83</v>
      </c>
      <c r="AY459" s="17" t="s">
        <v>133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7" t="s">
        <v>81</v>
      </c>
      <c r="BK459" s="230">
        <f>ROUND(I459*H459,2)</f>
        <v>0</v>
      </c>
      <c r="BL459" s="17" t="s">
        <v>242</v>
      </c>
      <c r="BM459" s="229" t="s">
        <v>719</v>
      </c>
    </row>
    <row r="460" s="2" customFormat="1">
      <c r="A460" s="38"/>
      <c r="B460" s="39"/>
      <c r="C460" s="40"/>
      <c r="D460" s="231" t="s">
        <v>142</v>
      </c>
      <c r="E460" s="40"/>
      <c r="F460" s="232" t="s">
        <v>720</v>
      </c>
      <c r="G460" s="40"/>
      <c r="H460" s="40"/>
      <c r="I460" s="233"/>
      <c r="J460" s="40"/>
      <c r="K460" s="40"/>
      <c r="L460" s="44"/>
      <c r="M460" s="234"/>
      <c r="N460" s="235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142</v>
      </c>
      <c r="AU460" s="17" t="s">
        <v>83</v>
      </c>
    </row>
    <row r="461" s="2" customFormat="1">
      <c r="A461" s="38"/>
      <c r="B461" s="39"/>
      <c r="C461" s="40"/>
      <c r="D461" s="236" t="s">
        <v>144</v>
      </c>
      <c r="E461" s="40"/>
      <c r="F461" s="237" t="s">
        <v>721</v>
      </c>
      <c r="G461" s="40"/>
      <c r="H461" s="40"/>
      <c r="I461" s="233"/>
      <c r="J461" s="40"/>
      <c r="K461" s="40"/>
      <c r="L461" s="44"/>
      <c r="M461" s="234"/>
      <c r="N461" s="235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144</v>
      </c>
      <c r="AU461" s="17" t="s">
        <v>83</v>
      </c>
    </row>
    <row r="462" s="2" customFormat="1" ht="24.15" customHeight="1">
      <c r="A462" s="38"/>
      <c r="B462" s="39"/>
      <c r="C462" s="270" t="s">
        <v>722</v>
      </c>
      <c r="D462" s="270" t="s">
        <v>225</v>
      </c>
      <c r="E462" s="271" t="s">
        <v>723</v>
      </c>
      <c r="F462" s="272" t="s">
        <v>724</v>
      </c>
      <c r="G462" s="273" t="s">
        <v>198</v>
      </c>
      <c r="H462" s="274">
        <v>2</v>
      </c>
      <c r="I462" s="275"/>
      <c r="J462" s="276">
        <f>ROUND(I462*H462,2)</f>
        <v>0</v>
      </c>
      <c r="K462" s="272" t="s">
        <v>1</v>
      </c>
      <c r="L462" s="277"/>
      <c r="M462" s="278" t="s">
        <v>1</v>
      </c>
      <c r="N462" s="279" t="s">
        <v>38</v>
      </c>
      <c r="O462" s="91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9" t="s">
        <v>342</v>
      </c>
      <c r="AT462" s="229" t="s">
        <v>225</v>
      </c>
      <c r="AU462" s="229" t="s">
        <v>83</v>
      </c>
      <c r="AY462" s="17" t="s">
        <v>133</v>
      </c>
      <c r="BE462" s="230">
        <f>IF(N462="základní",J462,0)</f>
        <v>0</v>
      </c>
      <c r="BF462" s="230">
        <f>IF(N462="snížená",J462,0)</f>
        <v>0</v>
      </c>
      <c r="BG462" s="230">
        <f>IF(N462="zákl. přenesená",J462,0)</f>
        <v>0</v>
      </c>
      <c r="BH462" s="230">
        <f>IF(N462="sníž. přenesená",J462,0)</f>
        <v>0</v>
      </c>
      <c r="BI462" s="230">
        <f>IF(N462="nulová",J462,0)</f>
        <v>0</v>
      </c>
      <c r="BJ462" s="17" t="s">
        <v>81</v>
      </c>
      <c r="BK462" s="230">
        <f>ROUND(I462*H462,2)</f>
        <v>0</v>
      </c>
      <c r="BL462" s="17" t="s">
        <v>242</v>
      </c>
      <c r="BM462" s="229" t="s">
        <v>725</v>
      </c>
    </row>
    <row r="463" s="2" customFormat="1">
      <c r="A463" s="38"/>
      <c r="B463" s="39"/>
      <c r="C463" s="40"/>
      <c r="D463" s="231" t="s">
        <v>142</v>
      </c>
      <c r="E463" s="40"/>
      <c r="F463" s="232" t="s">
        <v>724</v>
      </c>
      <c r="G463" s="40"/>
      <c r="H463" s="40"/>
      <c r="I463" s="233"/>
      <c r="J463" s="40"/>
      <c r="K463" s="40"/>
      <c r="L463" s="44"/>
      <c r="M463" s="234"/>
      <c r="N463" s="235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142</v>
      </c>
      <c r="AU463" s="17" t="s">
        <v>83</v>
      </c>
    </row>
    <row r="464" s="2" customFormat="1" ht="24.15" customHeight="1">
      <c r="A464" s="38"/>
      <c r="B464" s="39"/>
      <c r="C464" s="218" t="s">
        <v>726</v>
      </c>
      <c r="D464" s="218" t="s">
        <v>135</v>
      </c>
      <c r="E464" s="219" t="s">
        <v>727</v>
      </c>
      <c r="F464" s="220" t="s">
        <v>728</v>
      </c>
      <c r="G464" s="221" t="s">
        <v>193</v>
      </c>
      <c r="H464" s="222">
        <v>6</v>
      </c>
      <c r="I464" s="223"/>
      <c r="J464" s="224">
        <f>ROUND(I464*H464,2)</f>
        <v>0</v>
      </c>
      <c r="K464" s="220" t="s">
        <v>139</v>
      </c>
      <c r="L464" s="44"/>
      <c r="M464" s="225" t="s">
        <v>1</v>
      </c>
      <c r="N464" s="226" t="s">
        <v>38</v>
      </c>
      <c r="O464" s="91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140</v>
      </c>
      <c r="AT464" s="229" t="s">
        <v>135</v>
      </c>
      <c r="AU464" s="229" t="s">
        <v>83</v>
      </c>
      <c r="AY464" s="17" t="s">
        <v>133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81</v>
      </c>
      <c r="BK464" s="230">
        <f>ROUND(I464*H464,2)</f>
        <v>0</v>
      </c>
      <c r="BL464" s="17" t="s">
        <v>140</v>
      </c>
      <c r="BM464" s="229" t="s">
        <v>729</v>
      </c>
    </row>
    <row r="465" s="2" customFormat="1">
      <c r="A465" s="38"/>
      <c r="B465" s="39"/>
      <c r="C465" s="40"/>
      <c r="D465" s="231" t="s">
        <v>142</v>
      </c>
      <c r="E465" s="40"/>
      <c r="F465" s="232" t="s">
        <v>730</v>
      </c>
      <c r="G465" s="40"/>
      <c r="H465" s="40"/>
      <c r="I465" s="233"/>
      <c r="J465" s="40"/>
      <c r="K465" s="40"/>
      <c r="L465" s="44"/>
      <c r="M465" s="234"/>
      <c r="N465" s="23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142</v>
      </c>
      <c r="AU465" s="17" t="s">
        <v>83</v>
      </c>
    </row>
    <row r="466" s="2" customFormat="1">
      <c r="A466" s="38"/>
      <c r="B466" s="39"/>
      <c r="C466" s="40"/>
      <c r="D466" s="236" t="s">
        <v>144</v>
      </c>
      <c r="E466" s="40"/>
      <c r="F466" s="237" t="s">
        <v>731</v>
      </c>
      <c r="G466" s="40"/>
      <c r="H466" s="40"/>
      <c r="I466" s="233"/>
      <c r="J466" s="40"/>
      <c r="K466" s="40"/>
      <c r="L466" s="44"/>
      <c r="M466" s="234"/>
      <c r="N466" s="235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144</v>
      </c>
      <c r="AU466" s="17" t="s">
        <v>83</v>
      </c>
    </row>
    <row r="467" s="2" customFormat="1" ht="24.15" customHeight="1">
      <c r="A467" s="38"/>
      <c r="B467" s="39"/>
      <c r="C467" s="270" t="s">
        <v>732</v>
      </c>
      <c r="D467" s="270" t="s">
        <v>225</v>
      </c>
      <c r="E467" s="271" t="s">
        <v>733</v>
      </c>
      <c r="F467" s="272" t="s">
        <v>734</v>
      </c>
      <c r="G467" s="273" t="s">
        <v>193</v>
      </c>
      <c r="H467" s="274">
        <v>6</v>
      </c>
      <c r="I467" s="275"/>
      <c r="J467" s="276">
        <f>ROUND(I467*H467,2)</f>
        <v>0</v>
      </c>
      <c r="K467" s="272" t="s">
        <v>139</v>
      </c>
      <c r="L467" s="277"/>
      <c r="M467" s="278" t="s">
        <v>1</v>
      </c>
      <c r="N467" s="279" t="s">
        <v>38</v>
      </c>
      <c r="O467" s="91"/>
      <c r="P467" s="227">
        <f>O467*H467</f>
        <v>0</v>
      </c>
      <c r="Q467" s="227">
        <v>0.0118</v>
      </c>
      <c r="R467" s="227">
        <f>Q467*H467</f>
        <v>0.070800000000000002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190</v>
      </c>
      <c r="AT467" s="229" t="s">
        <v>225</v>
      </c>
      <c r="AU467" s="229" t="s">
        <v>83</v>
      </c>
      <c r="AY467" s="17" t="s">
        <v>133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81</v>
      </c>
      <c r="BK467" s="230">
        <f>ROUND(I467*H467,2)</f>
        <v>0</v>
      </c>
      <c r="BL467" s="17" t="s">
        <v>140</v>
      </c>
      <c r="BM467" s="229" t="s">
        <v>735</v>
      </c>
    </row>
    <row r="468" s="2" customFormat="1">
      <c r="A468" s="38"/>
      <c r="B468" s="39"/>
      <c r="C468" s="40"/>
      <c r="D468" s="231" t="s">
        <v>142</v>
      </c>
      <c r="E468" s="40"/>
      <c r="F468" s="232" t="s">
        <v>734</v>
      </c>
      <c r="G468" s="40"/>
      <c r="H468" s="40"/>
      <c r="I468" s="233"/>
      <c r="J468" s="40"/>
      <c r="K468" s="40"/>
      <c r="L468" s="44"/>
      <c r="M468" s="234"/>
      <c r="N468" s="23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142</v>
      </c>
      <c r="AU468" s="17" t="s">
        <v>83</v>
      </c>
    </row>
    <row r="469" s="2" customFormat="1" ht="16.5" customHeight="1">
      <c r="A469" s="38"/>
      <c r="B469" s="39"/>
      <c r="C469" s="218" t="s">
        <v>736</v>
      </c>
      <c r="D469" s="218" t="s">
        <v>135</v>
      </c>
      <c r="E469" s="219" t="s">
        <v>737</v>
      </c>
      <c r="F469" s="220" t="s">
        <v>738</v>
      </c>
      <c r="G469" s="221" t="s">
        <v>739</v>
      </c>
      <c r="H469" s="222">
        <v>239.22</v>
      </c>
      <c r="I469" s="223"/>
      <c r="J469" s="224">
        <f>ROUND(I469*H469,2)</f>
        <v>0</v>
      </c>
      <c r="K469" s="220" t="s">
        <v>139</v>
      </c>
      <c r="L469" s="44"/>
      <c r="M469" s="225" t="s">
        <v>1</v>
      </c>
      <c r="N469" s="226" t="s">
        <v>38</v>
      </c>
      <c r="O469" s="91"/>
      <c r="P469" s="227">
        <f>O469*H469</f>
        <v>0</v>
      </c>
      <c r="Q469" s="227">
        <v>5.0000000000000002E-05</v>
      </c>
      <c r="R469" s="227">
        <f>Q469*H469</f>
        <v>0.011961000000000001</v>
      </c>
      <c r="S469" s="227">
        <v>0</v>
      </c>
      <c r="T469" s="228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9" t="s">
        <v>242</v>
      </c>
      <c r="AT469" s="229" t="s">
        <v>135</v>
      </c>
      <c r="AU469" s="229" t="s">
        <v>83</v>
      </c>
      <c r="AY469" s="17" t="s">
        <v>133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17" t="s">
        <v>81</v>
      </c>
      <c r="BK469" s="230">
        <f>ROUND(I469*H469,2)</f>
        <v>0</v>
      </c>
      <c r="BL469" s="17" t="s">
        <v>242</v>
      </c>
      <c r="BM469" s="229" t="s">
        <v>740</v>
      </c>
    </row>
    <row r="470" s="2" customFormat="1">
      <c r="A470" s="38"/>
      <c r="B470" s="39"/>
      <c r="C470" s="40"/>
      <c r="D470" s="231" t="s">
        <v>142</v>
      </c>
      <c r="E470" s="40"/>
      <c r="F470" s="232" t="s">
        <v>741</v>
      </c>
      <c r="G470" s="40"/>
      <c r="H470" s="40"/>
      <c r="I470" s="233"/>
      <c r="J470" s="40"/>
      <c r="K470" s="40"/>
      <c r="L470" s="44"/>
      <c r="M470" s="234"/>
      <c r="N470" s="235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142</v>
      </c>
      <c r="AU470" s="17" t="s">
        <v>83</v>
      </c>
    </row>
    <row r="471" s="2" customFormat="1">
      <c r="A471" s="38"/>
      <c r="B471" s="39"/>
      <c r="C471" s="40"/>
      <c r="D471" s="236" t="s">
        <v>144</v>
      </c>
      <c r="E471" s="40"/>
      <c r="F471" s="237" t="s">
        <v>742</v>
      </c>
      <c r="G471" s="40"/>
      <c r="H471" s="40"/>
      <c r="I471" s="233"/>
      <c r="J471" s="40"/>
      <c r="K471" s="40"/>
      <c r="L471" s="44"/>
      <c r="M471" s="234"/>
      <c r="N471" s="235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144</v>
      </c>
      <c r="AU471" s="17" t="s">
        <v>83</v>
      </c>
    </row>
    <row r="472" s="13" customFormat="1">
      <c r="A472" s="13"/>
      <c r="B472" s="238"/>
      <c r="C472" s="239"/>
      <c r="D472" s="231" t="s">
        <v>146</v>
      </c>
      <c r="E472" s="240" t="s">
        <v>1</v>
      </c>
      <c r="F472" s="241" t="s">
        <v>743</v>
      </c>
      <c r="G472" s="239"/>
      <c r="H472" s="242">
        <v>239.22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8" t="s">
        <v>146</v>
      </c>
      <c r="AU472" s="248" t="s">
        <v>83</v>
      </c>
      <c r="AV472" s="13" t="s">
        <v>83</v>
      </c>
      <c r="AW472" s="13" t="s">
        <v>30</v>
      </c>
      <c r="AX472" s="13" t="s">
        <v>81</v>
      </c>
      <c r="AY472" s="248" t="s">
        <v>133</v>
      </c>
    </row>
    <row r="473" s="2" customFormat="1" ht="33" customHeight="1">
      <c r="A473" s="38"/>
      <c r="B473" s="39"/>
      <c r="C473" s="270" t="s">
        <v>744</v>
      </c>
      <c r="D473" s="270" t="s">
        <v>225</v>
      </c>
      <c r="E473" s="271" t="s">
        <v>745</v>
      </c>
      <c r="F473" s="272" t="s">
        <v>746</v>
      </c>
      <c r="G473" s="273" t="s">
        <v>185</v>
      </c>
      <c r="H473" s="274">
        <v>7.9740000000000002</v>
      </c>
      <c r="I473" s="275"/>
      <c r="J473" s="276">
        <f>ROUND(I473*H473,2)</f>
        <v>0</v>
      </c>
      <c r="K473" s="272" t="s">
        <v>1</v>
      </c>
      <c r="L473" s="277"/>
      <c r="M473" s="278" t="s">
        <v>1</v>
      </c>
      <c r="N473" s="279" t="s">
        <v>38</v>
      </c>
      <c r="O473" s="91"/>
      <c r="P473" s="227">
        <f>O473*H473</f>
        <v>0</v>
      </c>
      <c r="Q473" s="227">
        <v>0.038399999999999997</v>
      </c>
      <c r="R473" s="227">
        <f>Q473*H473</f>
        <v>0.30620159999999996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342</v>
      </c>
      <c r="AT473" s="229" t="s">
        <v>225</v>
      </c>
      <c r="AU473" s="229" t="s">
        <v>83</v>
      </c>
      <c r="AY473" s="17" t="s">
        <v>133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81</v>
      </c>
      <c r="BK473" s="230">
        <f>ROUND(I473*H473,2)</f>
        <v>0</v>
      </c>
      <c r="BL473" s="17" t="s">
        <v>242</v>
      </c>
      <c r="BM473" s="229" t="s">
        <v>747</v>
      </c>
    </row>
    <row r="474" s="2" customFormat="1">
      <c r="A474" s="38"/>
      <c r="B474" s="39"/>
      <c r="C474" s="40"/>
      <c r="D474" s="231" t="s">
        <v>142</v>
      </c>
      <c r="E474" s="40"/>
      <c r="F474" s="232" t="s">
        <v>746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142</v>
      </c>
      <c r="AU474" s="17" t="s">
        <v>83</v>
      </c>
    </row>
    <row r="475" s="13" customFormat="1">
      <c r="A475" s="13"/>
      <c r="B475" s="238"/>
      <c r="C475" s="239"/>
      <c r="D475" s="231" t="s">
        <v>146</v>
      </c>
      <c r="E475" s="240" t="s">
        <v>1</v>
      </c>
      <c r="F475" s="241" t="s">
        <v>748</v>
      </c>
      <c r="G475" s="239"/>
      <c r="H475" s="242">
        <v>7.9740000000000002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146</v>
      </c>
      <c r="AU475" s="248" t="s">
        <v>83</v>
      </c>
      <c r="AV475" s="13" t="s">
        <v>83</v>
      </c>
      <c r="AW475" s="13" t="s">
        <v>30</v>
      </c>
      <c r="AX475" s="13" t="s">
        <v>81</v>
      </c>
      <c r="AY475" s="248" t="s">
        <v>133</v>
      </c>
    </row>
    <row r="476" s="2" customFormat="1" ht="24.15" customHeight="1">
      <c r="A476" s="38"/>
      <c r="B476" s="39"/>
      <c r="C476" s="218" t="s">
        <v>749</v>
      </c>
      <c r="D476" s="218" t="s">
        <v>135</v>
      </c>
      <c r="E476" s="219" t="s">
        <v>750</v>
      </c>
      <c r="F476" s="220" t="s">
        <v>751</v>
      </c>
      <c r="G476" s="221" t="s">
        <v>739</v>
      </c>
      <c r="H476" s="222">
        <v>926.27099999999996</v>
      </c>
      <c r="I476" s="223"/>
      <c r="J476" s="224">
        <f>ROUND(I476*H476,2)</f>
        <v>0</v>
      </c>
      <c r="K476" s="220" t="s">
        <v>139</v>
      </c>
      <c r="L476" s="44"/>
      <c r="M476" s="225" t="s">
        <v>1</v>
      </c>
      <c r="N476" s="226" t="s">
        <v>38</v>
      </c>
      <c r="O476" s="91"/>
      <c r="P476" s="227">
        <f>O476*H476</f>
        <v>0</v>
      </c>
      <c r="Q476" s="227">
        <v>5.0000000000000002E-05</v>
      </c>
      <c r="R476" s="227">
        <f>Q476*H476</f>
        <v>0.046313550000000002</v>
      </c>
      <c r="S476" s="227">
        <v>0</v>
      </c>
      <c r="T476" s="22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9" t="s">
        <v>242</v>
      </c>
      <c r="AT476" s="229" t="s">
        <v>135</v>
      </c>
      <c r="AU476" s="229" t="s">
        <v>83</v>
      </c>
      <c r="AY476" s="17" t="s">
        <v>133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7" t="s">
        <v>81</v>
      </c>
      <c r="BK476" s="230">
        <f>ROUND(I476*H476,2)</f>
        <v>0</v>
      </c>
      <c r="BL476" s="17" t="s">
        <v>242</v>
      </c>
      <c r="BM476" s="229" t="s">
        <v>752</v>
      </c>
    </row>
    <row r="477" s="2" customFormat="1">
      <c r="A477" s="38"/>
      <c r="B477" s="39"/>
      <c r="C477" s="40"/>
      <c r="D477" s="231" t="s">
        <v>142</v>
      </c>
      <c r="E477" s="40"/>
      <c r="F477" s="232" t="s">
        <v>753</v>
      </c>
      <c r="G477" s="40"/>
      <c r="H477" s="40"/>
      <c r="I477" s="233"/>
      <c r="J477" s="40"/>
      <c r="K477" s="40"/>
      <c r="L477" s="44"/>
      <c r="M477" s="234"/>
      <c r="N477" s="235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142</v>
      </c>
      <c r="AU477" s="17" t="s">
        <v>83</v>
      </c>
    </row>
    <row r="478" s="2" customFormat="1">
      <c r="A478" s="38"/>
      <c r="B478" s="39"/>
      <c r="C478" s="40"/>
      <c r="D478" s="236" t="s">
        <v>144</v>
      </c>
      <c r="E478" s="40"/>
      <c r="F478" s="237" t="s">
        <v>754</v>
      </c>
      <c r="G478" s="40"/>
      <c r="H478" s="40"/>
      <c r="I478" s="233"/>
      <c r="J478" s="40"/>
      <c r="K478" s="40"/>
      <c r="L478" s="44"/>
      <c r="M478" s="234"/>
      <c r="N478" s="23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144</v>
      </c>
      <c r="AU478" s="17" t="s">
        <v>83</v>
      </c>
    </row>
    <row r="479" s="14" customFormat="1">
      <c r="A479" s="14"/>
      <c r="B479" s="249"/>
      <c r="C479" s="250"/>
      <c r="D479" s="231" t="s">
        <v>146</v>
      </c>
      <c r="E479" s="251" t="s">
        <v>1</v>
      </c>
      <c r="F479" s="252" t="s">
        <v>755</v>
      </c>
      <c r="G479" s="250"/>
      <c r="H479" s="251" t="s">
        <v>1</v>
      </c>
      <c r="I479" s="253"/>
      <c r="J479" s="250"/>
      <c r="K479" s="250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146</v>
      </c>
      <c r="AU479" s="258" t="s">
        <v>83</v>
      </c>
      <c r="AV479" s="14" t="s">
        <v>81</v>
      </c>
      <c r="AW479" s="14" t="s">
        <v>30</v>
      </c>
      <c r="AX479" s="14" t="s">
        <v>73</v>
      </c>
      <c r="AY479" s="258" t="s">
        <v>133</v>
      </c>
    </row>
    <row r="480" s="13" customFormat="1">
      <c r="A480" s="13"/>
      <c r="B480" s="238"/>
      <c r="C480" s="239"/>
      <c r="D480" s="231" t="s">
        <v>146</v>
      </c>
      <c r="E480" s="240" t="s">
        <v>1</v>
      </c>
      <c r="F480" s="241" t="s">
        <v>756</v>
      </c>
      <c r="G480" s="239"/>
      <c r="H480" s="242">
        <v>637.49199999999996</v>
      </c>
      <c r="I480" s="243"/>
      <c r="J480" s="239"/>
      <c r="K480" s="239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146</v>
      </c>
      <c r="AU480" s="248" t="s">
        <v>83</v>
      </c>
      <c r="AV480" s="13" t="s">
        <v>83</v>
      </c>
      <c r="AW480" s="13" t="s">
        <v>30</v>
      </c>
      <c r="AX480" s="13" t="s">
        <v>73</v>
      </c>
      <c r="AY480" s="248" t="s">
        <v>133</v>
      </c>
    </row>
    <row r="481" s="14" customFormat="1">
      <c r="A481" s="14"/>
      <c r="B481" s="249"/>
      <c r="C481" s="250"/>
      <c r="D481" s="231" t="s">
        <v>146</v>
      </c>
      <c r="E481" s="251" t="s">
        <v>1</v>
      </c>
      <c r="F481" s="252" t="s">
        <v>757</v>
      </c>
      <c r="G481" s="250"/>
      <c r="H481" s="251" t="s">
        <v>1</v>
      </c>
      <c r="I481" s="253"/>
      <c r="J481" s="250"/>
      <c r="K481" s="250"/>
      <c r="L481" s="254"/>
      <c r="M481" s="255"/>
      <c r="N481" s="256"/>
      <c r="O481" s="256"/>
      <c r="P481" s="256"/>
      <c r="Q481" s="256"/>
      <c r="R481" s="256"/>
      <c r="S481" s="256"/>
      <c r="T481" s="25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8" t="s">
        <v>146</v>
      </c>
      <c r="AU481" s="258" t="s">
        <v>83</v>
      </c>
      <c r="AV481" s="14" t="s">
        <v>81</v>
      </c>
      <c r="AW481" s="14" t="s">
        <v>30</v>
      </c>
      <c r="AX481" s="14" t="s">
        <v>73</v>
      </c>
      <c r="AY481" s="258" t="s">
        <v>133</v>
      </c>
    </row>
    <row r="482" s="13" customFormat="1">
      <c r="A482" s="13"/>
      <c r="B482" s="238"/>
      <c r="C482" s="239"/>
      <c r="D482" s="231" t="s">
        <v>146</v>
      </c>
      <c r="E482" s="240" t="s">
        <v>1</v>
      </c>
      <c r="F482" s="241" t="s">
        <v>758</v>
      </c>
      <c r="G482" s="239"/>
      <c r="H482" s="242">
        <v>52.490000000000002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146</v>
      </c>
      <c r="AU482" s="248" t="s">
        <v>83</v>
      </c>
      <c r="AV482" s="13" t="s">
        <v>83</v>
      </c>
      <c r="AW482" s="13" t="s">
        <v>30</v>
      </c>
      <c r="AX482" s="13" t="s">
        <v>73</v>
      </c>
      <c r="AY482" s="248" t="s">
        <v>133</v>
      </c>
    </row>
    <row r="483" s="14" customFormat="1">
      <c r="A483" s="14"/>
      <c r="B483" s="249"/>
      <c r="C483" s="250"/>
      <c r="D483" s="231" t="s">
        <v>146</v>
      </c>
      <c r="E483" s="251" t="s">
        <v>1</v>
      </c>
      <c r="F483" s="252" t="s">
        <v>759</v>
      </c>
      <c r="G483" s="250"/>
      <c r="H483" s="251" t="s">
        <v>1</v>
      </c>
      <c r="I483" s="253"/>
      <c r="J483" s="250"/>
      <c r="K483" s="250"/>
      <c r="L483" s="254"/>
      <c r="M483" s="255"/>
      <c r="N483" s="256"/>
      <c r="O483" s="256"/>
      <c r="P483" s="256"/>
      <c r="Q483" s="256"/>
      <c r="R483" s="256"/>
      <c r="S483" s="256"/>
      <c r="T483" s="25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8" t="s">
        <v>146</v>
      </c>
      <c r="AU483" s="258" t="s">
        <v>83</v>
      </c>
      <c r="AV483" s="14" t="s">
        <v>81</v>
      </c>
      <c r="AW483" s="14" t="s">
        <v>30</v>
      </c>
      <c r="AX483" s="14" t="s">
        <v>73</v>
      </c>
      <c r="AY483" s="258" t="s">
        <v>133</v>
      </c>
    </row>
    <row r="484" s="13" customFormat="1">
      <c r="A484" s="13"/>
      <c r="B484" s="238"/>
      <c r="C484" s="239"/>
      <c r="D484" s="231" t="s">
        <v>146</v>
      </c>
      <c r="E484" s="240" t="s">
        <v>1</v>
      </c>
      <c r="F484" s="241" t="s">
        <v>760</v>
      </c>
      <c r="G484" s="239"/>
      <c r="H484" s="242">
        <v>236.28899999999999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146</v>
      </c>
      <c r="AU484" s="248" t="s">
        <v>83</v>
      </c>
      <c r="AV484" s="13" t="s">
        <v>83</v>
      </c>
      <c r="AW484" s="13" t="s">
        <v>30</v>
      </c>
      <c r="AX484" s="13" t="s">
        <v>73</v>
      </c>
      <c r="AY484" s="248" t="s">
        <v>133</v>
      </c>
    </row>
    <row r="485" s="15" customFormat="1">
      <c r="A485" s="15"/>
      <c r="B485" s="259"/>
      <c r="C485" s="260"/>
      <c r="D485" s="231" t="s">
        <v>146</v>
      </c>
      <c r="E485" s="261" t="s">
        <v>1</v>
      </c>
      <c r="F485" s="262" t="s">
        <v>223</v>
      </c>
      <c r="G485" s="260"/>
      <c r="H485" s="263">
        <v>926.27099999999996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9" t="s">
        <v>146</v>
      </c>
      <c r="AU485" s="269" t="s">
        <v>83</v>
      </c>
      <c r="AV485" s="15" t="s">
        <v>140</v>
      </c>
      <c r="AW485" s="15" t="s">
        <v>30</v>
      </c>
      <c r="AX485" s="15" t="s">
        <v>81</v>
      </c>
      <c r="AY485" s="269" t="s">
        <v>133</v>
      </c>
    </row>
    <row r="486" s="2" customFormat="1" ht="33" customHeight="1">
      <c r="A486" s="38"/>
      <c r="B486" s="39"/>
      <c r="C486" s="270" t="s">
        <v>761</v>
      </c>
      <c r="D486" s="270" t="s">
        <v>225</v>
      </c>
      <c r="E486" s="271" t="s">
        <v>762</v>
      </c>
      <c r="F486" s="272" t="s">
        <v>763</v>
      </c>
      <c r="G486" s="273" t="s">
        <v>739</v>
      </c>
      <c r="H486" s="274">
        <v>972.58500000000004</v>
      </c>
      <c r="I486" s="275"/>
      <c r="J486" s="276">
        <f>ROUND(I486*H486,2)</f>
        <v>0</v>
      </c>
      <c r="K486" s="272" t="s">
        <v>1</v>
      </c>
      <c r="L486" s="277"/>
      <c r="M486" s="278" t="s">
        <v>1</v>
      </c>
      <c r="N486" s="279" t="s">
        <v>38</v>
      </c>
      <c r="O486" s="91"/>
      <c r="P486" s="227">
        <f>O486*H486</f>
        <v>0</v>
      </c>
      <c r="Q486" s="227">
        <v>1</v>
      </c>
      <c r="R486" s="227">
        <f>Q486*H486</f>
        <v>972.58500000000004</v>
      </c>
      <c r="S486" s="227">
        <v>0</v>
      </c>
      <c r="T486" s="22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9" t="s">
        <v>342</v>
      </c>
      <c r="AT486" s="229" t="s">
        <v>225</v>
      </c>
      <c r="AU486" s="229" t="s">
        <v>83</v>
      </c>
      <c r="AY486" s="17" t="s">
        <v>133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17" t="s">
        <v>81</v>
      </c>
      <c r="BK486" s="230">
        <f>ROUND(I486*H486,2)</f>
        <v>0</v>
      </c>
      <c r="BL486" s="17" t="s">
        <v>242</v>
      </c>
      <c r="BM486" s="229" t="s">
        <v>764</v>
      </c>
    </row>
    <row r="487" s="2" customFormat="1">
      <c r="A487" s="38"/>
      <c r="B487" s="39"/>
      <c r="C487" s="40"/>
      <c r="D487" s="231" t="s">
        <v>142</v>
      </c>
      <c r="E487" s="40"/>
      <c r="F487" s="232" t="s">
        <v>763</v>
      </c>
      <c r="G487" s="40"/>
      <c r="H487" s="40"/>
      <c r="I487" s="233"/>
      <c r="J487" s="40"/>
      <c r="K487" s="40"/>
      <c r="L487" s="44"/>
      <c r="M487" s="234"/>
      <c r="N487" s="235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142</v>
      </c>
      <c r="AU487" s="17" t="s">
        <v>83</v>
      </c>
    </row>
    <row r="488" s="13" customFormat="1">
      <c r="A488" s="13"/>
      <c r="B488" s="238"/>
      <c r="C488" s="239"/>
      <c r="D488" s="231" t="s">
        <v>146</v>
      </c>
      <c r="E488" s="239"/>
      <c r="F488" s="241" t="s">
        <v>765</v>
      </c>
      <c r="G488" s="239"/>
      <c r="H488" s="242">
        <v>972.58500000000004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8" t="s">
        <v>146</v>
      </c>
      <c r="AU488" s="248" t="s">
        <v>83</v>
      </c>
      <c r="AV488" s="13" t="s">
        <v>83</v>
      </c>
      <c r="AW488" s="13" t="s">
        <v>4</v>
      </c>
      <c r="AX488" s="13" t="s">
        <v>81</v>
      </c>
      <c r="AY488" s="248" t="s">
        <v>133</v>
      </c>
    </row>
    <row r="489" s="2" customFormat="1" ht="24.15" customHeight="1">
      <c r="A489" s="38"/>
      <c r="B489" s="39"/>
      <c r="C489" s="218" t="s">
        <v>766</v>
      </c>
      <c r="D489" s="218" t="s">
        <v>135</v>
      </c>
      <c r="E489" s="219" t="s">
        <v>767</v>
      </c>
      <c r="F489" s="220" t="s">
        <v>768</v>
      </c>
      <c r="G489" s="221" t="s">
        <v>536</v>
      </c>
      <c r="H489" s="280"/>
      <c r="I489" s="223"/>
      <c r="J489" s="224">
        <f>ROUND(I489*H489,2)</f>
        <v>0</v>
      </c>
      <c r="K489" s="220" t="s">
        <v>139</v>
      </c>
      <c r="L489" s="44"/>
      <c r="M489" s="225" t="s">
        <v>1</v>
      </c>
      <c r="N489" s="226" t="s">
        <v>38</v>
      </c>
      <c r="O489" s="91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9" t="s">
        <v>242</v>
      </c>
      <c r="AT489" s="229" t="s">
        <v>135</v>
      </c>
      <c r="AU489" s="229" t="s">
        <v>83</v>
      </c>
      <c r="AY489" s="17" t="s">
        <v>133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17" t="s">
        <v>81</v>
      </c>
      <c r="BK489" s="230">
        <f>ROUND(I489*H489,2)</f>
        <v>0</v>
      </c>
      <c r="BL489" s="17" t="s">
        <v>242</v>
      </c>
      <c r="BM489" s="229" t="s">
        <v>769</v>
      </c>
    </row>
    <row r="490" s="2" customFormat="1">
      <c r="A490" s="38"/>
      <c r="B490" s="39"/>
      <c r="C490" s="40"/>
      <c r="D490" s="231" t="s">
        <v>142</v>
      </c>
      <c r="E490" s="40"/>
      <c r="F490" s="232" t="s">
        <v>770</v>
      </c>
      <c r="G490" s="40"/>
      <c r="H490" s="40"/>
      <c r="I490" s="233"/>
      <c r="J490" s="40"/>
      <c r="K490" s="40"/>
      <c r="L490" s="44"/>
      <c r="M490" s="234"/>
      <c r="N490" s="235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142</v>
      </c>
      <c r="AU490" s="17" t="s">
        <v>83</v>
      </c>
    </row>
    <row r="491" s="2" customFormat="1">
      <c r="A491" s="38"/>
      <c r="B491" s="39"/>
      <c r="C491" s="40"/>
      <c r="D491" s="236" t="s">
        <v>144</v>
      </c>
      <c r="E491" s="40"/>
      <c r="F491" s="237" t="s">
        <v>771</v>
      </c>
      <c r="G491" s="40"/>
      <c r="H491" s="40"/>
      <c r="I491" s="233"/>
      <c r="J491" s="40"/>
      <c r="K491" s="40"/>
      <c r="L491" s="44"/>
      <c r="M491" s="234"/>
      <c r="N491" s="235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144</v>
      </c>
      <c r="AU491" s="17" t="s">
        <v>83</v>
      </c>
    </row>
    <row r="492" s="12" customFormat="1" ht="22.8" customHeight="1">
      <c r="A492" s="12"/>
      <c r="B492" s="202"/>
      <c r="C492" s="203"/>
      <c r="D492" s="204" t="s">
        <v>72</v>
      </c>
      <c r="E492" s="216" t="s">
        <v>772</v>
      </c>
      <c r="F492" s="216" t="s">
        <v>773</v>
      </c>
      <c r="G492" s="203"/>
      <c r="H492" s="203"/>
      <c r="I492" s="206"/>
      <c r="J492" s="217">
        <f>BK492</f>
        <v>0</v>
      </c>
      <c r="K492" s="203"/>
      <c r="L492" s="208"/>
      <c r="M492" s="209"/>
      <c r="N492" s="210"/>
      <c r="O492" s="210"/>
      <c r="P492" s="211">
        <f>SUM(P493:P518)</f>
        <v>0</v>
      </c>
      <c r="Q492" s="210"/>
      <c r="R492" s="211">
        <f>SUM(R493:R518)</f>
        <v>0.12884659999999998</v>
      </c>
      <c r="S492" s="210"/>
      <c r="T492" s="212">
        <f>SUM(T493:T518)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3" t="s">
        <v>83</v>
      </c>
      <c r="AT492" s="214" t="s">
        <v>72</v>
      </c>
      <c r="AU492" s="214" t="s">
        <v>81</v>
      </c>
      <c r="AY492" s="213" t="s">
        <v>133</v>
      </c>
      <c r="BK492" s="215">
        <f>SUM(BK493:BK518)</f>
        <v>0</v>
      </c>
    </row>
    <row r="493" s="2" customFormat="1" ht="16.5" customHeight="1">
      <c r="A493" s="38"/>
      <c r="B493" s="39"/>
      <c r="C493" s="218" t="s">
        <v>774</v>
      </c>
      <c r="D493" s="218" t="s">
        <v>135</v>
      </c>
      <c r="E493" s="219" t="s">
        <v>775</v>
      </c>
      <c r="F493" s="220" t="s">
        <v>776</v>
      </c>
      <c r="G493" s="221" t="s">
        <v>185</v>
      </c>
      <c r="H493" s="222">
        <v>3.2400000000000002</v>
      </c>
      <c r="I493" s="223"/>
      <c r="J493" s="224">
        <f>ROUND(I493*H493,2)</f>
        <v>0</v>
      </c>
      <c r="K493" s="220" t="s">
        <v>139</v>
      </c>
      <c r="L493" s="44"/>
      <c r="M493" s="225" t="s">
        <v>1</v>
      </c>
      <c r="N493" s="226" t="s">
        <v>38</v>
      </c>
      <c r="O493" s="91"/>
      <c r="P493" s="227">
        <f>O493*H493</f>
        <v>0</v>
      </c>
      <c r="Q493" s="227">
        <v>0.00029999999999999997</v>
      </c>
      <c r="R493" s="227">
        <f>Q493*H493</f>
        <v>0.00097199999999999999</v>
      </c>
      <c r="S493" s="227">
        <v>0</v>
      </c>
      <c r="T493" s="228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9" t="s">
        <v>242</v>
      </c>
      <c r="AT493" s="229" t="s">
        <v>135</v>
      </c>
      <c r="AU493" s="229" t="s">
        <v>83</v>
      </c>
      <c r="AY493" s="17" t="s">
        <v>133</v>
      </c>
      <c r="BE493" s="230">
        <f>IF(N493="základní",J493,0)</f>
        <v>0</v>
      </c>
      <c r="BF493" s="230">
        <f>IF(N493="snížená",J493,0)</f>
        <v>0</v>
      </c>
      <c r="BG493" s="230">
        <f>IF(N493="zákl. přenesená",J493,0)</f>
        <v>0</v>
      </c>
      <c r="BH493" s="230">
        <f>IF(N493="sníž. přenesená",J493,0)</f>
        <v>0</v>
      </c>
      <c r="BI493" s="230">
        <f>IF(N493="nulová",J493,0)</f>
        <v>0</v>
      </c>
      <c r="BJ493" s="17" t="s">
        <v>81</v>
      </c>
      <c r="BK493" s="230">
        <f>ROUND(I493*H493,2)</f>
        <v>0</v>
      </c>
      <c r="BL493" s="17" t="s">
        <v>242</v>
      </c>
      <c r="BM493" s="229" t="s">
        <v>777</v>
      </c>
    </row>
    <row r="494" s="2" customFormat="1">
      <c r="A494" s="38"/>
      <c r="B494" s="39"/>
      <c r="C494" s="40"/>
      <c r="D494" s="231" t="s">
        <v>142</v>
      </c>
      <c r="E494" s="40"/>
      <c r="F494" s="232" t="s">
        <v>778</v>
      </c>
      <c r="G494" s="40"/>
      <c r="H494" s="40"/>
      <c r="I494" s="233"/>
      <c r="J494" s="40"/>
      <c r="K494" s="40"/>
      <c r="L494" s="44"/>
      <c r="M494" s="234"/>
      <c r="N494" s="235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142</v>
      </c>
      <c r="AU494" s="17" t="s">
        <v>83</v>
      </c>
    </row>
    <row r="495" s="2" customFormat="1">
      <c r="A495" s="38"/>
      <c r="B495" s="39"/>
      <c r="C495" s="40"/>
      <c r="D495" s="236" t="s">
        <v>144</v>
      </c>
      <c r="E495" s="40"/>
      <c r="F495" s="237" t="s">
        <v>779</v>
      </c>
      <c r="G495" s="40"/>
      <c r="H495" s="40"/>
      <c r="I495" s="233"/>
      <c r="J495" s="40"/>
      <c r="K495" s="40"/>
      <c r="L495" s="44"/>
      <c r="M495" s="234"/>
      <c r="N495" s="235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144</v>
      </c>
      <c r="AU495" s="17" t="s">
        <v>83</v>
      </c>
    </row>
    <row r="496" s="2" customFormat="1" ht="24.15" customHeight="1">
      <c r="A496" s="38"/>
      <c r="B496" s="39"/>
      <c r="C496" s="218" t="s">
        <v>780</v>
      </c>
      <c r="D496" s="218" t="s">
        <v>135</v>
      </c>
      <c r="E496" s="219" t="s">
        <v>781</v>
      </c>
      <c r="F496" s="220" t="s">
        <v>782</v>
      </c>
      <c r="G496" s="221" t="s">
        <v>185</v>
      </c>
      <c r="H496" s="222">
        <v>3.2400000000000002</v>
      </c>
      <c r="I496" s="223"/>
      <c r="J496" s="224">
        <f>ROUND(I496*H496,2)</f>
        <v>0</v>
      </c>
      <c r="K496" s="220" t="s">
        <v>139</v>
      </c>
      <c r="L496" s="44"/>
      <c r="M496" s="225" t="s">
        <v>1</v>
      </c>
      <c r="N496" s="226" t="s">
        <v>38</v>
      </c>
      <c r="O496" s="91"/>
      <c r="P496" s="227">
        <f>O496*H496</f>
        <v>0</v>
      </c>
      <c r="Q496" s="227">
        <v>0.0075799999999999999</v>
      </c>
      <c r="R496" s="227">
        <f>Q496*H496</f>
        <v>0.0245592</v>
      </c>
      <c r="S496" s="227">
        <v>0</v>
      </c>
      <c r="T496" s="22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9" t="s">
        <v>242</v>
      </c>
      <c r="AT496" s="229" t="s">
        <v>135</v>
      </c>
      <c r="AU496" s="229" t="s">
        <v>83</v>
      </c>
      <c r="AY496" s="17" t="s">
        <v>133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17" t="s">
        <v>81</v>
      </c>
      <c r="BK496" s="230">
        <f>ROUND(I496*H496,2)</f>
        <v>0</v>
      </c>
      <c r="BL496" s="17" t="s">
        <v>242</v>
      </c>
      <c r="BM496" s="229" t="s">
        <v>783</v>
      </c>
    </row>
    <row r="497" s="2" customFormat="1">
      <c r="A497" s="38"/>
      <c r="B497" s="39"/>
      <c r="C497" s="40"/>
      <c r="D497" s="231" t="s">
        <v>142</v>
      </c>
      <c r="E497" s="40"/>
      <c r="F497" s="232" t="s">
        <v>784</v>
      </c>
      <c r="G497" s="40"/>
      <c r="H497" s="40"/>
      <c r="I497" s="233"/>
      <c r="J497" s="40"/>
      <c r="K497" s="40"/>
      <c r="L497" s="44"/>
      <c r="M497" s="234"/>
      <c r="N497" s="235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142</v>
      </c>
      <c r="AU497" s="17" t="s">
        <v>83</v>
      </c>
    </row>
    <row r="498" s="2" customFormat="1">
      <c r="A498" s="38"/>
      <c r="B498" s="39"/>
      <c r="C498" s="40"/>
      <c r="D498" s="236" t="s">
        <v>144</v>
      </c>
      <c r="E498" s="40"/>
      <c r="F498" s="237" t="s">
        <v>785</v>
      </c>
      <c r="G498" s="40"/>
      <c r="H498" s="40"/>
      <c r="I498" s="233"/>
      <c r="J498" s="40"/>
      <c r="K498" s="40"/>
      <c r="L498" s="44"/>
      <c r="M498" s="234"/>
      <c r="N498" s="235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144</v>
      </c>
      <c r="AU498" s="17" t="s">
        <v>83</v>
      </c>
    </row>
    <row r="499" s="2" customFormat="1" ht="33" customHeight="1">
      <c r="A499" s="38"/>
      <c r="B499" s="39"/>
      <c r="C499" s="218" t="s">
        <v>786</v>
      </c>
      <c r="D499" s="218" t="s">
        <v>135</v>
      </c>
      <c r="E499" s="219" t="s">
        <v>787</v>
      </c>
      <c r="F499" s="220" t="s">
        <v>788</v>
      </c>
      <c r="G499" s="221" t="s">
        <v>198</v>
      </c>
      <c r="H499" s="222">
        <v>4.21</v>
      </c>
      <c r="I499" s="223"/>
      <c r="J499" s="224">
        <f>ROUND(I499*H499,2)</f>
        <v>0</v>
      </c>
      <c r="K499" s="220" t="s">
        <v>139</v>
      </c>
      <c r="L499" s="44"/>
      <c r="M499" s="225" t="s">
        <v>1</v>
      </c>
      <c r="N499" s="226" t="s">
        <v>38</v>
      </c>
      <c r="O499" s="91"/>
      <c r="P499" s="227">
        <f>O499*H499</f>
        <v>0</v>
      </c>
      <c r="Q499" s="227">
        <v>0.00029999999999999997</v>
      </c>
      <c r="R499" s="227">
        <f>Q499*H499</f>
        <v>0.0012629999999999998</v>
      </c>
      <c r="S499" s="227">
        <v>0</v>
      </c>
      <c r="T499" s="22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9" t="s">
        <v>242</v>
      </c>
      <c r="AT499" s="229" t="s">
        <v>135</v>
      </c>
      <c r="AU499" s="229" t="s">
        <v>83</v>
      </c>
      <c r="AY499" s="17" t="s">
        <v>133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7" t="s">
        <v>81</v>
      </c>
      <c r="BK499" s="230">
        <f>ROUND(I499*H499,2)</f>
        <v>0</v>
      </c>
      <c r="BL499" s="17" t="s">
        <v>242</v>
      </c>
      <c r="BM499" s="229" t="s">
        <v>789</v>
      </c>
    </row>
    <row r="500" s="2" customFormat="1">
      <c r="A500" s="38"/>
      <c r="B500" s="39"/>
      <c r="C500" s="40"/>
      <c r="D500" s="231" t="s">
        <v>142</v>
      </c>
      <c r="E500" s="40"/>
      <c r="F500" s="232" t="s">
        <v>790</v>
      </c>
      <c r="G500" s="40"/>
      <c r="H500" s="40"/>
      <c r="I500" s="233"/>
      <c r="J500" s="40"/>
      <c r="K500" s="40"/>
      <c r="L500" s="44"/>
      <c r="M500" s="234"/>
      <c r="N500" s="235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142</v>
      </c>
      <c r="AU500" s="17" t="s">
        <v>83</v>
      </c>
    </row>
    <row r="501" s="2" customFormat="1">
      <c r="A501" s="38"/>
      <c r="B501" s="39"/>
      <c r="C501" s="40"/>
      <c r="D501" s="236" t="s">
        <v>144</v>
      </c>
      <c r="E501" s="40"/>
      <c r="F501" s="237" t="s">
        <v>791</v>
      </c>
      <c r="G501" s="40"/>
      <c r="H501" s="40"/>
      <c r="I501" s="233"/>
      <c r="J501" s="40"/>
      <c r="K501" s="40"/>
      <c r="L501" s="44"/>
      <c r="M501" s="234"/>
      <c r="N501" s="235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144</v>
      </c>
      <c r="AU501" s="17" t="s">
        <v>83</v>
      </c>
    </row>
    <row r="502" s="13" customFormat="1">
      <c r="A502" s="13"/>
      <c r="B502" s="238"/>
      <c r="C502" s="239"/>
      <c r="D502" s="231" t="s">
        <v>146</v>
      </c>
      <c r="E502" s="240" t="s">
        <v>1</v>
      </c>
      <c r="F502" s="241" t="s">
        <v>792</v>
      </c>
      <c r="G502" s="239"/>
      <c r="H502" s="242">
        <v>4.21</v>
      </c>
      <c r="I502" s="243"/>
      <c r="J502" s="239"/>
      <c r="K502" s="239"/>
      <c r="L502" s="244"/>
      <c r="M502" s="245"/>
      <c r="N502" s="246"/>
      <c r="O502" s="246"/>
      <c r="P502" s="246"/>
      <c r="Q502" s="246"/>
      <c r="R502" s="246"/>
      <c r="S502" s="246"/>
      <c r="T502" s="24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8" t="s">
        <v>146</v>
      </c>
      <c r="AU502" s="248" t="s">
        <v>83</v>
      </c>
      <c r="AV502" s="13" t="s">
        <v>83</v>
      </c>
      <c r="AW502" s="13" t="s">
        <v>30</v>
      </c>
      <c r="AX502" s="13" t="s">
        <v>81</v>
      </c>
      <c r="AY502" s="248" t="s">
        <v>133</v>
      </c>
    </row>
    <row r="503" s="2" customFormat="1" ht="24.15" customHeight="1">
      <c r="A503" s="38"/>
      <c r="B503" s="39"/>
      <c r="C503" s="270" t="s">
        <v>793</v>
      </c>
      <c r="D503" s="270" t="s">
        <v>225</v>
      </c>
      <c r="E503" s="271" t="s">
        <v>794</v>
      </c>
      <c r="F503" s="272" t="s">
        <v>795</v>
      </c>
      <c r="G503" s="273" t="s">
        <v>185</v>
      </c>
      <c r="H503" s="274">
        <v>0.27800000000000002</v>
      </c>
      <c r="I503" s="275"/>
      <c r="J503" s="276">
        <f>ROUND(I503*H503,2)</f>
        <v>0</v>
      </c>
      <c r="K503" s="272" t="s">
        <v>139</v>
      </c>
      <c r="L503" s="277"/>
      <c r="M503" s="278" t="s">
        <v>1</v>
      </c>
      <c r="N503" s="279" t="s">
        <v>38</v>
      </c>
      <c r="O503" s="91"/>
      <c r="P503" s="227">
        <f>O503*H503</f>
        <v>0</v>
      </c>
      <c r="Q503" s="227">
        <v>0.021999999999999999</v>
      </c>
      <c r="R503" s="227">
        <f>Q503*H503</f>
        <v>0.0061159999999999999</v>
      </c>
      <c r="S503" s="227">
        <v>0</v>
      </c>
      <c r="T503" s="22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9" t="s">
        <v>342</v>
      </c>
      <c r="AT503" s="229" t="s">
        <v>225</v>
      </c>
      <c r="AU503" s="229" t="s">
        <v>83</v>
      </c>
      <c r="AY503" s="17" t="s">
        <v>133</v>
      </c>
      <c r="BE503" s="230">
        <f>IF(N503="základní",J503,0)</f>
        <v>0</v>
      </c>
      <c r="BF503" s="230">
        <f>IF(N503="snížená",J503,0)</f>
        <v>0</v>
      </c>
      <c r="BG503" s="230">
        <f>IF(N503="zákl. přenesená",J503,0)</f>
        <v>0</v>
      </c>
      <c r="BH503" s="230">
        <f>IF(N503="sníž. přenesená",J503,0)</f>
        <v>0</v>
      </c>
      <c r="BI503" s="230">
        <f>IF(N503="nulová",J503,0)</f>
        <v>0</v>
      </c>
      <c r="BJ503" s="17" t="s">
        <v>81</v>
      </c>
      <c r="BK503" s="230">
        <f>ROUND(I503*H503,2)</f>
        <v>0</v>
      </c>
      <c r="BL503" s="17" t="s">
        <v>242</v>
      </c>
      <c r="BM503" s="229" t="s">
        <v>796</v>
      </c>
    </row>
    <row r="504" s="2" customFormat="1">
      <c r="A504" s="38"/>
      <c r="B504" s="39"/>
      <c r="C504" s="40"/>
      <c r="D504" s="231" t="s">
        <v>142</v>
      </c>
      <c r="E504" s="40"/>
      <c r="F504" s="232" t="s">
        <v>795</v>
      </c>
      <c r="G504" s="40"/>
      <c r="H504" s="40"/>
      <c r="I504" s="233"/>
      <c r="J504" s="40"/>
      <c r="K504" s="40"/>
      <c r="L504" s="44"/>
      <c r="M504" s="234"/>
      <c r="N504" s="235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142</v>
      </c>
      <c r="AU504" s="17" t="s">
        <v>83</v>
      </c>
    </row>
    <row r="505" s="13" customFormat="1">
      <c r="A505" s="13"/>
      <c r="B505" s="238"/>
      <c r="C505" s="239"/>
      <c r="D505" s="231" t="s">
        <v>146</v>
      </c>
      <c r="E505" s="240" t="s">
        <v>1</v>
      </c>
      <c r="F505" s="241" t="s">
        <v>797</v>
      </c>
      <c r="G505" s="239"/>
      <c r="H505" s="242">
        <v>0.253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146</v>
      </c>
      <c r="AU505" s="248" t="s">
        <v>83</v>
      </c>
      <c r="AV505" s="13" t="s">
        <v>83</v>
      </c>
      <c r="AW505" s="13" t="s">
        <v>30</v>
      </c>
      <c r="AX505" s="13" t="s">
        <v>81</v>
      </c>
      <c r="AY505" s="248" t="s">
        <v>133</v>
      </c>
    </row>
    <row r="506" s="13" customFormat="1">
      <c r="A506" s="13"/>
      <c r="B506" s="238"/>
      <c r="C506" s="239"/>
      <c r="D506" s="231" t="s">
        <v>146</v>
      </c>
      <c r="E506" s="239"/>
      <c r="F506" s="241" t="s">
        <v>798</v>
      </c>
      <c r="G506" s="239"/>
      <c r="H506" s="242">
        <v>0.27800000000000002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146</v>
      </c>
      <c r="AU506" s="248" t="s">
        <v>83</v>
      </c>
      <c r="AV506" s="13" t="s">
        <v>83</v>
      </c>
      <c r="AW506" s="13" t="s">
        <v>4</v>
      </c>
      <c r="AX506" s="13" t="s">
        <v>81</v>
      </c>
      <c r="AY506" s="248" t="s">
        <v>133</v>
      </c>
    </row>
    <row r="507" s="2" customFormat="1" ht="33" customHeight="1">
      <c r="A507" s="38"/>
      <c r="B507" s="39"/>
      <c r="C507" s="218" t="s">
        <v>799</v>
      </c>
      <c r="D507" s="218" t="s">
        <v>135</v>
      </c>
      <c r="E507" s="219" t="s">
        <v>800</v>
      </c>
      <c r="F507" s="220" t="s">
        <v>801</v>
      </c>
      <c r="G507" s="221" t="s">
        <v>185</v>
      </c>
      <c r="H507" s="222">
        <v>3.2400000000000002</v>
      </c>
      <c r="I507" s="223"/>
      <c r="J507" s="224">
        <f>ROUND(I507*H507,2)</f>
        <v>0</v>
      </c>
      <c r="K507" s="220" t="s">
        <v>139</v>
      </c>
      <c r="L507" s="44"/>
      <c r="M507" s="225" t="s">
        <v>1</v>
      </c>
      <c r="N507" s="226" t="s">
        <v>38</v>
      </c>
      <c r="O507" s="91"/>
      <c r="P507" s="227">
        <f>O507*H507</f>
        <v>0</v>
      </c>
      <c r="Q507" s="227">
        <v>0.0053800000000000002</v>
      </c>
      <c r="R507" s="227">
        <f>Q507*H507</f>
        <v>0.017431200000000001</v>
      </c>
      <c r="S507" s="227">
        <v>0</v>
      </c>
      <c r="T507" s="22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9" t="s">
        <v>242</v>
      </c>
      <c r="AT507" s="229" t="s">
        <v>135</v>
      </c>
      <c r="AU507" s="229" t="s">
        <v>83</v>
      </c>
      <c r="AY507" s="17" t="s">
        <v>133</v>
      </c>
      <c r="BE507" s="230">
        <f>IF(N507="základní",J507,0)</f>
        <v>0</v>
      </c>
      <c r="BF507" s="230">
        <f>IF(N507="snížená",J507,0)</f>
        <v>0</v>
      </c>
      <c r="BG507" s="230">
        <f>IF(N507="zákl. přenesená",J507,0)</f>
        <v>0</v>
      </c>
      <c r="BH507" s="230">
        <f>IF(N507="sníž. přenesená",J507,0)</f>
        <v>0</v>
      </c>
      <c r="BI507" s="230">
        <f>IF(N507="nulová",J507,0)</f>
        <v>0</v>
      </c>
      <c r="BJ507" s="17" t="s">
        <v>81</v>
      </c>
      <c r="BK507" s="230">
        <f>ROUND(I507*H507,2)</f>
        <v>0</v>
      </c>
      <c r="BL507" s="17" t="s">
        <v>242</v>
      </c>
      <c r="BM507" s="229" t="s">
        <v>802</v>
      </c>
    </row>
    <row r="508" s="2" customFormat="1">
      <c r="A508" s="38"/>
      <c r="B508" s="39"/>
      <c r="C508" s="40"/>
      <c r="D508" s="231" t="s">
        <v>142</v>
      </c>
      <c r="E508" s="40"/>
      <c r="F508" s="232" t="s">
        <v>803</v>
      </c>
      <c r="G508" s="40"/>
      <c r="H508" s="40"/>
      <c r="I508" s="233"/>
      <c r="J508" s="40"/>
      <c r="K508" s="40"/>
      <c r="L508" s="44"/>
      <c r="M508" s="234"/>
      <c r="N508" s="235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142</v>
      </c>
      <c r="AU508" s="17" t="s">
        <v>83</v>
      </c>
    </row>
    <row r="509" s="2" customFormat="1">
      <c r="A509" s="38"/>
      <c r="B509" s="39"/>
      <c r="C509" s="40"/>
      <c r="D509" s="236" t="s">
        <v>144</v>
      </c>
      <c r="E509" s="40"/>
      <c r="F509" s="237" t="s">
        <v>804</v>
      </c>
      <c r="G509" s="40"/>
      <c r="H509" s="40"/>
      <c r="I509" s="233"/>
      <c r="J509" s="40"/>
      <c r="K509" s="40"/>
      <c r="L509" s="44"/>
      <c r="M509" s="234"/>
      <c r="N509" s="235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144</v>
      </c>
      <c r="AU509" s="17" t="s">
        <v>83</v>
      </c>
    </row>
    <row r="510" s="2" customFormat="1" ht="24.15" customHeight="1">
      <c r="A510" s="38"/>
      <c r="B510" s="39"/>
      <c r="C510" s="270" t="s">
        <v>805</v>
      </c>
      <c r="D510" s="270" t="s">
        <v>225</v>
      </c>
      <c r="E510" s="271" t="s">
        <v>794</v>
      </c>
      <c r="F510" s="272" t="s">
        <v>795</v>
      </c>
      <c r="G510" s="273" t="s">
        <v>185</v>
      </c>
      <c r="H510" s="274">
        <v>3.5640000000000001</v>
      </c>
      <c r="I510" s="275"/>
      <c r="J510" s="276">
        <f>ROUND(I510*H510,2)</f>
        <v>0</v>
      </c>
      <c r="K510" s="272" t="s">
        <v>139</v>
      </c>
      <c r="L510" s="277"/>
      <c r="M510" s="278" t="s">
        <v>1</v>
      </c>
      <c r="N510" s="279" t="s">
        <v>38</v>
      </c>
      <c r="O510" s="91"/>
      <c r="P510" s="227">
        <f>O510*H510</f>
        <v>0</v>
      </c>
      <c r="Q510" s="227">
        <v>0.021999999999999999</v>
      </c>
      <c r="R510" s="227">
        <f>Q510*H510</f>
        <v>0.078407999999999992</v>
      </c>
      <c r="S510" s="227">
        <v>0</v>
      </c>
      <c r="T510" s="22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9" t="s">
        <v>342</v>
      </c>
      <c r="AT510" s="229" t="s">
        <v>225</v>
      </c>
      <c r="AU510" s="229" t="s">
        <v>83</v>
      </c>
      <c r="AY510" s="17" t="s">
        <v>133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7" t="s">
        <v>81</v>
      </c>
      <c r="BK510" s="230">
        <f>ROUND(I510*H510,2)</f>
        <v>0</v>
      </c>
      <c r="BL510" s="17" t="s">
        <v>242</v>
      </c>
      <c r="BM510" s="229" t="s">
        <v>806</v>
      </c>
    </row>
    <row r="511" s="2" customFormat="1">
      <c r="A511" s="38"/>
      <c r="B511" s="39"/>
      <c r="C511" s="40"/>
      <c r="D511" s="231" t="s">
        <v>142</v>
      </c>
      <c r="E511" s="40"/>
      <c r="F511" s="232" t="s">
        <v>795</v>
      </c>
      <c r="G511" s="40"/>
      <c r="H511" s="40"/>
      <c r="I511" s="233"/>
      <c r="J511" s="40"/>
      <c r="K511" s="40"/>
      <c r="L511" s="44"/>
      <c r="M511" s="234"/>
      <c r="N511" s="235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142</v>
      </c>
      <c r="AU511" s="17" t="s">
        <v>83</v>
      </c>
    </row>
    <row r="512" s="13" customFormat="1">
      <c r="A512" s="13"/>
      <c r="B512" s="238"/>
      <c r="C512" s="239"/>
      <c r="D512" s="231" t="s">
        <v>146</v>
      </c>
      <c r="E512" s="239"/>
      <c r="F512" s="241" t="s">
        <v>807</v>
      </c>
      <c r="G512" s="239"/>
      <c r="H512" s="242">
        <v>3.5640000000000001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146</v>
      </c>
      <c r="AU512" s="248" t="s">
        <v>83</v>
      </c>
      <c r="AV512" s="13" t="s">
        <v>83</v>
      </c>
      <c r="AW512" s="13" t="s">
        <v>4</v>
      </c>
      <c r="AX512" s="13" t="s">
        <v>81</v>
      </c>
      <c r="AY512" s="248" t="s">
        <v>133</v>
      </c>
    </row>
    <row r="513" s="2" customFormat="1" ht="16.5" customHeight="1">
      <c r="A513" s="38"/>
      <c r="B513" s="39"/>
      <c r="C513" s="218" t="s">
        <v>808</v>
      </c>
      <c r="D513" s="218" t="s">
        <v>135</v>
      </c>
      <c r="E513" s="219" t="s">
        <v>809</v>
      </c>
      <c r="F513" s="220" t="s">
        <v>810</v>
      </c>
      <c r="G513" s="221" t="s">
        <v>198</v>
      </c>
      <c r="H513" s="222">
        <v>3.2400000000000002</v>
      </c>
      <c r="I513" s="223"/>
      <c r="J513" s="224">
        <f>ROUND(I513*H513,2)</f>
        <v>0</v>
      </c>
      <c r="K513" s="220" t="s">
        <v>139</v>
      </c>
      <c r="L513" s="44"/>
      <c r="M513" s="225" t="s">
        <v>1</v>
      </c>
      <c r="N513" s="226" t="s">
        <v>38</v>
      </c>
      <c r="O513" s="91"/>
      <c r="P513" s="227">
        <f>O513*H513</f>
        <v>0</v>
      </c>
      <c r="Q513" s="227">
        <v>3.0000000000000001E-05</v>
      </c>
      <c r="R513" s="227">
        <f>Q513*H513</f>
        <v>9.7200000000000004E-05</v>
      </c>
      <c r="S513" s="227">
        <v>0</v>
      </c>
      <c r="T513" s="22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9" t="s">
        <v>242</v>
      </c>
      <c r="AT513" s="229" t="s">
        <v>135</v>
      </c>
      <c r="AU513" s="229" t="s">
        <v>83</v>
      </c>
      <c r="AY513" s="17" t="s">
        <v>133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7" t="s">
        <v>81</v>
      </c>
      <c r="BK513" s="230">
        <f>ROUND(I513*H513,2)</f>
        <v>0</v>
      </c>
      <c r="BL513" s="17" t="s">
        <v>242</v>
      </c>
      <c r="BM513" s="229" t="s">
        <v>811</v>
      </c>
    </row>
    <row r="514" s="2" customFormat="1">
      <c r="A514" s="38"/>
      <c r="B514" s="39"/>
      <c r="C514" s="40"/>
      <c r="D514" s="231" t="s">
        <v>142</v>
      </c>
      <c r="E514" s="40"/>
      <c r="F514" s="232" t="s">
        <v>812</v>
      </c>
      <c r="G514" s="40"/>
      <c r="H514" s="40"/>
      <c r="I514" s="233"/>
      <c r="J514" s="40"/>
      <c r="K514" s="40"/>
      <c r="L514" s="44"/>
      <c r="M514" s="234"/>
      <c r="N514" s="235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142</v>
      </c>
      <c r="AU514" s="17" t="s">
        <v>83</v>
      </c>
    </row>
    <row r="515" s="2" customFormat="1">
      <c r="A515" s="38"/>
      <c r="B515" s="39"/>
      <c r="C515" s="40"/>
      <c r="D515" s="236" t="s">
        <v>144</v>
      </c>
      <c r="E515" s="40"/>
      <c r="F515" s="237" t="s">
        <v>813</v>
      </c>
      <c r="G515" s="40"/>
      <c r="H515" s="40"/>
      <c r="I515" s="233"/>
      <c r="J515" s="40"/>
      <c r="K515" s="40"/>
      <c r="L515" s="44"/>
      <c r="M515" s="234"/>
      <c r="N515" s="235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144</v>
      </c>
      <c r="AU515" s="17" t="s">
        <v>83</v>
      </c>
    </row>
    <row r="516" s="2" customFormat="1" ht="24.15" customHeight="1">
      <c r="A516" s="38"/>
      <c r="B516" s="39"/>
      <c r="C516" s="218" t="s">
        <v>814</v>
      </c>
      <c r="D516" s="218" t="s">
        <v>135</v>
      </c>
      <c r="E516" s="219" t="s">
        <v>815</v>
      </c>
      <c r="F516" s="220" t="s">
        <v>816</v>
      </c>
      <c r="G516" s="221" t="s">
        <v>536</v>
      </c>
      <c r="H516" s="280"/>
      <c r="I516" s="223"/>
      <c r="J516" s="224">
        <f>ROUND(I516*H516,2)</f>
        <v>0</v>
      </c>
      <c r="K516" s="220" t="s">
        <v>139</v>
      </c>
      <c r="L516" s="44"/>
      <c r="M516" s="225" t="s">
        <v>1</v>
      </c>
      <c r="N516" s="226" t="s">
        <v>38</v>
      </c>
      <c r="O516" s="91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9" t="s">
        <v>242</v>
      </c>
      <c r="AT516" s="229" t="s">
        <v>135</v>
      </c>
      <c r="AU516" s="229" t="s">
        <v>83</v>
      </c>
      <c r="AY516" s="17" t="s">
        <v>133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17" t="s">
        <v>81</v>
      </c>
      <c r="BK516" s="230">
        <f>ROUND(I516*H516,2)</f>
        <v>0</v>
      </c>
      <c r="BL516" s="17" t="s">
        <v>242</v>
      </c>
      <c r="BM516" s="229" t="s">
        <v>817</v>
      </c>
    </row>
    <row r="517" s="2" customFormat="1">
      <c r="A517" s="38"/>
      <c r="B517" s="39"/>
      <c r="C517" s="40"/>
      <c r="D517" s="231" t="s">
        <v>142</v>
      </c>
      <c r="E517" s="40"/>
      <c r="F517" s="232" t="s">
        <v>818</v>
      </c>
      <c r="G517" s="40"/>
      <c r="H517" s="40"/>
      <c r="I517" s="233"/>
      <c r="J517" s="40"/>
      <c r="K517" s="40"/>
      <c r="L517" s="44"/>
      <c r="M517" s="234"/>
      <c r="N517" s="235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142</v>
      </c>
      <c r="AU517" s="17" t="s">
        <v>83</v>
      </c>
    </row>
    <row r="518" s="2" customFormat="1">
      <c r="A518" s="38"/>
      <c r="B518" s="39"/>
      <c r="C518" s="40"/>
      <c r="D518" s="236" t="s">
        <v>144</v>
      </c>
      <c r="E518" s="40"/>
      <c r="F518" s="237" t="s">
        <v>819</v>
      </c>
      <c r="G518" s="40"/>
      <c r="H518" s="40"/>
      <c r="I518" s="233"/>
      <c r="J518" s="40"/>
      <c r="K518" s="40"/>
      <c r="L518" s="44"/>
      <c r="M518" s="234"/>
      <c r="N518" s="235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144</v>
      </c>
      <c r="AU518" s="17" t="s">
        <v>83</v>
      </c>
    </row>
    <row r="519" s="12" customFormat="1" ht="22.8" customHeight="1">
      <c r="A519" s="12"/>
      <c r="B519" s="202"/>
      <c r="C519" s="203"/>
      <c r="D519" s="204" t="s">
        <v>72</v>
      </c>
      <c r="E519" s="216" t="s">
        <v>820</v>
      </c>
      <c r="F519" s="216" t="s">
        <v>821</v>
      </c>
      <c r="G519" s="203"/>
      <c r="H519" s="203"/>
      <c r="I519" s="206"/>
      <c r="J519" s="217">
        <f>BK519</f>
        <v>0</v>
      </c>
      <c r="K519" s="203"/>
      <c r="L519" s="208"/>
      <c r="M519" s="209"/>
      <c r="N519" s="210"/>
      <c r="O519" s="210"/>
      <c r="P519" s="211">
        <f>SUM(P520:P530)</f>
        <v>0</v>
      </c>
      <c r="Q519" s="210"/>
      <c r="R519" s="211">
        <f>SUM(R520:R530)</f>
        <v>0.0059896199999999993</v>
      </c>
      <c r="S519" s="210"/>
      <c r="T519" s="212">
        <f>SUM(T520:T530)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13" t="s">
        <v>83</v>
      </c>
      <c r="AT519" s="214" t="s">
        <v>72</v>
      </c>
      <c r="AU519" s="214" t="s">
        <v>81</v>
      </c>
      <c r="AY519" s="213" t="s">
        <v>133</v>
      </c>
      <c r="BK519" s="215">
        <f>SUM(BK520:BK530)</f>
        <v>0</v>
      </c>
    </row>
    <row r="520" s="2" customFormat="1" ht="24.15" customHeight="1">
      <c r="A520" s="38"/>
      <c r="B520" s="39"/>
      <c r="C520" s="218" t="s">
        <v>822</v>
      </c>
      <c r="D520" s="218" t="s">
        <v>135</v>
      </c>
      <c r="E520" s="219" t="s">
        <v>823</v>
      </c>
      <c r="F520" s="220" t="s">
        <v>824</v>
      </c>
      <c r="G520" s="221" t="s">
        <v>185</v>
      </c>
      <c r="H520" s="222">
        <v>23.036999999999999</v>
      </c>
      <c r="I520" s="223"/>
      <c r="J520" s="224">
        <f>ROUND(I520*H520,2)</f>
        <v>0</v>
      </c>
      <c r="K520" s="220" t="s">
        <v>139</v>
      </c>
      <c r="L520" s="44"/>
      <c r="M520" s="225" t="s">
        <v>1</v>
      </c>
      <c r="N520" s="226" t="s">
        <v>38</v>
      </c>
      <c r="O520" s="91"/>
      <c r="P520" s="227">
        <f>O520*H520</f>
        <v>0</v>
      </c>
      <c r="Q520" s="227">
        <v>0.00013999999999999999</v>
      </c>
      <c r="R520" s="227">
        <f>Q520*H520</f>
        <v>0.0032251799999999994</v>
      </c>
      <c r="S520" s="227">
        <v>0</v>
      </c>
      <c r="T520" s="228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9" t="s">
        <v>242</v>
      </c>
      <c r="AT520" s="229" t="s">
        <v>135</v>
      </c>
      <c r="AU520" s="229" t="s">
        <v>83</v>
      </c>
      <c r="AY520" s="17" t="s">
        <v>133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17" t="s">
        <v>81</v>
      </c>
      <c r="BK520" s="230">
        <f>ROUND(I520*H520,2)</f>
        <v>0</v>
      </c>
      <c r="BL520" s="17" t="s">
        <v>242</v>
      </c>
      <c r="BM520" s="229" t="s">
        <v>825</v>
      </c>
    </row>
    <row r="521" s="2" customFormat="1">
      <c r="A521" s="38"/>
      <c r="B521" s="39"/>
      <c r="C521" s="40"/>
      <c r="D521" s="231" t="s">
        <v>142</v>
      </c>
      <c r="E521" s="40"/>
      <c r="F521" s="232" t="s">
        <v>826</v>
      </c>
      <c r="G521" s="40"/>
      <c r="H521" s="40"/>
      <c r="I521" s="233"/>
      <c r="J521" s="40"/>
      <c r="K521" s="40"/>
      <c r="L521" s="44"/>
      <c r="M521" s="234"/>
      <c r="N521" s="235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142</v>
      </c>
      <c r="AU521" s="17" t="s">
        <v>83</v>
      </c>
    </row>
    <row r="522" s="2" customFormat="1">
      <c r="A522" s="38"/>
      <c r="B522" s="39"/>
      <c r="C522" s="40"/>
      <c r="D522" s="236" t="s">
        <v>144</v>
      </c>
      <c r="E522" s="40"/>
      <c r="F522" s="237" t="s">
        <v>827</v>
      </c>
      <c r="G522" s="40"/>
      <c r="H522" s="40"/>
      <c r="I522" s="233"/>
      <c r="J522" s="40"/>
      <c r="K522" s="40"/>
      <c r="L522" s="44"/>
      <c r="M522" s="234"/>
      <c r="N522" s="235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144</v>
      </c>
      <c r="AU522" s="17" t="s">
        <v>83</v>
      </c>
    </row>
    <row r="523" s="14" customFormat="1">
      <c r="A523" s="14"/>
      <c r="B523" s="249"/>
      <c r="C523" s="250"/>
      <c r="D523" s="231" t="s">
        <v>146</v>
      </c>
      <c r="E523" s="251" t="s">
        <v>1</v>
      </c>
      <c r="F523" s="252" t="s">
        <v>828</v>
      </c>
      <c r="G523" s="250"/>
      <c r="H523" s="251" t="s">
        <v>1</v>
      </c>
      <c r="I523" s="253"/>
      <c r="J523" s="250"/>
      <c r="K523" s="250"/>
      <c r="L523" s="254"/>
      <c r="M523" s="255"/>
      <c r="N523" s="256"/>
      <c r="O523" s="256"/>
      <c r="P523" s="256"/>
      <c r="Q523" s="256"/>
      <c r="R523" s="256"/>
      <c r="S523" s="256"/>
      <c r="T523" s="25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8" t="s">
        <v>146</v>
      </c>
      <c r="AU523" s="258" t="s">
        <v>83</v>
      </c>
      <c r="AV523" s="14" t="s">
        <v>81</v>
      </c>
      <c r="AW523" s="14" t="s">
        <v>30</v>
      </c>
      <c r="AX523" s="14" t="s">
        <v>73</v>
      </c>
      <c r="AY523" s="258" t="s">
        <v>133</v>
      </c>
    </row>
    <row r="524" s="13" customFormat="1">
      <c r="A524" s="13"/>
      <c r="B524" s="238"/>
      <c r="C524" s="239"/>
      <c r="D524" s="231" t="s">
        <v>146</v>
      </c>
      <c r="E524" s="240" t="s">
        <v>1</v>
      </c>
      <c r="F524" s="241" t="s">
        <v>829</v>
      </c>
      <c r="G524" s="239"/>
      <c r="H524" s="242">
        <v>7.9530000000000003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146</v>
      </c>
      <c r="AU524" s="248" t="s">
        <v>83</v>
      </c>
      <c r="AV524" s="13" t="s">
        <v>83</v>
      </c>
      <c r="AW524" s="13" t="s">
        <v>30</v>
      </c>
      <c r="AX524" s="13" t="s">
        <v>73</v>
      </c>
      <c r="AY524" s="248" t="s">
        <v>133</v>
      </c>
    </row>
    <row r="525" s="14" customFormat="1">
      <c r="A525" s="14"/>
      <c r="B525" s="249"/>
      <c r="C525" s="250"/>
      <c r="D525" s="231" t="s">
        <v>146</v>
      </c>
      <c r="E525" s="251" t="s">
        <v>1</v>
      </c>
      <c r="F525" s="252" t="s">
        <v>830</v>
      </c>
      <c r="G525" s="250"/>
      <c r="H525" s="251" t="s">
        <v>1</v>
      </c>
      <c r="I525" s="253"/>
      <c r="J525" s="250"/>
      <c r="K525" s="250"/>
      <c r="L525" s="254"/>
      <c r="M525" s="255"/>
      <c r="N525" s="256"/>
      <c r="O525" s="256"/>
      <c r="P525" s="256"/>
      <c r="Q525" s="256"/>
      <c r="R525" s="256"/>
      <c r="S525" s="256"/>
      <c r="T525" s="25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8" t="s">
        <v>146</v>
      </c>
      <c r="AU525" s="258" t="s">
        <v>83</v>
      </c>
      <c r="AV525" s="14" t="s">
        <v>81</v>
      </c>
      <c r="AW525" s="14" t="s">
        <v>30</v>
      </c>
      <c r="AX525" s="14" t="s">
        <v>73</v>
      </c>
      <c r="AY525" s="258" t="s">
        <v>133</v>
      </c>
    </row>
    <row r="526" s="13" customFormat="1">
      <c r="A526" s="13"/>
      <c r="B526" s="238"/>
      <c r="C526" s="239"/>
      <c r="D526" s="231" t="s">
        <v>146</v>
      </c>
      <c r="E526" s="240" t="s">
        <v>1</v>
      </c>
      <c r="F526" s="241" t="s">
        <v>831</v>
      </c>
      <c r="G526" s="239"/>
      <c r="H526" s="242">
        <v>15.084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146</v>
      </c>
      <c r="AU526" s="248" t="s">
        <v>83</v>
      </c>
      <c r="AV526" s="13" t="s">
        <v>83</v>
      </c>
      <c r="AW526" s="13" t="s">
        <v>30</v>
      </c>
      <c r="AX526" s="13" t="s">
        <v>73</v>
      </c>
      <c r="AY526" s="248" t="s">
        <v>133</v>
      </c>
    </row>
    <row r="527" s="15" customFormat="1">
      <c r="A527" s="15"/>
      <c r="B527" s="259"/>
      <c r="C527" s="260"/>
      <c r="D527" s="231" t="s">
        <v>146</v>
      </c>
      <c r="E527" s="261" t="s">
        <v>1</v>
      </c>
      <c r="F527" s="262" t="s">
        <v>223</v>
      </c>
      <c r="G527" s="260"/>
      <c r="H527" s="263">
        <v>23.036999999999999</v>
      </c>
      <c r="I527" s="264"/>
      <c r="J527" s="260"/>
      <c r="K527" s="260"/>
      <c r="L527" s="265"/>
      <c r="M527" s="266"/>
      <c r="N527" s="267"/>
      <c r="O527" s="267"/>
      <c r="P527" s="267"/>
      <c r="Q527" s="267"/>
      <c r="R527" s="267"/>
      <c r="S527" s="267"/>
      <c r="T527" s="26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9" t="s">
        <v>146</v>
      </c>
      <c r="AU527" s="269" t="s">
        <v>83</v>
      </c>
      <c r="AV527" s="15" t="s">
        <v>140</v>
      </c>
      <c r="AW527" s="15" t="s">
        <v>30</v>
      </c>
      <c r="AX527" s="15" t="s">
        <v>81</v>
      </c>
      <c r="AY527" s="269" t="s">
        <v>133</v>
      </c>
    </row>
    <row r="528" s="2" customFormat="1" ht="24.15" customHeight="1">
      <c r="A528" s="38"/>
      <c r="B528" s="39"/>
      <c r="C528" s="218" t="s">
        <v>832</v>
      </c>
      <c r="D528" s="218" t="s">
        <v>135</v>
      </c>
      <c r="E528" s="219" t="s">
        <v>833</v>
      </c>
      <c r="F528" s="220" t="s">
        <v>834</v>
      </c>
      <c r="G528" s="221" t="s">
        <v>185</v>
      </c>
      <c r="H528" s="222">
        <v>23.036999999999999</v>
      </c>
      <c r="I528" s="223"/>
      <c r="J528" s="224">
        <f>ROUND(I528*H528,2)</f>
        <v>0</v>
      </c>
      <c r="K528" s="220" t="s">
        <v>139</v>
      </c>
      <c r="L528" s="44"/>
      <c r="M528" s="225" t="s">
        <v>1</v>
      </c>
      <c r="N528" s="226" t="s">
        <v>38</v>
      </c>
      <c r="O528" s="91"/>
      <c r="P528" s="227">
        <f>O528*H528</f>
        <v>0</v>
      </c>
      <c r="Q528" s="227">
        <v>0.00012</v>
      </c>
      <c r="R528" s="227">
        <f>Q528*H528</f>
        <v>0.00276444</v>
      </c>
      <c r="S528" s="227">
        <v>0</v>
      </c>
      <c r="T528" s="22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9" t="s">
        <v>242</v>
      </c>
      <c r="AT528" s="229" t="s">
        <v>135</v>
      </c>
      <c r="AU528" s="229" t="s">
        <v>83</v>
      </c>
      <c r="AY528" s="17" t="s">
        <v>133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17" t="s">
        <v>81</v>
      </c>
      <c r="BK528" s="230">
        <f>ROUND(I528*H528,2)</f>
        <v>0</v>
      </c>
      <c r="BL528" s="17" t="s">
        <v>242</v>
      </c>
      <c r="BM528" s="229" t="s">
        <v>835</v>
      </c>
    </row>
    <row r="529" s="2" customFormat="1">
      <c r="A529" s="38"/>
      <c r="B529" s="39"/>
      <c r="C529" s="40"/>
      <c r="D529" s="231" t="s">
        <v>142</v>
      </c>
      <c r="E529" s="40"/>
      <c r="F529" s="232" t="s">
        <v>836</v>
      </c>
      <c r="G529" s="40"/>
      <c r="H529" s="40"/>
      <c r="I529" s="233"/>
      <c r="J529" s="40"/>
      <c r="K529" s="40"/>
      <c r="L529" s="44"/>
      <c r="M529" s="234"/>
      <c r="N529" s="235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142</v>
      </c>
      <c r="AU529" s="17" t="s">
        <v>83</v>
      </c>
    </row>
    <row r="530" s="2" customFormat="1">
      <c r="A530" s="38"/>
      <c r="B530" s="39"/>
      <c r="C530" s="40"/>
      <c r="D530" s="236" t="s">
        <v>144</v>
      </c>
      <c r="E530" s="40"/>
      <c r="F530" s="237" t="s">
        <v>837</v>
      </c>
      <c r="G530" s="40"/>
      <c r="H530" s="40"/>
      <c r="I530" s="233"/>
      <c r="J530" s="40"/>
      <c r="K530" s="40"/>
      <c r="L530" s="44"/>
      <c r="M530" s="234"/>
      <c r="N530" s="235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144</v>
      </c>
      <c r="AU530" s="17" t="s">
        <v>83</v>
      </c>
    </row>
    <row r="531" s="12" customFormat="1" ht="22.8" customHeight="1">
      <c r="A531" s="12"/>
      <c r="B531" s="202"/>
      <c r="C531" s="203"/>
      <c r="D531" s="204" t="s">
        <v>72</v>
      </c>
      <c r="E531" s="216" t="s">
        <v>838</v>
      </c>
      <c r="F531" s="216" t="s">
        <v>839</v>
      </c>
      <c r="G531" s="203"/>
      <c r="H531" s="203"/>
      <c r="I531" s="206"/>
      <c r="J531" s="217">
        <f>BK531</f>
        <v>0</v>
      </c>
      <c r="K531" s="203"/>
      <c r="L531" s="208"/>
      <c r="M531" s="209"/>
      <c r="N531" s="210"/>
      <c r="O531" s="210"/>
      <c r="P531" s="211">
        <f>SUM(P532:P541)</f>
        <v>0</v>
      </c>
      <c r="Q531" s="210"/>
      <c r="R531" s="211">
        <f>SUM(R532:R541)</f>
        <v>0.02448964</v>
      </c>
      <c r="S531" s="210"/>
      <c r="T531" s="212">
        <f>SUM(T532:T541)</f>
        <v>0.0050951599999999996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3" t="s">
        <v>83</v>
      </c>
      <c r="AT531" s="214" t="s">
        <v>72</v>
      </c>
      <c r="AU531" s="214" t="s">
        <v>81</v>
      </c>
      <c r="AY531" s="213" t="s">
        <v>133</v>
      </c>
      <c r="BK531" s="215">
        <f>SUM(BK532:BK541)</f>
        <v>0</v>
      </c>
    </row>
    <row r="532" s="2" customFormat="1" ht="16.5" customHeight="1">
      <c r="A532" s="38"/>
      <c r="B532" s="39"/>
      <c r="C532" s="218" t="s">
        <v>840</v>
      </c>
      <c r="D532" s="218" t="s">
        <v>135</v>
      </c>
      <c r="E532" s="219" t="s">
        <v>841</v>
      </c>
      <c r="F532" s="220" t="s">
        <v>842</v>
      </c>
      <c r="G532" s="221" t="s">
        <v>185</v>
      </c>
      <c r="H532" s="222">
        <v>16.436</v>
      </c>
      <c r="I532" s="223"/>
      <c r="J532" s="224">
        <f>ROUND(I532*H532,2)</f>
        <v>0</v>
      </c>
      <c r="K532" s="220" t="s">
        <v>139</v>
      </c>
      <c r="L532" s="44"/>
      <c r="M532" s="225" t="s">
        <v>1</v>
      </c>
      <c r="N532" s="226" t="s">
        <v>38</v>
      </c>
      <c r="O532" s="91"/>
      <c r="P532" s="227">
        <f>O532*H532</f>
        <v>0</v>
      </c>
      <c r="Q532" s="227">
        <v>0.001</v>
      </c>
      <c r="R532" s="227">
        <f>Q532*H532</f>
        <v>0.016435999999999999</v>
      </c>
      <c r="S532" s="227">
        <v>0.00031</v>
      </c>
      <c r="T532" s="228">
        <f>S532*H532</f>
        <v>0.0050951599999999996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9" t="s">
        <v>242</v>
      </c>
      <c r="AT532" s="229" t="s">
        <v>135</v>
      </c>
      <c r="AU532" s="229" t="s">
        <v>83</v>
      </c>
      <c r="AY532" s="17" t="s">
        <v>133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17" t="s">
        <v>81</v>
      </c>
      <c r="BK532" s="230">
        <f>ROUND(I532*H532,2)</f>
        <v>0</v>
      </c>
      <c r="BL532" s="17" t="s">
        <v>242</v>
      </c>
      <c r="BM532" s="229" t="s">
        <v>843</v>
      </c>
    </row>
    <row r="533" s="2" customFormat="1">
      <c r="A533" s="38"/>
      <c r="B533" s="39"/>
      <c r="C533" s="40"/>
      <c r="D533" s="231" t="s">
        <v>142</v>
      </c>
      <c r="E533" s="40"/>
      <c r="F533" s="232" t="s">
        <v>844</v>
      </c>
      <c r="G533" s="40"/>
      <c r="H533" s="40"/>
      <c r="I533" s="233"/>
      <c r="J533" s="40"/>
      <c r="K533" s="40"/>
      <c r="L533" s="44"/>
      <c r="M533" s="234"/>
      <c r="N533" s="235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142</v>
      </c>
      <c r="AU533" s="17" t="s">
        <v>83</v>
      </c>
    </row>
    <row r="534" s="2" customFormat="1">
      <c r="A534" s="38"/>
      <c r="B534" s="39"/>
      <c r="C534" s="40"/>
      <c r="D534" s="236" t="s">
        <v>144</v>
      </c>
      <c r="E534" s="40"/>
      <c r="F534" s="237" t="s">
        <v>845</v>
      </c>
      <c r="G534" s="40"/>
      <c r="H534" s="40"/>
      <c r="I534" s="233"/>
      <c r="J534" s="40"/>
      <c r="K534" s="40"/>
      <c r="L534" s="44"/>
      <c r="M534" s="234"/>
      <c r="N534" s="235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144</v>
      </c>
      <c r="AU534" s="17" t="s">
        <v>83</v>
      </c>
    </row>
    <row r="535" s="2" customFormat="1" ht="24.15" customHeight="1">
      <c r="A535" s="38"/>
      <c r="B535" s="39"/>
      <c r="C535" s="218" t="s">
        <v>846</v>
      </c>
      <c r="D535" s="218" t="s">
        <v>135</v>
      </c>
      <c r="E535" s="219" t="s">
        <v>847</v>
      </c>
      <c r="F535" s="220" t="s">
        <v>848</v>
      </c>
      <c r="G535" s="221" t="s">
        <v>185</v>
      </c>
      <c r="H535" s="222">
        <v>16.436</v>
      </c>
      <c r="I535" s="223"/>
      <c r="J535" s="224">
        <f>ROUND(I535*H535,2)</f>
        <v>0</v>
      </c>
      <c r="K535" s="220" t="s">
        <v>139</v>
      </c>
      <c r="L535" s="44"/>
      <c r="M535" s="225" t="s">
        <v>1</v>
      </c>
      <c r="N535" s="226" t="s">
        <v>38</v>
      </c>
      <c r="O535" s="91"/>
      <c r="P535" s="227">
        <f>O535*H535</f>
        <v>0</v>
      </c>
      <c r="Q535" s="227">
        <v>0.00020000000000000001</v>
      </c>
      <c r="R535" s="227">
        <f>Q535*H535</f>
        <v>0.0032872000000000001</v>
      </c>
      <c r="S535" s="227">
        <v>0</v>
      </c>
      <c r="T535" s="22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9" t="s">
        <v>242</v>
      </c>
      <c r="AT535" s="229" t="s">
        <v>135</v>
      </c>
      <c r="AU535" s="229" t="s">
        <v>83</v>
      </c>
      <c r="AY535" s="17" t="s">
        <v>133</v>
      </c>
      <c r="BE535" s="230">
        <f>IF(N535="základní",J535,0)</f>
        <v>0</v>
      </c>
      <c r="BF535" s="230">
        <f>IF(N535="snížená",J535,0)</f>
        <v>0</v>
      </c>
      <c r="BG535" s="230">
        <f>IF(N535="zákl. přenesená",J535,0)</f>
        <v>0</v>
      </c>
      <c r="BH535" s="230">
        <f>IF(N535="sníž. přenesená",J535,0)</f>
        <v>0</v>
      </c>
      <c r="BI535" s="230">
        <f>IF(N535="nulová",J535,0)</f>
        <v>0</v>
      </c>
      <c r="BJ535" s="17" t="s">
        <v>81</v>
      </c>
      <c r="BK535" s="230">
        <f>ROUND(I535*H535,2)</f>
        <v>0</v>
      </c>
      <c r="BL535" s="17" t="s">
        <v>242</v>
      </c>
      <c r="BM535" s="229" t="s">
        <v>849</v>
      </c>
    </row>
    <row r="536" s="2" customFormat="1">
      <c r="A536" s="38"/>
      <c r="B536" s="39"/>
      <c r="C536" s="40"/>
      <c r="D536" s="231" t="s">
        <v>142</v>
      </c>
      <c r="E536" s="40"/>
      <c r="F536" s="232" t="s">
        <v>850</v>
      </c>
      <c r="G536" s="40"/>
      <c r="H536" s="40"/>
      <c r="I536" s="233"/>
      <c r="J536" s="40"/>
      <c r="K536" s="40"/>
      <c r="L536" s="44"/>
      <c r="M536" s="234"/>
      <c r="N536" s="235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142</v>
      </c>
      <c r="AU536" s="17" t="s">
        <v>83</v>
      </c>
    </row>
    <row r="537" s="2" customFormat="1">
      <c r="A537" s="38"/>
      <c r="B537" s="39"/>
      <c r="C537" s="40"/>
      <c r="D537" s="236" t="s">
        <v>144</v>
      </c>
      <c r="E537" s="40"/>
      <c r="F537" s="237" t="s">
        <v>851</v>
      </c>
      <c r="G537" s="40"/>
      <c r="H537" s="40"/>
      <c r="I537" s="233"/>
      <c r="J537" s="40"/>
      <c r="K537" s="40"/>
      <c r="L537" s="44"/>
      <c r="M537" s="234"/>
      <c r="N537" s="235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144</v>
      </c>
      <c r="AU537" s="17" t="s">
        <v>83</v>
      </c>
    </row>
    <row r="538" s="13" customFormat="1">
      <c r="A538" s="13"/>
      <c r="B538" s="238"/>
      <c r="C538" s="239"/>
      <c r="D538" s="231" t="s">
        <v>146</v>
      </c>
      <c r="E538" s="240" t="s">
        <v>1</v>
      </c>
      <c r="F538" s="241" t="s">
        <v>852</v>
      </c>
      <c r="G538" s="239"/>
      <c r="H538" s="242">
        <v>16.436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146</v>
      </c>
      <c r="AU538" s="248" t="s">
        <v>83</v>
      </c>
      <c r="AV538" s="13" t="s">
        <v>83</v>
      </c>
      <c r="AW538" s="13" t="s">
        <v>30</v>
      </c>
      <c r="AX538" s="13" t="s">
        <v>81</v>
      </c>
      <c r="AY538" s="248" t="s">
        <v>133</v>
      </c>
    </row>
    <row r="539" s="2" customFormat="1" ht="24.15" customHeight="1">
      <c r="A539" s="38"/>
      <c r="B539" s="39"/>
      <c r="C539" s="218" t="s">
        <v>853</v>
      </c>
      <c r="D539" s="218" t="s">
        <v>135</v>
      </c>
      <c r="E539" s="219" t="s">
        <v>854</v>
      </c>
      <c r="F539" s="220" t="s">
        <v>855</v>
      </c>
      <c r="G539" s="221" t="s">
        <v>185</v>
      </c>
      <c r="H539" s="222">
        <v>16.436</v>
      </c>
      <c r="I539" s="223"/>
      <c r="J539" s="224">
        <f>ROUND(I539*H539,2)</f>
        <v>0</v>
      </c>
      <c r="K539" s="220" t="s">
        <v>139</v>
      </c>
      <c r="L539" s="44"/>
      <c r="M539" s="225" t="s">
        <v>1</v>
      </c>
      <c r="N539" s="226" t="s">
        <v>38</v>
      </c>
      <c r="O539" s="91"/>
      <c r="P539" s="227">
        <f>O539*H539</f>
        <v>0</v>
      </c>
      <c r="Q539" s="227">
        <v>0.00029</v>
      </c>
      <c r="R539" s="227">
        <f>Q539*H539</f>
        <v>0.0047664400000000003</v>
      </c>
      <c r="S539" s="227">
        <v>0</v>
      </c>
      <c r="T539" s="228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9" t="s">
        <v>242</v>
      </c>
      <c r="AT539" s="229" t="s">
        <v>135</v>
      </c>
      <c r="AU539" s="229" t="s">
        <v>83</v>
      </c>
      <c r="AY539" s="17" t="s">
        <v>133</v>
      </c>
      <c r="BE539" s="230">
        <f>IF(N539="základní",J539,0)</f>
        <v>0</v>
      </c>
      <c r="BF539" s="230">
        <f>IF(N539="snížená",J539,0)</f>
        <v>0</v>
      </c>
      <c r="BG539" s="230">
        <f>IF(N539="zákl. přenesená",J539,0)</f>
        <v>0</v>
      </c>
      <c r="BH539" s="230">
        <f>IF(N539="sníž. přenesená",J539,0)</f>
        <v>0</v>
      </c>
      <c r="BI539" s="230">
        <f>IF(N539="nulová",J539,0)</f>
        <v>0</v>
      </c>
      <c r="BJ539" s="17" t="s">
        <v>81</v>
      </c>
      <c r="BK539" s="230">
        <f>ROUND(I539*H539,2)</f>
        <v>0</v>
      </c>
      <c r="BL539" s="17" t="s">
        <v>242</v>
      </c>
      <c r="BM539" s="229" t="s">
        <v>856</v>
      </c>
    </row>
    <row r="540" s="2" customFormat="1">
      <c r="A540" s="38"/>
      <c r="B540" s="39"/>
      <c r="C540" s="40"/>
      <c r="D540" s="231" t="s">
        <v>142</v>
      </c>
      <c r="E540" s="40"/>
      <c r="F540" s="232" t="s">
        <v>857</v>
      </c>
      <c r="G540" s="40"/>
      <c r="H540" s="40"/>
      <c r="I540" s="233"/>
      <c r="J540" s="40"/>
      <c r="K540" s="40"/>
      <c r="L540" s="44"/>
      <c r="M540" s="234"/>
      <c r="N540" s="235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142</v>
      </c>
      <c r="AU540" s="17" t="s">
        <v>83</v>
      </c>
    </row>
    <row r="541" s="2" customFormat="1">
      <c r="A541" s="38"/>
      <c r="B541" s="39"/>
      <c r="C541" s="40"/>
      <c r="D541" s="236" t="s">
        <v>144</v>
      </c>
      <c r="E541" s="40"/>
      <c r="F541" s="237" t="s">
        <v>858</v>
      </c>
      <c r="G541" s="40"/>
      <c r="H541" s="40"/>
      <c r="I541" s="233"/>
      <c r="J541" s="40"/>
      <c r="K541" s="40"/>
      <c r="L541" s="44"/>
      <c r="M541" s="281"/>
      <c r="N541" s="282"/>
      <c r="O541" s="283"/>
      <c r="P541" s="283"/>
      <c r="Q541" s="283"/>
      <c r="R541" s="283"/>
      <c r="S541" s="283"/>
      <c r="T541" s="284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144</v>
      </c>
      <c r="AU541" s="17" t="s">
        <v>83</v>
      </c>
    </row>
    <row r="542" s="2" customFormat="1" ht="6.96" customHeight="1">
      <c r="A542" s="38"/>
      <c r="B542" s="66"/>
      <c r="C542" s="67"/>
      <c r="D542" s="67"/>
      <c r="E542" s="67"/>
      <c r="F542" s="67"/>
      <c r="G542" s="67"/>
      <c r="H542" s="67"/>
      <c r="I542" s="67"/>
      <c r="J542" s="67"/>
      <c r="K542" s="67"/>
      <c r="L542" s="44"/>
      <c r="M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</sheetData>
  <sheetProtection sheet="1" autoFilter="0" formatColumns="0" formatRows="0" objects="1" scenarios="1" spinCount="100000" saltValue="wA9t+Pl6FB/NnZmRpz+mMO/BaP+id6U43MOHz8PFs03cOCXSvTjAsGPHwAeI6oYgdMD8KS8+L6jWOy32ZY3/cA==" hashValue="yy4jYpASmfxNcfjXU1R1H7hFpoxdF4eLIpMaUTmDKtnJeroKvJHA18GsJ0nHxn5wdqndeyk7KcCTzG7XWXC72g==" algorithmName="SHA-512" password="CCF9"/>
  <autoFilter ref="C132:K54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38" r:id="rId1" display="https://podminky.urs.cz/item/CS_URS_2024_01/131213701"/>
    <hyperlink ref="F142" r:id="rId2" display="https://podminky.urs.cz/item/CS_URS_2024_01/162751117"/>
    <hyperlink ref="F145" r:id="rId3" display="https://podminky.urs.cz/item/CS_URS_2024_01/167111101"/>
    <hyperlink ref="F148" r:id="rId4" display="https://podminky.urs.cz/item/CS_URS_2024_01/171201231"/>
    <hyperlink ref="F152" r:id="rId5" display="https://podminky.urs.cz/item/CS_URS_2024_01/174111101"/>
    <hyperlink ref="F158" r:id="rId6" display="https://podminky.urs.cz/item/CS_URS_2024_01/275313611"/>
    <hyperlink ref="F163" r:id="rId7" display="https://podminky.urs.cz/item/CS_URS_2024_01/311234081"/>
    <hyperlink ref="F169" r:id="rId8" display="https://podminky.urs.cz/item/CS_URS_2024_01/317998115"/>
    <hyperlink ref="F173" r:id="rId9" display="https://podminky.urs.cz/item/CS_URS_2024_01/612325223"/>
    <hyperlink ref="F176" r:id="rId10" display="https://podminky.urs.cz/item/CS_URS_2024_01/612325225"/>
    <hyperlink ref="F179" r:id="rId11" display="https://podminky.urs.cz/item/CS_URS_2024_01/621211021"/>
    <hyperlink ref="F193" r:id="rId12" display="https://podminky.urs.cz/item/CS_URS_2024_01/622151031"/>
    <hyperlink ref="F197" r:id="rId13" display="https://podminky.urs.cz/item/CS_URS_2024_01/622212001"/>
    <hyperlink ref="F204" r:id="rId14" display="https://podminky.urs.cz/item/CS_URS_2024_01/622252001"/>
    <hyperlink ref="F210" r:id="rId15" display="https://podminky.urs.cz/item/CS_URS_2024_01/622252002"/>
    <hyperlink ref="F229" r:id="rId16" display="https://podminky.urs.cz/item/CS_URS_2024_01/622531002"/>
    <hyperlink ref="F232" r:id="rId17" display="https://podminky.urs.cz/item/CS_URS_2024_01/631311123"/>
    <hyperlink ref="F236" r:id="rId18" display="https://podminky.urs.cz/item/CS_URS_2024_01/631362021"/>
    <hyperlink ref="F239" r:id="rId19" display="https://podminky.urs.cz/item/CS_URS_2024_01/632451214"/>
    <hyperlink ref="F242" r:id="rId20" display="https://podminky.urs.cz/item/CS_URS_2024_01/632451291"/>
    <hyperlink ref="F247" r:id="rId21" display="https://podminky.urs.cz/item/CS_URS_2024_01/949101111"/>
    <hyperlink ref="F250" r:id="rId22" display="https://podminky.urs.cz/item/CS_URS_2024_01/952901111"/>
    <hyperlink ref="F253" r:id="rId23" display="https://podminky.urs.cz/item/CS_URS_2024_01/953961214"/>
    <hyperlink ref="F256" r:id="rId24" display="https://podminky.urs.cz/item/CS_URS_2024_01/953965131"/>
    <hyperlink ref="F259" r:id="rId25" display="https://podminky.urs.cz/item/CS_URS_2024_01/963042819"/>
    <hyperlink ref="F263" r:id="rId26" display="https://podminky.urs.cz/item/CS_URS_2024_01/965043431"/>
    <hyperlink ref="F267" r:id="rId27" display="https://podminky.urs.cz/item/CS_URS_2024_01/965081213"/>
    <hyperlink ref="F271" r:id="rId28" display="https://podminky.urs.cz/item/CS_URS_2024_01/965082932"/>
    <hyperlink ref="F275" r:id="rId29" display="https://podminky.urs.cz/item/CS_URS_2024_01/966081123"/>
    <hyperlink ref="F278" r:id="rId30" display="https://podminky.urs.cz/item/CS_URS_2024_01/966081125"/>
    <hyperlink ref="F281" r:id="rId31" display="https://podminky.urs.cz/item/CS_URS_2024_01/966081140"/>
    <hyperlink ref="F285" r:id="rId32" display="https://podminky.urs.cz/item/CS_URS_2024_01/968082016"/>
    <hyperlink ref="F289" r:id="rId33" display="https://podminky.urs.cz/item/CS_URS_2024_01/973031324"/>
    <hyperlink ref="F292" r:id="rId34" display="https://podminky.urs.cz/item/CS_URS_2024_01/974032666"/>
    <hyperlink ref="F297" r:id="rId35" display="https://podminky.urs.cz/item/CS_URS_2024_01/997002511"/>
    <hyperlink ref="F300" r:id="rId36" display="https://podminky.urs.cz/item/CS_URS_2024_01/997002519"/>
    <hyperlink ref="F304" r:id="rId37" display="https://podminky.urs.cz/item/CS_URS_2024_01/997002611"/>
    <hyperlink ref="F307" r:id="rId38" display="https://podminky.urs.cz/item/CS_URS_2024_01/997013631"/>
    <hyperlink ref="F311" r:id="rId39" display="https://podminky.urs.cz/item/CS_URS_2024_01/998011001"/>
    <hyperlink ref="F316" r:id="rId40" display="https://podminky.urs.cz/item/CS_URS_2024_01/762081150"/>
    <hyperlink ref="F321" r:id="rId41" display="https://podminky.urs.cz/item/CS_URS_2024_01/762083122"/>
    <hyperlink ref="F324" r:id="rId42" display="https://podminky.urs.cz/item/CS_URS_2024_01/762331812"/>
    <hyperlink ref="F329" r:id="rId43" display="https://podminky.urs.cz/item/CS_URS_2024_01/762332132"/>
    <hyperlink ref="F338" r:id="rId44" display="https://podminky.urs.cz/item/CS_URS_2024_01/762341210"/>
    <hyperlink ref="F345" r:id="rId45" display="https://podminky.urs.cz/item/CS_URS_2024_01/762341811"/>
    <hyperlink ref="F349" r:id="rId46" display="https://podminky.urs.cz/item/CS_URS_2024_01/762342511"/>
    <hyperlink ref="F356" r:id="rId47" display="https://podminky.urs.cz/item/CS_URS_2024_01/762395000"/>
    <hyperlink ref="F360" r:id="rId48" display="https://podminky.urs.cz/item/CS_URS_2024_01/762841811"/>
    <hyperlink ref="F364" r:id="rId49" display="https://podminky.urs.cz/item/CS_URS_2024_01/998762211"/>
    <hyperlink ref="F368" r:id="rId50" display="https://podminky.urs.cz/item/CS_URS_2024_01/764001821"/>
    <hyperlink ref="F372" r:id="rId51" display="https://podminky.urs.cz/item/CS_URS_2024_01/764002801"/>
    <hyperlink ref="F376" r:id="rId52" display="https://podminky.urs.cz/item/CS_URS_2024_01/764002812"/>
    <hyperlink ref="F379" r:id="rId53" display="https://podminky.urs.cz/item/CS_URS_2024_01/764002851"/>
    <hyperlink ref="F382" r:id="rId54" display="https://podminky.urs.cz/item/CS_URS_2024_01/764111641"/>
    <hyperlink ref="F385" r:id="rId55" display="https://podminky.urs.cz/item/CS_URS_2024_01/764212634"/>
    <hyperlink ref="F389" r:id="rId56" display="https://podminky.urs.cz/item/CS_URS_2024_01/764212663"/>
    <hyperlink ref="F394" r:id="rId57" display="https://podminky.urs.cz/item/CS_URS_2024_01/764511602"/>
    <hyperlink ref="F397" r:id="rId58" display="https://podminky.urs.cz/item/CS_URS_2024_01/764511643"/>
    <hyperlink ref="F400" r:id="rId59" display="https://podminky.urs.cz/item/CS_URS_2024_01/764518623"/>
    <hyperlink ref="F403" r:id="rId60" display="https://podminky.urs.cz/item/CS_URS_2024_01/998764201"/>
    <hyperlink ref="F407" r:id="rId61" display="https://podminky.urs.cz/item/CS_URS_2024_01/765113111"/>
    <hyperlink ref="F410" r:id="rId62" display="https://podminky.urs.cz/item/CS_URS_2024_01/765191013"/>
    <hyperlink ref="F420" r:id="rId63" display="https://podminky.urs.cz/item/CS_URS_2024_01/998765201"/>
    <hyperlink ref="F424" r:id="rId64" display="https://podminky.urs.cz/item/CS_URS_2024_01/766622131"/>
    <hyperlink ref="F430" r:id="rId65" display="https://podminky.urs.cz/item/CS_URS_2024_01/766629213"/>
    <hyperlink ref="F434" r:id="rId66" display="https://podminky.urs.cz/item/CS_URS_2024_01/766629214"/>
    <hyperlink ref="F437" r:id="rId67" display="https://podminky.urs.cz/item/CS_URS_2024_01/766641131"/>
    <hyperlink ref="F443" r:id="rId68" display="https://podminky.urs.cz/item/CS_URS_2024_01/766691811"/>
    <hyperlink ref="F446" r:id="rId69" display="https://podminky.urs.cz/item/CS_URS_2024_01/766694116"/>
    <hyperlink ref="F451" r:id="rId70" display="https://podminky.urs.cz/item/CS_URS_2024_01/998766201"/>
    <hyperlink ref="F455" r:id="rId71" display="https://podminky.urs.cz/item/CS_URS_2024_01/767163111"/>
    <hyperlink ref="F461" r:id="rId72" display="https://podminky.urs.cz/item/CS_URS_2024_01/767163211"/>
    <hyperlink ref="F466" r:id="rId73" display="https://podminky.urs.cz/item/CS_URS_2024_01/767210151"/>
    <hyperlink ref="F471" r:id="rId74" display="https://podminky.urs.cz/item/CS_URS_2024_01/767590120"/>
    <hyperlink ref="F478" r:id="rId75" display="https://podminky.urs.cz/item/CS_URS_2024_01/767995117"/>
    <hyperlink ref="F491" r:id="rId76" display="https://podminky.urs.cz/item/CS_URS_2024_01/998767201"/>
    <hyperlink ref="F495" r:id="rId77" display="https://podminky.urs.cz/item/CS_URS_2024_01/771121011"/>
    <hyperlink ref="F498" r:id="rId78" display="https://podminky.urs.cz/item/CS_URS_2024_01/771151012"/>
    <hyperlink ref="F501" r:id="rId79" display="https://podminky.urs.cz/item/CS_URS_2024_01/771474111"/>
    <hyperlink ref="F509" r:id="rId80" display="https://podminky.urs.cz/item/CS_URS_2024_01/771574419"/>
    <hyperlink ref="F515" r:id="rId81" display="https://podminky.urs.cz/item/CS_URS_2024_01/771591115"/>
    <hyperlink ref="F518" r:id="rId82" display="https://podminky.urs.cz/item/CS_URS_2024_01/998771201"/>
    <hyperlink ref="F522" r:id="rId83" display="https://podminky.urs.cz/item/CS_URS_2024_01/783213011"/>
    <hyperlink ref="F530" r:id="rId84" display="https://podminky.urs.cz/item/CS_URS_2024_01/783218101"/>
    <hyperlink ref="F534" r:id="rId85" display="https://podminky.urs.cz/item/CS_URS_2024_01/784121001"/>
    <hyperlink ref="F537" r:id="rId86" display="https://podminky.urs.cz/item/CS_URS_2024_01/784181101"/>
    <hyperlink ref="F541" r:id="rId87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ROUND((SUM(BE125:BE252)),  2)</f>
        <v>0</v>
      </c>
      <c r="G33" s="38"/>
      <c r="H33" s="38"/>
      <c r="I33" s="155">
        <v>0.20999999999999999</v>
      </c>
      <c r="J33" s="154">
        <f>ROUND(((SUM(BE125:BE252))*I33),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ROUND((SUM(BF125:BF252)),  2)</f>
        <v>0</v>
      </c>
      <c r="G34" s="38"/>
      <c r="H34" s="38"/>
      <c r="I34" s="155">
        <v>0.12</v>
      </c>
      <c r="J34" s="154">
        <f>ROUND(((SUM(BF125:BF252))*I34),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ROUND((SUM(BG125:BG252)),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ROUND((SUM(BH125:BH252)),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ROUND((SUM(BI125:BI252)),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SO_02 - DEŠŤOVÁ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860</v>
      </c>
      <c r="E99" s="188"/>
      <c r="F99" s="188"/>
      <c r="G99" s="188"/>
      <c r="H99" s="188"/>
      <c r="I99" s="188"/>
      <c r="J99" s="189">
        <f>J184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861</v>
      </c>
      <c r="E100" s="188"/>
      <c r="F100" s="188"/>
      <c r="G100" s="188"/>
      <c r="H100" s="188"/>
      <c r="I100" s="188"/>
      <c r="J100" s="189">
        <f>J189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862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J231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J244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109</v>
      </c>
      <c r="E104" s="182"/>
      <c r="F104" s="182"/>
      <c r="G104" s="182"/>
      <c r="H104" s="182"/>
      <c r="I104" s="182"/>
      <c r="J104" s="183">
        <f>J248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863</v>
      </c>
      <c r="E105" s="188"/>
      <c r="F105" s="188"/>
      <c r="G105" s="188"/>
      <c r="H105" s="188"/>
      <c r="I105" s="188"/>
      <c r="J105" s="189">
        <f>J249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NÁKLADNÍ RAMPA SE ZASTŘEŠENÍM MŠ BRODSKÁ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SO_02 - DEŠŤOVÁ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1. 6. 2024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32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58</v>
      </c>
      <c r="E124" s="194" t="s">
        <v>54</v>
      </c>
      <c r="F124" s="194" t="s">
        <v>55</v>
      </c>
      <c r="G124" s="194" t="s">
        <v>120</v>
      </c>
      <c r="H124" s="194" t="s">
        <v>121</v>
      </c>
      <c r="I124" s="194" t="s">
        <v>122</v>
      </c>
      <c r="J124" s="194" t="s">
        <v>98</v>
      </c>
      <c r="K124" s="195" t="s">
        <v>123</v>
      </c>
      <c r="L124" s="196"/>
      <c r="M124" s="100" t="s">
        <v>1</v>
      </c>
      <c r="N124" s="101" t="s">
        <v>37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P126+P248</f>
        <v>0</v>
      </c>
      <c r="Q125" s="104"/>
      <c r="R125" s="199">
        <f>R126+R248</f>
        <v>11.803373400000002</v>
      </c>
      <c r="S125" s="104"/>
      <c r="T125" s="200">
        <f>T126+T248</f>
        <v>2.3811999999999998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100</v>
      </c>
      <c r="BK125" s="201">
        <f>BK126+BK248</f>
        <v>0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131</v>
      </c>
      <c r="F126" s="205" t="s">
        <v>132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P127+P184+P189+P196+P231+P244</f>
        <v>0</v>
      </c>
      <c r="Q126" s="210"/>
      <c r="R126" s="211">
        <f>R127+R184+R189+R196+R231+R244</f>
        <v>11.801873400000002</v>
      </c>
      <c r="S126" s="210"/>
      <c r="T126" s="212">
        <f>T127+T184+T189+T196+T231+T244</f>
        <v>2.3811999999999998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133</v>
      </c>
      <c r="BK126" s="215">
        <f>BK127+BK184+BK189+BK196+BK231+BK244</f>
        <v>0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81</v>
      </c>
      <c r="F127" s="216" t="s">
        <v>134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SUM(P128:P183)</f>
        <v>0</v>
      </c>
      <c r="Q127" s="210"/>
      <c r="R127" s="211">
        <f>SUM(R128:R183)</f>
        <v>10.1538</v>
      </c>
      <c r="S127" s="210"/>
      <c r="T127" s="212">
        <f>SUM(T128:T183)</f>
        <v>2.3811999999999998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81</v>
      </c>
      <c r="AY127" s="213" t="s">
        <v>133</v>
      </c>
      <c r="BK127" s="215">
        <f>SUM(BK128:BK183)</f>
        <v>0</v>
      </c>
    </row>
    <row r="128" s="2" customFormat="1" ht="24.15" customHeight="1">
      <c r="A128" s="38"/>
      <c r="B128" s="39"/>
      <c r="C128" s="218" t="s">
        <v>81</v>
      </c>
      <c r="D128" s="218" t="s">
        <v>135</v>
      </c>
      <c r="E128" s="219" t="s">
        <v>864</v>
      </c>
      <c r="F128" s="220" t="s">
        <v>865</v>
      </c>
      <c r="G128" s="221" t="s">
        <v>185</v>
      </c>
      <c r="H128" s="222">
        <v>3.2000000000000002</v>
      </c>
      <c r="I128" s="223"/>
      <c r="J128" s="224">
        <f>ROUND(I128*H128,2)</f>
        <v>0</v>
      </c>
      <c r="K128" s="220" t="s">
        <v>139</v>
      </c>
      <c r="L128" s="44"/>
      <c r="M128" s="225" t="s">
        <v>1</v>
      </c>
      <c r="N128" s="226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0.316</v>
      </c>
      <c r="T128" s="228">
        <f>S128*H128</f>
        <v>1.0112000000000001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140</v>
      </c>
      <c r="AT128" s="229" t="s">
        <v>135</v>
      </c>
      <c r="AU128" s="229" t="s">
        <v>83</v>
      </c>
      <c r="AY128" s="17" t="s">
        <v>133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140</v>
      </c>
      <c r="BM128" s="229" t="s">
        <v>866</v>
      </c>
    </row>
    <row r="129" s="2" customFormat="1">
      <c r="A129" s="38"/>
      <c r="B129" s="39"/>
      <c r="C129" s="40"/>
      <c r="D129" s="231" t="s">
        <v>142</v>
      </c>
      <c r="E129" s="40"/>
      <c r="F129" s="232" t="s">
        <v>867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83</v>
      </c>
    </row>
    <row r="130" s="2" customFormat="1">
      <c r="A130" s="38"/>
      <c r="B130" s="39"/>
      <c r="C130" s="40"/>
      <c r="D130" s="236" t="s">
        <v>144</v>
      </c>
      <c r="E130" s="40"/>
      <c r="F130" s="237" t="s">
        <v>868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144</v>
      </c>
      <c r="AU130" s="17" t="s">
        <v>83</v>
      </c>
    </row>
    <row r="131" s="13" customFormat="1">
      <c r="A131" s="13"/>
      <c r="B131" s="238"/>
      <c r="C131" s="239"/>
      <c r="D131" s="231" t="s">
        <v>146</v>
      </c>
      <c r="E131" s="240" t="s">
        <v>1</v>
      </c>
      <c r="F131" s="241" t="s">
        <v>869</v>
      </c>
      <c r="G131" s="239"/>
      <c r="H131" s="242">
        <v>3.2000000000000002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146</v>
      </c>
      <c r="AU131" s="248" t="s">
        <v>83</v>
      </c>
      <c r="AV131" s="13" t="s">
        <v>83</v>
      </c>
      <c r="AW131" s="13" t="s">
        <v>30</v>
      </c>
      <c r="AX131" s="13" t="s">
        <v>81</v>
      </c>
      <c r="AY131" s="248" t="s">
        <v>133</v>
      </c>
    </row>
    <row r="132" s="2" customFormat="1" ht="33" customHeight="1">
      <c r="A132" s="38"/>
      <c r="B132" s="39"/>
      <c r="C132" s="218" t="s">
        <v>83</v>
      </c>
      <c r="D132" s="218" t="s">
        <v>135</v>
      </c>
      <c r="E132" s="219" t="s">
        <v>870</v>
      </c>
      <c r="F132" s="220" t="s">
        <v>871</v>
      </c>
      <c r="G132" s="221" t="s">
        <v>185</v>
      </c>
      <c r="H132" s="222">
        <v>3.2000000000000002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0.29999999999999999</v>
      </c>
      <c r="T132" s="228">
        <f>S132*H132</f>
        <v>0.95999999999999996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135</v>
      </c>
      <c r="AU132" s="229" t="s">
        <v>83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140</v>
      </c>
      <c r="BM132" s="229" t="s">
        <v>872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873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83</v>
      </c>
    </row>
    <row r="134" s="2" customFormat="1">
      <c r="A134" s="38"/>
      <c r="B134" s="39"/>
      <c r="C134" s="40"/>
      <c r="D134" s="236" t="s">
        <v>144</v>
      </c>
      <c r="E134" s="40"/>
      <c r="F134" s="237" t="s">
        <v>874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83</v>
      </c>
    </row>
    <row r="135" s="2" customFormat="1" ht="16.5" customHeight="1">
      <c r="A135" s="38"/>
      <c r="B135" s="39"/>
      <c r="C135" s="218" t="s">
        <v>153</v>
      </c>
      <c r="D135" s="218" t="s">
        <v>135</v>
      </c>
      <c r="E135" s="219" t="s">
        <v>875</v>
      </c>
      <c r="F135" s="220" t="s">
        <v>876</v>
      </c>
      <c r="G135" s="221" t="s">
        <v>198</v>
      </c>
      <c r="H135" s="222">
        <v>2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0.20499999999999999</v>
      </c>
      <c r="T135" s="228">
        <f>S135*H135</f>
        <v>0.40999999999999998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140</v>
      </c>
      <c r="AT135" s="229" t="s">
        <v>135</v>
      </c>
      <c r="AU135" s="229" t="s">
        <v>83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140</v>
      </c>
      <c r="BM135" s="229" t="s">
        <v>877</v>
      </c>
    </row>
    <row r="136" s="2" customFormat="1">
      <c r="A136" s="38"/>
      <c r="B136" s="39"/>
      <c r="C136" s="40"/>
      <c r="D136" s="231" t="s">
        <v>142</v>
      </c>
      <c r="E136" s="40"/>
      <c r="F136" s="232" t="s">
        <v>878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83</v>
      </c>
    </row>
    <row r="137" s="2" customFormat="1">
      <c r="A137" s="38"/>
      <c r="B137" s="39"/>
      <c r="C137" s="40"/>
      <c r="D137" s="236" t="s">
        <v>144</v>
      </c>
      <c r="E137" s="40"/>
      <c r="F137" s="237" t="s">
        <v>879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83</v>
      </c>
    </row>
    <row r="138" s="2" customFormat="1" ht="24.15" customHeight="1">
      <c r="A138" s="38"/>
      <c r="B138" s="39"/>
      <c r="C138" s="218" t="s">
        <v>140</v>
      </c>
      <c r="D138" s="218" t="s">
        <v>135</v>
      </c>
      <c r="E138" s="219" t="s">
        <v>880</v>
      </c>
      <c r="F138" s="220" t="s">
        <v>881</v>
      </c>
      <c r="G138" s="221" t="s">
        <v>198</v>
      </c>
      <c r="H138" s="222">
        <v>2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0.036900000000000002</v>
      </c>
      <c r="R138" s="227">
        <f>Q138*H138</f>
        <v>0.073800000000000004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140</v>
      </c>
      <c r="AT138" s="229" t="s">
        <v>135</v>
      </c>
      <c r="AU138" s="229" t="s">
        <v>83</v>
      </c>
      <c r="AY138" s="17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140</v>
      </c>
      <c r="BM138" s="229" t="s">
        <v>882</v>
      </c>
    </row>
    <row r="139" s="2" customFormat="1">
      <c r="A139" s="38"/>
      <c r="B139" s="39"/>
      <c r="C139" s="40"/>
      <c r="D139" s="231" t="s">
        <v>142</v>
      </c>
      <c r="E139" s="40"/>
      <c r="F139" s="232" t="s">
        <v>883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83</v>
      </c>
    </row>
    <row r="140" s="2" customFormat="1">
      <c r="A140" s="38"/>
      <c r="B140" s="39"/>
      <c r="C140" s="40"/>
      <c r="D140" s="236" t="s">
        <v>144</v>
      </c>
      <c r="E140" s="40"/>
      <c r="F140" s="237" t="s">
        <v>884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83</v>
      </c>
    </row>
    <row r="141" s="2" customFormat="1" ht="24.15" customHeight="1">
      <c r="A141" s="38"/>
      <c r="B141" s="39"/>
      <c r="C141" s="218" t="s">
        <v>166</v>
      </c>
      <c r="D141" s="218" t="s">
        <v>135</v>
      </c>
      <c r="E141" s="219" t="s">
        <v>885</v>
      </c>
      <c r="F141" s="220" t="s">
        <v>886</v>
      </c>
      <c r="G141" s="221" t="s">
        <v>185</v>
      </c>
      <c r="H141" s="222">
        <v>7</v>
      </c>
      <c r="I141" s="223"/>
      <c r="J141" s="224">
        <f>ROUND(I141*H141,2)</f>
        <v>0</v>
      </c>
      <c r="K141" s="220" t="s">
        <v>139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140</v>
      </c>
      <c r="AT141" s="229" t="s">
        <v>135</v>
      </c>
      <c r="AU141" s="229" t="s">
        <v>83</v>
      </c>
      <c r="AY141" s="17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140</v>
      </c>
      <c r="BM141" s="229" t="s">
        <v>887</v>
      </c>
    </row>
    <row r="142" s="2" customFormat="1">
      <c r="A142" s="38"/>
      <c r="B142" s="39"/>
      <c r="C142" s="40"/>
      <c r="D142" s="231" t="s">
        <v>142</v>
      </c>
      <c r="E142" s="40"/>
      <c r="F142" s="232" t="s">
        <v>888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83</v>
      </c>
    </row>
    <row r="143" s="2" customFormat="1">
      <c r="A143" s="38"/>
      <c r="B143" s="39"/>
      <c r="C143" s="40"/>
      <c r="D143" s="236" t="s">
        <v>144</v>
      </c>
      <c r="E143" s="40"/>
      <c r="F143" s="237" t="s">
        <v>889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83</v>
      </c>
    </row>
    <row r="144" s="13" customFormat="1">
      <c r="A144" s="13"/>
      <c r="B144" s="238"/>
      <c r="C144" s="239"/>
      <c r="D144" s="231" t="s">
        <v>146</v>
      </c>
      <c r="E144" s="240" t="s">
        <v>1</v>
      </c>
      <c r="F144" s="241" t="s">
        <v>890</v>
      </c>
      <c r="G144" s="239"/>
      <c r="H144" s="242">
        <v>7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146</v>
      </c>
      <c r="AU144" s="248" t="s">
        <v>83</v>
      </c>
      <c r="AV144" s="13" t="s">
        <v>83</v>
      </c>
      <c r="AW144" s="13" t="s">
        <v>30</v>
      </c>
      <c r="AX144" s="13" t="s">
        <v>81</v>
      </c>
      <c r="AY144" s="248" t="s">
        <v>133</v>
      </c>
    </row>
    <row r="145" s="2" customFormat="1" ht="24.15" customHeight="1">
      <c r="A145" s="38"/>
      <c r="B145" s="39"/>
      <c r="C145" s="218" t="s">
        <v>175</v>
      </c>
      <c r="D145" s="218" t="s">
        <v>135</v>
      </c>
      <c r="E145" s="219" t="s">
        <v>891</v>
      </c>
      <c r="F145" s="220" t="s">
        <v>892</v>
      </c>
      <c r="G145" s="221" t="s">
        <v>138</v>
      </c>
      <c r="H145" s="222">
        <v>3</v>
      </c>
      <c r="I145" s="223"/>
      <c r="J145" s="224">
        <f>ROUND(I145*H145,2)</f>
        <v>0</v>
      </c>
      <c r="K145" s="220" t="s">
        <v>139</v>
      </c>
      <c r="L145" s="44"/>
      <c r="M145" s="225" t="s">
        <v>1</v>
      </c>
      <c r="N145" s="226" t="s">
        <v>38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140</v>
      </c>
      <c r="AT145" s="229" t="s">
        <v>135</v>
      </c>
      <c r="AU145" s="229" t="s">
        <v>83</v>
      </c>
      <c r="AY145" s="17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140</v>
      </c>
      <c r="BM145" s="229" t="s">
        <v>893</v>
      </c>
    </row>
    <row r="146" s="2" customFormat="1">
      <c r="A146" s="38"/>
      <c r="B146" s="39"/>
      <c r="C146" s="40"/>
      <c r="D146" s="231" t="s">
        <v>142</v>
      </c>
      <c r="E146" s="40"/>
      <c r="F146" s="232" t="s">
        <v>894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142</v>
      </c>
      <c r="AU146" s="17" t="s">
        <v>83</v>
      </c>
    </row>
    <row r="147" s="2" customFormat="1">
      <c r="A147" s="38"/>
      <c r="B147" s="39"/>
      <c r="C147" s="40"/>
      <c r="D147" s="236" t="s">
        <v>144</v>
      </c>
      <c r="E147" s="40"/>
      <c r="F147" s="237" t="s">
        <v>895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83</v>
      </c>
    </row>
    <row r="148" s="14" customFormat="1">
      <c r="A148" s="14"/>
      <c r="B148" s="249"/>
      <c r="C148" s="250"/>
      <c r="D148" s="231" t="s">
        <v>146</v>
      </c>
      <c r="E148" s="251" t="s">
        <v>1</v>
      </c>
      <c r="F148" s="252" t="s">
        <v>896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146</v>
      </c>
      <c r="AU148" s="258" t="s">
        <v>83</v>
      </c>
      <c r="AV148" s="14" t="s">
        <v>81</v>
      </c>
      <c r="AW148" s="14" t="s">
        <v>30</v>
      </c>
      <c r="AX148" s="14" t="s">
        <v>73</v>
      </c>
      <c r="AY148" s="258" t="s">
        <v>133</v>
      </c>
    </row>
    <row r="149" s="13" customFormat="1">
      <c r="A149" s="13"/>
      <c r="B149" s="238"/>
      <c r="C149" s="239"/>
      <c r="D149" s="231" t="s">
        <v>146</v>
      </c>
      <c r="E149" s="240" t="s">
        <v>1</v>
      </c>
      <c r="F149" s="241" t="s">
        <v>153</v>
      </c>
      <c r="G149" s="239"/>
      <c r="H149" s="242">
        <v>3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146</v>
      </c>
      <c r="AU149" s="248" t="s">
        <v>83</v>
      </c>
      <c r="AV149" s="13" t="s">
        <v>83</v>
      </c>
      <c r="AW149" s="13" t="s">
        <v>30</v>
      </c>
      <c r="AX149" s="13" t="s">
        <v>81</v>
      </c>
      <c r="AY149" s="248" t="s">
        <v>133</v>
      </c>
    </row>
    <row r="150" s="2" customFormat="1" ht="33" customHeight="1">
      <c r="A150" s="38"/>
      <c r="B150" s="39"/>
      <c r="C150" s="218" t="s">
        <v>182</v>
      </c>
      <c r="D150" s="218" t="s">
        <v>135</v>
      </c>
      <c r="E150" s="219" t="s">
        <v>897</v>
      </c>
      <c r="F150" s="220" t="s">
        <v>898</v>
      </c>
      <c r="G150" s="221" t="s">
        <v>138</v>
      </c>
      <c r="H150" s="222">
        <v>16.800000000000001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83</v>
      </c>
      <c r="AY150" s="17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140</v>
      </c>
      <c r="BM150" s="229" t="s">
        <v>899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900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83</v>
      </c>
    </row>
    <row r="152" s="2" customFormat="1">
      <c r="A152" s="38"/>
      <c r="B152" s="39"/>
      <c r="C152" s="40"/>
      <c r="D152" s="236" t="s">
        <v>144</v>
      </c>
      <c r="E152" s="40"/>
      <c r="F152" s="237" t="s">
        <v>901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83</v>
      </c>
    </row>
    <row r="153" s="13" customFormat="1">
      <c r="A153" s="13"/>
      <c r="B153" s="238"/>
      <c r="C153" s="239"/>
      <c r="D153" s="231" t="s">
        <v>146</v>
      </c>
      <c r="E153" s="240" t="s">
        <v>1</v>
      </c>
      <c r="F153" s="241" t="s">
        <v>902</v>
      </c>
      <c r="G153" s="239"/>
      <c r="H153" s="242">
        <v>16.800000000000001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146</v>
      </c>
      <c r="AU153" s="248" t="s">
        <v>83</v>
      </c>
      <c r="AV153" s="13" t="s">
        <v>83</v>
      </c>
      <c r="AW153" s="13" t="s">
        <v>30</v>
      </c>
      <c r="AX153" s="13" t="s">
        <v>81</v>
      </c>
      <c r="AY153" s="248" t="s">
        <v>133</v>
      </c>
    </row>
    <row r="154" s="2" customFormat="1" ht="24.15" customHeight="1">
      <c r="A154" s="38"/>
      <c r="B154" s="39"/>
      <c r="C154" s="218" t="s">
        <v>190</v>
      </c>
      <c r="D154" s="218" t="s">
        <v>135</v>
      </c>
      <c r="E154" s="219" t="s">
        <v>903</v>
      </c>
      <c r="F154" s="220" t="s">
        <v>904</v>
      </c>
      <c r="G154" s="221" t="s">
        <v>138</v>
      </c>
      <c r="H154" s="222">
        <v>26.600000000000001</v>
      </c>
      <c r="I154" s="223"/>
      <c r="J154" s="224">
        <f>ROUND(I154*H154,2)</f>
        <v>0</v>
      </c>
      <c r="K154" s="220" t="s">
        <v>139</v>
      </c>
      <c r="L154" s="44"/>
      <c r="M154" s="225" t="s">
        <v>1</v>
      </c>
      <c r="N154" s="226" t="s">
        <v>38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140</v>
      </c>
      <c r="AT154" s="229" t="s">
        <v>135</v>
      </c>
      <c r="AU154" s="229" t="s">
        <v>83</v>
      </c>
      <c r="AY154" s="17" t="s">
        <v>133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140</v>
      </c>
      <c r="BM154" s="229" t="s">
        <v>905</v>
      </c>
    </row>
    <row r="155" s="2" customFormat="1">
      <c r="A155" s="38"/>
      <c r="B155" s="39"/>
      <c r="C155" s="40"/>
      <c r="D155" s="231" t="s">
        <v>142</v>
      </c>
      <c r="E155" s="40"/>
      <c r="F155" s="232" t="s">
        <v>906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83</v>
      </c>
    </row>
    <row r="156" s="2" customFormat="1">
      <c r="A156" s="38"/>
      <c r="B156" s="39"/>
      <c r="C156" s="40"/>
      <c r="D156" s="236" t="s">
        <v>144</v>
      </c>
      <c r="E156" s="40"/>
      <c r="F156" s="237" t="s">
        <v>907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83</v>
      </c>
    </row>
    <row r="157" s="14" customFormat="1">
      <c r="A157" s="14"/>
      <c r="B157" s="249"/>
      <c r="C157" s="250"/>
      <c r="D157" s="231" t="s">
        <v>146</v>
      </c>
      <c r="E157" s="251" t="s">
        <v>1</v>
      </c>
      <c r="F157" s="252" t="s">
        <v>908</v>
      </c>
      <c r="G157" s="250"/>
      <c r="H157" s="251" t="s">
        <v>1</v>
      </c>
      <c r="I157" s="253"/>
      <c r="J157" s="250"/>
      <c r="K157" s="250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146</v>
      </c>
      <c r="AU157" s="258" t="s">
        <v>83</v>
      </c>
      <c r="AV157" s="14" t="s">
        <v>81</v>
      </c>
      <c r="AW157" s="14" t="s">
        <v>30</v>
      </c>
      <c r="AX157" s="14" t="s">
        <v>73</v>
      </c>
      <c r="AY157" s="258" t="s">
        <v>133</v>
      </c>
    </row>
    <row r="158" s="13" customFormat="1">
      <c r="A158" s="13"/>
      <c r="B158" s="238"/>
      <c r="C158" s="239"/>
      <c r="D158" s="231" t="s">
        <v>146</v>
      </c>
      <c r="E158" s="240" t="s">
        <v>1</v>
      </c>
      <c r="F158" s="241" t="s">
        <v>909</v>
      </c>
      <c r="G158" s="239"/>
      <c r="H158" s="242">
        <v>26.600000000000001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146</v>
      </c>
      <c r="AU158" s="248" t="s">
        <v>83</v>
      </c>
      <c r="AV158" s="13" t="s">
        <v>83</v>
      </c>
      <c r="AW158" s="13" t="s">
        <v>30</v>
      </c>
      <c r="AX158" s="13" t="s">
        <v>81</v>
      </c>
      <c r="AY158" s="248" t="s">
        <v>133</v>
      </c>
    </row>
    <row r="159" s="2" customFormat="1" ht="37.8" customHeight="1">
      <c r="A159" s="38"/>
      <c r="B159" s="39"/>
      <c r="C159" s="218" t="s">
        <v>195</v>
      </c>
      <c r="D159" s="218" t="s">
        <v>135</v>
      </c>
      <c r="E159" s="219" t="s">
        <v>148</v>
      </c>
      <c r="F159" s="220" t="s">
        <v>149</v>
      </c>
      <c r="G159" s="221" t="s">
        <v>138</v>
      </c>
      <c r="H159" s="222">
        <v>6.1600000000000001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83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140</v>
      </c>
      <c r="BM159" s="229" t="s">
        <v>910</v>
      </c>
    </row>
    <row r="160" s="2" customFormat="1">
      <c r="A160" s="38"/>
      <c r="B160" s="39"/>
      <c r="C160" s="40"/>
      <c r="D160" s="231" t="s">
        <v>142</v>
      </c>
      <c r="E160" s="40"/>
      <c r="F160" s="232" t="s">
        <v>151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83</v>
      </c>
    </row>
    <row r="161" s="2" customFormat="1">
      <c r="A161" s="38"/>
      <c r="B161" s="39"/>
      <c r="C161" s="40"/>
      <c r="D161" s="236" t="s">
        <v>144</v>
      </c>
      <c r="E161" s="40"/>
      <c r="F161" s="237" t="s">
        <v>152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83</v>
      </c>
    </row>
    <row r="162" s="13" customFormat="1">
      <c r="A162" s="13"/>
      <c r="B162" s="238"/>
      <c r="C162" s="239"/>
      <c r="D162" s="231" t="s">
        <v>146</v>
      </c>
      <c r="E162" s="240" t="s">
        <v>1</v>
      </c>
      <c r="F162" s="241" t="s">
        <v>911</v>
      </c>
      <c r="G162" s="239"/>
      <c r="H162" s="242">
        <v>6.1600000000000001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146</v>
      </c>
      <c r="AU162" s="248" t="s">
        <v>83</v>
      </c>
      <c r="AV162" s="13" t="s">
        <v>83</v>
      </c>
      <c r="AW162" s="13" t="s">
        <v>30</v>
      </c>
      <c r="AX162" s="13" t="s">
        <v>81</v>
      </c>
      <c r="AY162" s="248" t="s">
        <v>133</v>
      </c>
    </row>
    <row r="163" s="2" customFormat="1" ht="33" customHeight="1">
      <c r="A163" s="38"/>
      <c r="B163" s="39"/>
      <c r="C163" s="218" t="s">
        <v>202</v>
      </c>
      <c r="D163" s="218" t="s">
        <v>135</v>
      </c>
      <c r="E163" s="219" t="s">
        <v>159</v>
      </c>
      <c r="F163" s="220" t="s">
        <v>160</v>
      </c>
      <c r="G163" s="221" t="s">
        <v>161</v>
      </c>
      <c r="H163" s="222">
        <v>12.32</v>
      </c>
      <c r="I163" s="223"/>
      <c r="J163" s="224">
        <f>ROUND(I163*H163,2)</f>
        <v>0</v>
      </c>
      <c r="K163" s="220" t="s">
        <v>139</v>
      </c>
      <c r="L163" s="44"/>
      <c r="M163" s="225" t="s">
        <v>1</v>
      </c>
      <c r="N163" s="226" t="s">
        <v>38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140</v>
      </c>
      <c r="AT163" s="229" t="s">
        <v>135</v>
      </c>
      <c r="AU163" s="229" t="s">
        <v>83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140</v>
      </c>
      <c r="BM163" s="229" t="s">
        <v>912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163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83</v>
      </c>
    </row>
    <row r="165" s="2" customFormat="1">
      <c r="A165" s="38"/>
      <c r="B165" s="39"/>
      <c r="C165" s="40"/>
      <c r="D165" s="236" t="s">
        <v>144</v>
      </c>
      <c r="E165" s="40"/>
      <c r="F165" s="237" t="s">
        <v>164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144</v>
      </c>
      <c r="AU165" s="17" t="s">
        <v>83</v>
      </c>
    </row>
    <row r="166" s="13" customFormat="1">
      <c r="A166" s="13"/>
      <c r="B166" s="238"/>
      <c r="C166" s="239"/>
      <c r="D166" s="231" t="s">
        <v>146</v>
      </c>
      <c r="E166" s="240" t="s">
        <v>1</v>
      </c>
      <c r="F166" s="241" t="s">
        <v>913</v>
      </c>
      <c r="G166" s="239"/>
      <c r="H166" s="242">
        <v>12.32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146</v>
      </c>
      <c r="AU166" s="248" t="s">
        <v>83</v>
      </c>
      <c r="AV166" s="13" t="s">
        <v>83</v>
      </c>
      <c r="AW166" s="13" t="s">
        <v>30</v>
      </c>
      <c r="AX166" s="13" t="s">
        <v>81</v>
      </c>
      <c r="AY166" s="248" t="s">
        <v>133</v>
      </c>
    </row>
    <row r="167" s="2" customFormat="1" ht="16.5" customHeight="1">
      <c r="A167" s="38"/>
      <c r="B167" s="39"/>
      <c r="C167" s="218" t="s">
        <v>208</v>
      </c>
      <c r="D167" s="218" t="s">
        <v>135</v>
      </c>
      <c r="E167" s="219" t="s">
        <v>914</v>
      </c>
      <c r="F167" s="220" t="s">
        <v>915</v>
      </c>
      <c r="G167" s="221" t="s">
        <v>138</v>
      </c>
      <c r="H167" s="222">
        <v>16.800000000000001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38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140</v>
      </c>
      <c r="AT167" s="229" t="s">
        <v>135</v>
      </c>
      <c r="AU167" s="229" t="s">
        <v>83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140</v>
      </c>
      <c r="BM167" s="229" t="s">
        <v>916</v>
      </c>
    </row>
    <row r="168" s="2" customFormat="1">
      <c r="A168" s="38"/>
      <c r="B168" s="39"/>
      <c r="C168" s="40"/>
      <c r="D168" s="231" t="s">
        <v>142</v>
      </c>
      <c r="E168" s="40"/>
      <c r="F168" s="232" t="s">
        <v>917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83</v>
      </c>
    </row>
    <row r="169" s="2" customFormat="1">
      <c r="A169" s="38"/>
      <c r="B169" s="39"/>
      <c r="C169" s="40"/>
      <c r="D169" s="236" t="s">
        <v>144</v>
      </c>
      <c r="E169" s="40"/>
      <c r="F169" s="237" t="s">
        <v>918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144</v>
      </c>
      <c r="AU169" s="17" t="s">
        <v>83</v>
      </c>
    </row>
    <row r="170" s="2" customFormat="1" ht="24.15" customHeight="1">
      <c r="A170" s="38"/>
      <c r="B170" s="39"/>
      <c r="C170" s="218" t="s">
        <v>8</v>
      </c>
      <c r="D170" s="218" t="s">
        <v>135</v>
      </c>
      <c r="E170" s="219" t="s">
        <v>919</v>
      </c>
      <c r="F170" s="220" t="s">
        <v>920</v>
      </c>
      <c r="G170" s="221" t="s">
        <v>138</v>
      </c>
      <c r="H170" s="222">
        <v>10.640000000000001</v>
      </c>
      <c r="I170" s="223"/>
      <c r="J170" s="224">
        <f>ROUND(I170*H170,2)</f>
        <v>0</v>
      </c>
      <c r="K170" s="220" t="s">
        <v>139</v>
      </c>
      <c r="L170" s="44"/>
      <c r="M170" s="225" t="s">
        <v>1</v>
      </c>
      <c r="N170" s="226" t="s">
        <v>38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140</v>
      </c>
      <c r="AT170" s="229" t="s">
        <v>135</v>
      </c>
      <c r="AU170" s="229" t="s">
        <v>83</v>
      </c>
      <c r="AY170" s="17" t="s">
        <v>133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140</v>
      </c>
      <c r="BM170" s="229" t="s">
        <v>921</v>
      </c>
    </row>
    <row r="171" s="2" customFormat="1">
      <c r="A171" s="38"/>
      <c r="B171" s="39"/>
      <c r="C171" s="40"/>
      <c r="D171" s="231" t="s">
        <v>142</v>
      </c>
      <c r="E171" s="40"/>
      <c r="F171" s="232" t="s">
        <v>922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83</v>
      </c>
    </row>
    <row r="172" s="2" customFormat="1">
      <c r="A172" s="38"/>
      <c r="B172" s="39"/>
      <c r="C172" s="40"/>
      <c r="D172" s="236" t="s">
        <v>144</v>
      </c>
      <c r="E172" s="40"/>
      <c r="F172" s="237" t="s">
        <v>923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83</v>
      </c>
    </row>
    <row r="173" s="13" customFormat="1">
      <c r="A173" s="13"/>
      <c r="B173" s="238"/>
      <c r="C173" s="239"/>
      <c r="D173" s="231" t="s">
        <v>146</v>
      </c>
      <c r="E173" s="240" t="s">
        <v>1</v>
      </c>
      <c r="F173" s="241" t="s">
        <v>924</v>
      </c>
      <c r="G173" s="239"/>
      <c r="H173" s="242">
        <v>10.640000000000001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146</v>
      </c>
      <c r="AU173" s="248" t="s">
        <v>83</v>
      </c>
      <c r="AV173" s="13" t="s">
        <v>83</v>
      </c>
      <c r="AW173" s="13" t="s">
        <v>30</v>
      </c>
      <c r="AX173" s="13" t="s">
        <v>81</v>
      </c>
      <c r="AY173" s="248" t="s">
        <v>133</v>
      </c>
    </row>
    <row r="174" s="2" customFormat="1" ht="24.15" customHeight="1">
      <c r="A174" s="38"/>
      <c r="B174" s="39"/>
      <c r="C174" s="218" t="s">
        <v>224</v>
      </c>
      <c r="D174" s="218" t="s">
        <v>135</v>
      </c>
      <c r="E174" s="219" t="s">
        <v>925</v>
      </c>
      <c r="F174" s="220" t="s">
        <v>926</v>
      </c>
      <c r="G174" s="221" t="s">
        <v>138</v>
      </c>
      <c r="H174" s="222">
        <v>5.04</v>
      </c>
      <c r="I174" s="223"/>
      <c r="J174" s="224">
        <f>ROUND(I174*H174,2)</f>
        <v>0</v>
      </c>
      <c r="K174" s="220" t="s">
        <v>139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140</v>
      </c>
      <c r="AT174" s="229" t="s">
        <v>135</v>
      </c>
      <c r="AU174" s="229" t="s">
        <v>83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140</v>
      </c>
      <c r="BM174" s="229" t="s">
        <v>927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928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2" customFormat="1">
      <c r="A176" s="38"/>
      <c r="B176" s="39"/>
      <c r="C176" s="40"/>
      <c r="D176" s="236" t="s">
        <v>144</v>
      </c>
      <c r="E176" s="40"/>
      <c r="F176" s="237" t="s">
        <v>929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144</v>
      </c>
      <c r="AU176" s="17" t="s">
        <v>83</v>
      </c>
    </row>
    <row r="177" s="13" customFormat="1">
      <c r="A177" s="13"/>
      <c r="B177" s="238"/>
      <c r="C177" s="239"/>
      <c r="D177" s="231" t="s">
        <v>146</v>
      </c>
      <c r="E177" s="240" t="s">
        <v>1</v>
      </c>
      <c r="F177" s="241" t="s">
        <v>930</v>
      </c>
      <c r="G177" s="239"/>
      <c r="H177" s="242">
        <v>5.04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146</v>
      </c>
      <c r="AU177" s="248" t="s">
        <v>83</v>
      </c>
      <c r="AV177" s="13" t="s">
        <v>83</v>
      </c>
      <c r="AW177" s="13" t="s">
        <v>30</v>
      </c>
      <c r="AX177" s="13" t="s">
        <v>81</v>
      </c>
      <c r="AY177" s="248" t="s">
        <v>133</v>
      </c>
    </row>
    <row r="178" s="2" customFormat="1" ht="16.5" customHeight="1">
      <c r="A178" s="38"/>
      <c r="B178" s="39"/>
      <c r="C178" s="270" t="s">
        <v>230</v>
      </c>
      <c r="D178" s="270" t="s">
        <v>225</v>
      </c>
      <c r="E178" s="271" t="s">
        <v>931</v>
      </c>
      <c r="F178" s="272" t="s">
        <v>932</v>
      </c>
      <c r="G178" s="273" t="s">
        <v>161</v>
      </c>
      <c r="H178" s="274">
        <v>10.08</v>
      </c>
      <c r="I178" s="275"/>
      <c r="J178" s="276">
        <f>ROUND(I178*H178,2)</f>
        <v>0</v>
      </c>
      <c r="K178" s="272" t="s">
        <v>139</v>
      </c>
      <c r="L178" s="277"/>
      <c r="M178" s="278" t="s">
        <v>1</v>
      </c>
      <c r="N178" s="279" t="s">
        <v>38</v>
      </c>
      <c r="O178" s="91"/>
      <c r="P178" s="227">
        <f>O178*H178</f>
        <v>0</v>
      </c>
      <c r="Q178" s="227">
        <v>1</v>
      </c>
      <c r="R178" s="227">
        <f>Q178*H178</f>
        <v>10.08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190</v>
      </c>
      <c r="AT178" s="229" t="s">
        <v>225</v>
      </c>
      <c r="AU178" s="229" t="s">
        <v>83</v>
      </c>
      <c r="AY178" s="17" t="s">
        <v>133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140</v>
      </c>
      <c r="BM178" s="229" t="s">
        <v>933</v>
      </c>
    </row>
    <row r="179" s="2" customFormat="1">
      <c r="A179" s="38"/>
      <c r="B179" s="39"/>
      <c r="C179" s="40"/>
      <c r="D179" s="231" t="s">
        <v>142</v>
      </c>
      <c r="E179" s="40"/>
      <c r="F179" s="232" t="s">
        <v>932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83</v>
      </c>
    </row>
    <row r="180" s="13" customFormat="1">
      <c r="A180" s="13"/>
      <c r="B180" s="238"/>
      <c r="C180" s="239"/>
      <c r="D180" s="231" t="s">
        <v>146</v>
      </c>
      <c r="E180" s="239"/>
      <c r="F180" s="241" t="s">
        <v>934</v>
      </c>
      <c r="G180" s="239"/>
      <c r="H180" s="242">
        <v>10.08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146</v>
      </c>
      <c r="AU180" s="248" t="s">
        <v>83</v>
      </c>
      <c r="AV180" s="13" t="s">
        <v>83</v>
      </c>
      <c r="AW180" s="13" t="s">
        <v>4</v>
      </c>
      <c r="AX180" s="13" t="s">
        <v>81</v>
      </c>
      <c r="AY180" s="248" t="s">
        <v>133</v>
      </c>
    </row>
    <row r="181" s="2" customFormat="1" ht="24.15" customHeight="1">
      <c r="A181" s="38"/>
      <c r="B181" s="39"/>
      <c r="C181" s="218" t="s">
        <v>235</v>
      </c>
      <c r="D181" s="218" t="s">
        <v>135</v>
      </c>
      <c r="E181" s="219" t="s">
        <v>935</v>
      </c>
      <c r="F181" s="220" t="s">
        <v>936</v>
      </c>
      <c r="G181" s="221" t="s">
        <v>185</v>
      </c>
      <c r="H181" s="222">
        <v>7</v>
      </c>
      <c r="I181" s="223"/>
      <c r="J181" s="224">
        <f>ROUND(I181*H181,2)</f>
        <v>0</v>
      </c>
      <c r="K181" s="220" t="s">
        <v>139</v>
      </c>
      <c r="L181" s="44"/>
      <c r="M181" s="225" t="s">
        <v>1</v>
      </c>
      <c r="N181" s="226" t="s">
        <v>38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140</v>
      </c>
      <c r="AT181" s="229" t="s">
        <v>135</v>
      </c>
      <c r="AU181" s="229" t="s">
        <v>83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81</v>
      </c>
      <c r="BK181" s="230">
        <f>ROUND(I181*H181,2)</f>
        <v>0</v>
      </c>
      <c r="BL181" s="17" t="s">
        <v>140</v>
      </c>
      <c r="BM181" s="229" t="s">
        <v>937</v>
      </c>
    </row>
    <row r="182" s="2" customFormat="1">
      <c r="A182" s="38"/>
      <c r="B182" s="39"/>
      <c r="C182" s="40"/>
      <c r="D182" s="231" t="s">
        <v>142</v>
      </c>
      <c r="E182" s="40"/>
      <c r="F182" s="232" t="s">
        <v>938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142</v>
      </c>
      <c r="AU182" s="17" t="s">
        <v>83</v>
      </c>
    </row>
    <row r="183" s="2" customFormat="1">
      <c r="A183" s="38"/>
      <c r="B183" s="39"/>
      <c r="C183" s="40"/>
      <c r="D183" s="236" t="s">
        <v>144</v>
      </c>
      <c r="E183" s="40"/>
      <c r="F183" s="237" t="s">
        <v>939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83</v>
      </c>
    </row>
    <row r="184" s="12" customFormat="1" ht="22.8" customHeight="1">
      <c r="A184" s="12"/>
      <c r="B184" s="202"/>
      <c r="C184" s="203"/>
      <c r="D184" s="204" t="s">
        <v>72</v>
      </c>
      <c r="E184" s="216" t="s">
        <v>140</v>
      </c>
      <c r="F184" s="216" t="s">
        <v>940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SUM(P185:P188)</f>
        <v>0</v>
      </c>
      <c r="Q184" s="210"/>
      <c r="R184" s="211">
        <f>SUM(R185:R188)</f>
        <v>0</v>
      </c>
      <c r="S184" s="210"/>
      <c r="T184" s="212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81</v>
      </c>
      <c r="AT184" s="214" t="s">
        <v>72</v>
      </c>
      <c r="AU184" s="214" t="s">
        <v>81</v>
      </c>
      <c r="AY184" s="213" t="s">
        <v>133</v>
      </c>
      <c r="BK184" s="215">
        <f>SUM(BK185:BK188)</f>
        <v>0</v>
      </c>
    </row>
    <row r="185" s="2" customFormat="1" ht="24.15" customHeight="1">
      <c r="A185" s="38"/>
      <c r="B185" s="39"/>
      <c r="C185" s="218" t="s">
        <v>242</v>
      </c>
      <c r="D185" s="218" t="s">
        <v>135</v>
      </c>
      <c r="E185" s="219" t="s">
        <v>941</v>
      </c>
      <c r="F185" s="220" t="s">
        <v>942</v>
      </c>
      <c r="G185" s="221" t="s">
        <v>138</v>
      </c>
      <c r="H185" s="222">
        <v>1.1200000000000001</v>
      </c>
      <c r="I185" s="223"/>
      <c r="J185" s="224">
        <f>ROUND(I185*H185,2)</f>
        <v>0</v>
      </c>
      <c r="K185" s="220" t="s">
        <v>139</v>
      </c>
      <c r="L185" s="44"/>
      <c r="M185" s="225" t="s">
        <v>1</v>
      </c>
      <c r="N185" s="226" t="s">
        <v>38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140</v>
      </c>
      <c r="AT185" s="229" t="s">
        <v>135</v>
      </c>
      <c r="AU185" s="229" t="s">
        <v>83</v>
      </c>
      <c r="AY185" s="17" t="s">
        <v>133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140</v>
      </c>
      <c r="BM185" s="229" t="s">
        <v>943</v>
      </c>
    </row>
    <row r="186" s="2" customFormat="1">
      <c r="A186" s="38"/>
      <c r="B186" s="39"/>
      <c r="C186" s="40"/>
      <c r="D186" s="231" t="s">
        <v>142</v>
      </c>
      <c r="E186" s="40"/>
      <c r="F186" s="232" t="s">
        <v>944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83</v>
      </c>
    </row>
    <row r="187" s="2" customFormat="1">
      <c r="A187" s="38"/>
      <c r="B187" s="39"/>
      <c r="C187" s="40"/>
      <c r="D187" s="236" t="s">
        <v>144</v>
      </c>
      <c r="E187" s="40"/>
      <c r="F187" s="237" t="s">
        <v>945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83</v>
      </c>
    </row>
    <row r="188" s="13" customFormat="1">
      <c r="A188" s="13"/>
      <c r="B188" s="238"/>
      <c r="C188" s="239"/>
      <c r="D188" s="231" t="s">
        <v>146</v>
      </c>
      <c r="E188" s="240" t="s">
        <v>1</v>
      </c>
      <c r="F188" s="241" t="s">
        <v>946</v>
      </c>
      <c r="G188" s="239"/>
      <c r="H188" s="242">
        <v>1.1200000000000001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146</v>
      </c>
      <c r="AU188" s="248" t="s">
        <v>83</v>
      </c>
      <c r="AV188" s="13" t="s">
        <v>83</v>
      </c>
      <c r="AW188" s="13" t="s">
        <v>30</v>
      </c>
      <c r="AX188" s="13" t="s">
        <v>81</v>
      </c>
      <c r="AY188" s="248" t="s">
        <v>133</v>
      </c>
    </row>
    <row r="189" s="12" customFormat="1" ht="22.8" customHeight="1">
      <c r="A189" s="12"/>
      <c r="B189" s="202"/>
      <c r="C189" s="203"/>
      <c r="D189" s="204" t="s">
        <v>72</v>
      </c>
      <c r="E189" s="216" t="s">
        <v>166</v>
      </c>
      <c r="F189" s="216" t="s">
        <v>947</v>
      </c>
      <c r="G189" s="203"/>
      <c r="H189" s="203"/>
      <c r="I189" s="206"/>
      <c r="J189" s="217">
        <f>BK189</f>
        <v>0</v>
      </c>
      <c r="K189" s="203"/>
      <c r="L189" s="208"/>
      <c r="M189" s="209"/>
      <c r="N189" s="210"/>
      <c r="O189" s="210"/>
      <c r="P189" s="211">
        <f>SUM(P190:P195)</f>
        <v>0</v>
      </c>
      <c r="Q189" s="210"/>
      <c r="R189" s="211">
        <f>SUM(R190:R195)</f>
        <v>1.2659520000000002</v>
      </c>
      <c r="S189" s="210"/>
      <c r="T189" s="21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3" t="s">
        <v>81</v>
      </c>
      <c r="AT189" s="214" t="s">
        <v>72</v>
      </c>
      <c r="AU189" s="214" t="s">
        <v>81</v>
      </c>
      <c r="AY189" s="213" t="s">
        <v>133</v>
      </c>
      <c r="BK189" s="215">
        <f>SUM(BK190:BK195)</f>
        <v>0</v>
      </c>
    </row>
    <row r="190" s="2" customFormat="1" ht="21.75" customHeight="1">
      <c r="A190" s="38"/>
      <c r="B190" s="39"/>
      <c r="C190" s="218" t="s">
        <v>249</v>
      </c>
      <c r="D190" s="218" t="s">
        <v>135</v>
      </c>
      <c r="E190" s="219" t="s">
        <v>948</v>
      </c>
      <c r="F190" s="220" t="s">
        <v>949</v>
      </c>
      <c r="G190" s="221" t="s">
        <v>185</v>
      </c>
      <c r="H190" s="222">
        <v>3.2000000000000002</v>
      </c>
      <c r="I190" s="223"/>
      <c r="J190" s="224">
        <f>ROUND(I190*H190,2)</f>
        <v>0</v>
      </c>
      <c r="K190" s="220" t="s">
        <v>139</v>
      </c>
      <c r="L190" s="44"/>
      <c r="M190" s="225" t="s">
        <v>1</v>
      </c>
      <c r="N190" s="226" t="s">
        <v>38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140</v>
      </c>
      <c r="AT190" s="229" t="s">
        <v>135</v>
      </c>
      <c r="AU190" s="229" t="s">
        <v>83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140</v>
      </c>
      <c r="BM190" s="229" t="s">
        <v>950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951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83</v>
      </c>
    </row>
    <row r="192" s="2" customFormat="1">
      <c r="A192" s="38"/>
      <c r="B192" s="39"/>
      <c r="C192" s="40"/>
      <c r="D192" s="236" t="s">
        <v>144</v>
      </c>
      <c r="E192" s="40"/>
      <c r="F192" s="237" t="s">
        <v>952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144</v>
      </c>
      <c r="AU192" s="17" t="s">
        <v>83</v>
      </c>
    </row>
    <row r="193" s="2" customFormat="1" ht="37.8" customHeight="1">
      <c r="A193" s="38"/>
      <c r="B193" s="39"/>
      <c r="C193" s="218" t="s">
        <v>254</v>
      </c>
      <c r="D193" s="218" t="s">
        <v>135</v>
      </c>
      <c r="E193" s="219" t="s">
        <v>953</v>
      </c>
      <c r="F193" s="220" t="s">
        <v>954</v>
      </c>
      <c r="G193" s="221" t="s">
        <v>185</v>
      </c>
      <c r="H193" s="222">
        <v>3.2000000000000002</v>
      </c>
      <c r="I193" s="223"/>
      <c r="J193" s="224">
        <f>ROUND(I193*H193,2)</f>
        <v>0</v>
      </c>
      <c r="K193" s="220" t="s">
        <v>139</v>
      </c>
      <c r="L193" s="44"/>
      <c r="M193" s="225" t="s">
        <v>1</v>
      </c>
      <c r="N193" s="226" t="s">
        <v>38</v>
      </c>
      <c r="O193" s="91"/>
      <c r="P193" s="227">
        <f>O193*H193</f>
        <v>0</v>
      </c>
      <c r="Q193" s="227">
        <v>0.39561000000000002</v>
      </c>
      <c r="R193" s="227">
        <f>Q193*H193</f>
        <v>1.2659520000000002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140</v>
      </c>
      <c r="AT193" s="229" t="s">
        <v>135</v>
      </c>
      <c r="AU193" s="229" t="s">
        <v>83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140</v>
      </c>
      <c r="BM193" s="229" t="s">
        <v>955</v>
      </c>
    </row>
    <row r="194" s="2" customFormat="1">
      <c r="A194" s="38"/>
      <c r="B194" s="39"/>
      <c r="C194" s="40"/>
      <c r="D194" s="231" t="s">
        <v>142</v>
      </c>
      <c r="E194" s="40"/>
      <c r="F194" s="232" t="s">
        <v>956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83</v>
      </c>
    </row>
    <row r="195" s="2" customFormat="1">
      <c r="A195" s="38"/>
      <c r="B195" s="39"/>
      <c r="C195" s="40"/>
      <c r="D195" s="236" t="s">
        <v>144</v>
      </c>
      <c r="E195" s="40"/>
      <c r="F195" s="237" t="s">
        <v>957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144</v>
      </c>
      <c r="AU195" s="17" t="s">
        <v>83</v>
      </c>
    </row>
    <row r="196" s="12" customFormat="1" ht="22.8" customHeight="1">
      <c r="A196" s="12"/>
      <c r="B196" s="202"/>
      <c r="C196" s="203"/>
      <c r="D196" s="204" t="s">
        <v>72</v>
      </c>
      <c r="E196" s="216" t="s">
        <v>190</v>
      </c>
      <c r="F196" s="216" t="s">
        <v>958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SUM(P197:P230)</f>
        <v>0</v>
      </c>
      <c r="Q196" s="210"/>
      <c r="R196" s="211">
        <f>SUM(R197:R230)</f>
        <v>0.045141399999999998</v>
      </c>
      <c r="S196" s="210"/>
      <c r="T196" s="212">
        <f>SUM(T197:T230)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81</v>
      </c>
      <c r="AT196" s="214" t="s">
        <v>72</v>
      </c>
      <c r="AU196" s="214" t="s">
        <v>81</v>
      </c>
      <c r="AY196" s="213" t="s">
        <v>133</v>
      </c>
      <c r="BK196" s="215">
        <f>SUM(BK197:BK230)</f>
        <v>0</v>
      </c>
    </row>
    <row r="197" s="2" customFormat="1" ht="24.15" customHeight="1">
      <c r="A197" s="38"/>
      <c r="B197" s="39"/>
      <c r="C197" s="218" t="s">
        <v>260</v>
      </c>
      <c r="D197" s="218" t="s">
        <v>135</v>
      </c>
      <c r="E197" s="219" t="s">
        <v>959</v>
      </c>
      <c r="F197" s="220" t="s">
        <v>960</v>
      </c>
      <c r="G197" s="221" t="s">
        <v>193</v>
      </c>
      <c r="H197" s="222">
        <v>3</v>
      </c>
      <c r="I197" s="223"/>
      <c r="J197" s="224">
        <f>ROUND(I197*H197,2)</f>
        <v>0</v>
      </c>
      <c r="K197" s="220" t="s">
        <v>139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140</v>
      </c>
      <c r="AT197" s="229" t="s">
        <v>135</v>
      </c>
      <c r="AU197" s="229" t="s">
        <v>83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140</v>
      </c>
      <c r="BM197" s="229" t="s">
        <v>961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960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83</v>
      </c>
    </row>
    <row r="199" s="2" customFormat="1">
      <c r="A199" s="38"/>
      <c r="B199" s="39"/>
      <c r="C199" s="40"/>
      <c r="D199" s="236" t="s">
        <v>144</v>
      </c>
      <c r="E199" s="40"/>
      <c r="F199" s="237" t="s">
        <v>962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144</v>
      </c>
      <c r="AU199" s="17" t="s">
        <v>83</v>
      </c>
    </row>
    <row r="200" s="2" customFormat="1" ht="24.15" customHeight="1">
      <c r="A200" s="38"/>
      <c r="B200" s="39"/>
      <c r="C200" s="218" t="s">
        <v>265</v>
      </c>
      <c r="D200" s="218" t="s">
        <v>135</v>
      </c>
      <c r="E200" s="219" t="s">
        <v>963</v>
      </c>
      <c r="F200" s="220" t="s">
        <v>964</v>
      </c>
      <c r="G200" s="221" t="s">
        <v>198</v>
      </c>
      <c r="H200" s="222">
        <v>14</v>
      </c>
      <c r="I200" s="223"/>
      <c r="J200" s="224">
        <f>ROUND(I200*H200,2)</f>
        <v>0</v>
      </c>
      <c r="K200" s="220" t="s">
        <v>139</v>
      </c>
      <c r="L200" s="44"/>
      <c r="M200" s="225" t="s">
        <v>1</v>
      </c>
      <c r="N200" s="226" t="s">
        <v>38</v>
      </c>
      <c r="O200" s="91"/>
      <c r="P200" s="227">
        <f>O200*H200</f>
        <v>0</v>
      </c>
      <c r="Q200" s="227">
        <v>1.0000000000000001E-05</v>
      </c>
      <c r="R200" s="227">
        <f>Q200*H200</f>
        <v>0.00014000000000000002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140</v>
      </c>
      <c r="AT200" s="229" t="s">
        <v>135</v>
      </c>
      <c r="AU200" s="229" t="s">
        <v>83</v>
      </c>
      <c r="AY200" s="17" t="s">
        <v>133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81</v>
      </c>
      <c r="BK200" s="230">
        <f>ROUND(I200*H200,2)</f>
        <v>0</v>
      </c>
      <c r="BL200" s="17" t="s">
        <v>140</v>
      </c>
      <c r="BM200" s="229" t="s">
        <v>965</v>
      </c>
    </row>
    <row r="201" s="2" customFormat="1">
      <c r="A201" s="38"/>
      <c r="B201" s="39"/>
      <c r="C201" s="40"/>
      <c r="D201" s="231" t="s">
        <v>142</v>
      </c>
      <c r="E201" s="40"/>
      <c r="F201" s="232" t="s">
        <v>966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142</v>
      </c>
      <c r="AU201" s="17" t="s">
        <v>83</v>
      </c>
    </row>
    <row r="202" s="2" customFormat="1">
      <c r="A202" s="38"/>
      <c r="B202" s="39"/>
      <c r="C202" s="40"/>
      <c r="D202" s="236" t="s">
        <v>144</v>
      </c>
      <c r="E202" s="40"/>
      <c r="F202" s="237" t="s">
        <v>967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83</v>
      </c>
    </row>
    <row r="203" s="13" customFormat="1">
      <c r="A203" s="13"/>
      <c r="B203" s="238"/>
      <c r="C203" s="239"/>
      <c r="D203" s="231" t="s">
        <v>146</v>
      </c>
      <c r="E203" s="240" t="s">
        <v>1</v>
      </c>
      <c r="F203" s="241" t="s">
        <v>968</v>
      </c>
      <c r="G203" s="239"/>
      <c r="H203" s="242">
        <v>14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146</v>
      </c>
      <c r="AU203" s="248" t="s">
        <v>83</v>
      </c>
      <c r="AV203" s="13" t="s">
        <v>83</v>
      </c>
      <c r="AW203" s="13" t="s">
        <v>30</v>
      </c>
      <c r="AX203" s="13" t="s">
        <v>81</v>
      </c>
      <c r="AY203" s="248" t="s">
        <v>133</v>
      </c>
    </row>
    <row r="204" s="2" customFormat="1" ht="24.15" customHeight="1">
      <c r="A204" s="38"/>
      <c r="B204" s="39"/>
      <c r="C204" s="270" t="s">
        <v>7</v>
      </c>
      <c r="D204" s="270" t="s">
        <v>225</v>
      </c>
      <c r="E204" s="271" t="s">
        <v>969</v>
      </c>
      <c r="F204" s="272" t="s">
        <v>970</v>
      </c>
      <c r="G204" s="273" t="s">
        <v>198</v>
      </c>
      <c r="H204" s="274">
        <v>14.42</v>
      </c>
      <c r="I204" s="275"/>
      <c r="J204" s="276">
        <f>ROUND(I204*H204,2)</f>
        <v>0</v>
      </c>
      <c r="K204" s="272" t="s">
        <v>139</v>
      </c>
      <c r="L204" s="277"/>
      <c r="M204" s="278" t="s">
        <v>1</v>
      </c>
      <c r="N204" s="279" t="s">
        <v>38</v>
      </c>
      <c r="O204" s="91"/>
      <c r="P204" s="227">
        <f>O204*H204</f>
        <v>0</v>
      </c>
      <c r="Q204" s="227">
        <v>0.0026700000000000001</v>
      </c>
      <c r="R204" s="227">
        <f>Q204*H204</f>
        <v>0.038501399999999998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190</v>
      </c>
      <c r="AT204" s="229" t="s">
        <v>225</v>
      </c>
      <c r="AU204" s="229" t="s">
        <v>83</v>
      </c>
      <c r="AY204" s="17" t="s">
        <v>133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81</v>
      </c>
      <c r="BK204" s="230">
        <f>ROUND(I204*H204,2)</f>
        <v>0</v>
      </c>
      <c r="BL204" s="17" t="s">
        <v>140</v>
      </c>
      <c r="BM204" s="229" t="s">
        <v>971</v>
      </c>
    </row>
    <row r="205" s="2" customFormat="1">
      <c r="A205" s="38"/>
      <c r="B205" s="39"/>
      <c r="C205" s="40"/>
      <c r="D205" s="231" t="s">
        <v>142</v>
      </c>
      <c r="E205" s="40"/>
      <c r="F205" s="232" t="s">
        <v>970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83</v>
      </c>
    </row>
    <row r="206" s="13" customFormat="1">
      <c r="A206" s="13"/>
      <c r="B206" s="238"/>
      <c r="C206" s="239"/>
      <c r="D206" s="231" t="s">
        <v>146</v>
      </c>
      <c r="E206" s="239"/>
      <c r="F206" s="241" t="s">
        <v>972</v>
      </c>
      <c r="G206" s="239"/>
      <c r="H206" s="242">
        <v>14.42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146</v>
      </c>
      <c r="AU206" s="248" t="s">
        <v>83</v>
      </c>
      <c r="AV206" s="13" t="s">
        <v>83</v>
      </c>
      <c r="AW206" s="13" t="s">
        <v>4</v>
      </c>
      <c r="AX206" s="13" t="s">
        <v>81</v>
      </c>
      <c r="AY206" s="248" t="s">
        <v>133</v>
      </c>
    </row>
    <row r="207" s="2" customFormat="1" ht="33" customHeight="1">
      <c r="A207" s="38"/>
      <c r="B207" s="39"/>
      <c r="C207" s="218" t="s">
        <v>281</v>
      </c>
      <c r="D207" s="218" t="s">
        <v>135</v>
      </c>
      <c r="E207" s="219" t="s">
        <v>973</v>
      </c>
      <c r="F207" s="220" t="s">
        <v>974</v>
      </c>
      <c r="G207" s="221" t="s">
        <v>193</v>
      </c>
      <c r="H207" s="222">
        <v>8</v>
      </c>
      <c r="I207" s="223"/>
      <c r="J207" s="224">
        <f>ROUND(I207*H207,2)</f>
        <v>0</v>
      </c>
      <c r="K207" s="220" t="s">
        <v>139</v>
      </c>
      <c r="L207" s="44"/>
      <c r="M207" s="225" t="s">
        <v>1</v>
      </c>
      <c r="N207" s="226" t="s">
        <v>38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140</v>
      </c>
      <c r="AT207" s="229" t="s">
        <v>135</v>
      </c>
      <c r="AU207" s="229" t="s">
        <v>83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81</v>
      </c>
      <c r="BK207" s="230">
        <f>ROUND(I207*H207,2)</f>
        <v>0</v>
      </c>
      <c r="BL207" s="17" t="s">
        <v>140</v>
      </c>
      <c r="BM207" s="229" t="s">
        <v>975</v>
      </c>
    </row>
    <row r="208" s="2" customFormat="1">
      <c r="A208" s="38"/>
      <c r="B208" s="39"/>
      <c r="C208" s="40"/>
      <c r="D208" s="231" t="s">
        <v>142</v>
      </c>
      <c r="E208" s="40"/>
      <c r="F208" s="232" t="s">
        <v>976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83</v>
      </c>
    </row>
    <row r="209" s="2" customFormat="1">
      <c r="A209" s="38"/>
      <c r="B209" s="39"/>
      <c r="C209" s="40"/>
      <c r="D209" s="236" t="s">
        <v>144</v>
      </c>
      <c r="E209" s="40"/>
      <c r="F209" s="237" t="s">
        <v>977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83</v>
      </c>
    </row>
    <row r="210" s="14" customFormat="1">
      <c r="A210" s="14"/>
      <c r="B210" s="249"/>
      <c r="C210" s="250"/>
      <c r="D210" s="231" t="s">
        <v>146</v>
      </c>
      <c r="E210" s="251" t="s">
        <v>1</v>
      </c>
      <c r="F210" s="252" t="s">
        <v>978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146</v>
      </c>
      <c r="AU210" s="258" t="s">
        <v>83</v>
      </c>
      <c r="AV210" s="14" t="s">
        <v>81</v>
      </c>
      <c r="AW210" s="14" t="s">
        <v>30</v>
      </c>
      <c r="AX210" s="14" t="s">
        <v>73</v>
      </c>
      <c r="AY210" s="258" t="s">
        <v>133</v>
      </c>
    </row>
    <row r="211" s="13" customFormat="1">
      <c r="A211" s="13"/>
      <c r="B211" s="238"/>
      <c r="C211" s="239"/>
      <c r="D211" s="231" t="s">
        <v>146</v>
      </c>
      <c r="E211" s="240" t="s">
        <v>1</v>
      </c>
      <c r="F211" s="241" t="s">
        <v>166</v>
      </c>
      <c r="G211" s="239"/>
      <c r="H211" s="242">
        <v>5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146</v>
      </c>
      <c r="AU211" s="248" t="s">
        <v>83</v>
      </c>
      <c r="AV211" s="13" t="s">
        <v>83</v>
      </c>
      <c r="AW211" s="13" t="s">
        <v>30</v>
      </c>
      <c r="AX211" s="13" t="s">
        <v>73</v>
      </c>
      <c r="AY211" s="248" t="s">
        <v>133</v>
      </c>
    </row>
    <row r="212" s="14" customFormat="1">
      <c r="A212" s="14"/>
      <c r="B212" s="249"/>
      <c r="C212" s="250"/>
      <c r="D212" s="231" t="s">
        <v>146</v>
      </c>
      <c r="E212" s="251" t="s">
        <v>1</v>
      </c>
      <c r="F212" s="252" t="s">
        <v>979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146</v>
      </c>
      <c r="AU212" s="258" t="s">
        <v>83</v>
      </c>
      <c r="AV212" s="14" t="s">
        <v>81</v>
      </c>
      <c r="AW212" s="14" t="s">
        <v>30</v>
      </c>
      <c r="AX212" s="14" t="s">
        <v>73</v>
      </c>
      <c r="AY212" s="258" t="s">
        <v>133</v>
      </c>
    </row>
    <row r="213" s="13" customFormat="1">
      <c r="A213" s="13"/>
      <c r="B213" s="238"/>
      <c r="C213" s="239"/>
      <c r="D213" s="231" t="s">
        <v>146</v>
      </c>
      <c r="E213" s="240" t="s">
        <v>1</v>
      </c>
      <c r="F213" s="241" t="s">
        <v>83</v>
      </c>
      <c r="G213" s="239"/>
      <c r="H213" s="242">
        <v>2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146</v>
      </c>
      <c r="AU213" s="248" t="s">
        <v>83</v>
      </c>
      <c r="AV213" s="13" t="s">
        <v>83</v>
      </c>
      <c r="AW213" s="13" t="s">
        <v>30</v>
      </c>
      <c r="AX213" s="13" t="s">
        <v>73</v>
      </c>
      <c r="AY213" s="248" t="s">
        <v>133</v>
      </c>
    </row>
    <row r="214" s="14" customFormat="1">
      <c r="A214" s="14"/>
      <c r="B214" s="249"/>
      <c r="C214" s="250"/>
      <c r="D214" s="231" t="s">
        <v>146</v>
      </c>
      <c r="E214" s="251" t="s">
        <v>1</v>
      </c>
      <c r="F214" s="252" t="s">
        <v>980</v>
      </c>
      <c r="G214" s="250"/>
      <c r="H214" s="251" t="s">
        <v>1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146</v>
      </c>
      <c r="AU214" s="258" t="s">
        <v>83</v>
      </c>
      <c r="AV214" s="14" t="s">
        <v>81</v>
      </c>
      <c r="AW214" s="14" t="s">
        <v>30</v>
      </c>
      <c r="AX214" s="14" t="s">
        <v>73</v>
      </c>
      <c r="AY214" s="258" t="s">
        <v>133</v>
      </c>
    </row>
    <row r="215" s="13" customFormat="1">
      <c r="A215" s="13"/>
      <c r="B215" s="238"/>
      <c r="C215" s="239"/>
      <c r="D215" s="231" t="s">
        <v>146</v>
      </c>
      <c r="E215" s="240" t="s">
        <v>1</v>
      </c>
      <c r="F215" s="241" t="s">
        <v>81</v>
      </c>
      <c r="G215" s="239"/>
      <c r="H215" s="242">
        <v>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146</v>
      </c>
      <c r="AU215" s="248" t="s">
        <v>83</v>
      </c>
      <c r="AV215" s="13" t="s">
        <v>83</v>
      </c>
      <c r="AW215" s="13" t="s">
        <v>30</v>
      </c>
      <c r="AX215" s="13" t="s">
        <v>73</v>
      </c>
      <c r="AY215" s="248" t="s">
        <v>133</v>
      </c>
    </row>
    <row r="216" s="15" customFormat="1">
      <c r="A216" s="15"/>
      <c r="B216" s="259"/>
      <c r="C216" s="260"/>
      <c r="D216" s="231" t="s">
        <v>146</v>
      </c>
      <c r="E216" s="261" t="s">
        <v>1</v>
      </c>
      <c r="F216" s="262" t="s">
        <v>223</v>
      </c>
      <c r="G216" s="260"/>
      <c r="H216" s="263">
        <v>8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146</v>
      </c>
      <c r="AU216" s="269" t="s">
        <v>83</v>
      </c>
      <c r="AV216" s="15" t="s">
        <v>140</v>
      </c>
      <c r="AW216" s="15" t="s">
        <v>30</v>
      </c>
      <c r="AX216" s="15" t="s">
        <v>81</v>
      </c>
      <c r="AY216" s="269" t="s">
        <v>133</v>
      </c>
    </row>
    <row r="217" s="2" customFormat="1" ht="16.5" customHeight="1">
      <c r="A217" s="38"/>
      <c r="B217" s="39"/>
      <c r="C217" s="270" t="s">
        <v>286</v>
      </c>
      <c r="D217" s="270" t="s">
        <v>225</v>
      </c>
      <c r="E217" s="271" t="s">
        <v>981</v>
      </c>
      <c r="F217" s="272" t="s">
        <v>982</v>
      </c>
      <c r="G217" s="273" t="s">
        <v>193</v>
      </c>
      <c r="H217" s="274">
        <v>5</v>
      </c>
      <c r="I217" s="275"/>
      <c r="J217" s="276">
        <f>ROUND(I217*H217,2)</f>
        <v>0</v>
      </c>
      <c r="K217" s="272" t="s">
        <v>139</v>
      </c>
      <c r="L217" s="277"/>
      <c r="M217" s="278" t="s">
        <v>1</v>
      </c>
      <c r="N217" s="279" t="s">
        <v>38</v>
      </c>
      <c r="O217" s="91"/>
      <c r="P217" s="227">
        <f>O217*H217</f>
        <v>0</v>
      </c>
      <c r="Q217" s="227">
        <v>0.00064999999999999997</v>
      </c>
      <c r="R217" s="227">
        <f>Q217*H217</f>
        <v>0.0032499999999999999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190</v>
      </c>
      <c r="AT217" s="229" t="s">
        <v>225</v>
      </c>
      <c r="AU217" s="229" t="s">
        <v>83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140</v>
      </c>
      <c r="BM217" s="229" t="s">
        <v>983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982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83</v>
      </c>
    </row>
    <row r="219" s="2" customFormat="1" ht="24.15" customHeight="1">
      <c r="A219" s="38"/>
      <c r="B219" s="39"/>
      <c r="C219" s="270" t="s">
        <v>291</v>
      </c>
      <c r="D219" s="270" t="s">
        <v>225</v>
      </c>
      <c r="E219" s="271" t="s">
        <v>984</v>
      </c>
      <c r="F219" s="272" t="s">
        <v>985</v>
      </c>
      <c r="G219" s="273" t="s">
        <v>193</v>
      </c>
      <c r="H219" s="274">
        <v>2</v>
      </c>
      <c r="I219" s="275"/>
      <c r="J219" s="276">
        <f>ROUND(I219*H219,2)</f>
        <v>0</v>
      </c>
      <c r="K219" s="272" t="s">
        <v>139</v>
      </c>
      <c r="L219" s="277"/>
      <c r="M219" s="278" t="s">
        <v>1</v>
      </c>
      <c r="N219" s="279" t="s">
        <v>38</v>
      </c>
      <c r="O219" s="91"/>
      <c r="P219" s="227">
        <f>O219*H219</f>
        <v>0</v>
      </c>
      <c r="Q219" s="227">
        <v>0.00059999999999999995</v>
      </c>
      <c r="R219" s="227">
        <f>Q219*H219</f>
        <v>0.0011999999999999999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190</v>
      </c>
      <c r="AT219" s="229" t="s">
        <v>225</v>
      </c>
      <c r="AU219" s="229" t="s">
        <v>83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140</v>
      </c>
      <c r="BM219" s="229" t="s">
        <v>986</v>
      </c>
    </row>
    <row r="220" s="2" customFormat="1">
      <c r="A220" s="38"/>
      <c r="B220" s="39"/>
      <c r="C220" s="40"/>
      <c r="D220" s="231" t="s">
        <v>142</v>
      </c>
      <c r="E220" s="40"/>
      <c r="F220" s="232" t="s">
        <v>985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142</v>
      </c>
      <c r="AU220" s="17" t="s">
        <v>83</v>
      </c>
    </row>
    <row r="221" s="2" customFormat="1" ht="16.5" customHeight="1">
      <c r="A221" s="38"/>
      <c r="B221" s="39"/>
      <c r="C221" s="270" t="s">
        <v>297</v>
      </c>
      <c r="D221" s="270" t="s">
        <v>225</v>
      </c>
      <c r="E221" s="271" t="s">
        <v>987</v>
      </c>
      <c r="F221" s="272" t="s">
        <v>988</v>
      </c>
      <c r="G221" s="273" t="s">
        <v>193</v>
      </c>
      <c r="H221" s="274">
        <v>1</v>
      </c>
      <c r="I221" s="275"/>
      <c r="J221" s="276">
        <f>ROUND(I221*H221,2)</f>
        <v>0</v>
      </c>
      <c r="K221" s="272" t="s">
        <v>139</v>
      </c>
      <c r="L221" s="277"/>
      <c r="M221" s="278" t="s">
        <v>1</v>
      </c>
      <c r="N221" s="279" t="s">
        <v>38</v>
      </c>
      <c r="O221" s="91"/>
      <c r="P221" s="227">
        <f>O221*H221</f>
        <v>0</v>
      </c>
      <c r="Q221" s="227">
        <v>0.00040999999999999999</v>
      </c>
      <c r="R221" s="227">
        <f>Q221*H221</f>
        <v>0.00040999999999999999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190</v>
      </c>
      <c r="AT221" s="229" t="s">
        <v>225</v>
      </c>
      <c r="AU221" s="229" t="s">
        <v>83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140</v>
      </c>
      <c r="BM221" s="229" t="s">
        <v>989</v>
      </c>
    </row>
    <row r="222" s="2" customFormat="1">
      <c r="A222" s="38"/>
      <c r="B222" s="39"/>
      <c r="C222" s="40"/>
      <c r="D222" s="231" t="s">
        <v>142</v>
      </c>
      <c r="E222" s="40"/>
      <c r="F222" s="232" t="s">
        <v>988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83</v>
      </c>
    </row>
    <row r="223" s="2" customFormat="1" ht="33" customHeight="1">
      <c r="A223" s="38"/>
      <c r="B223" s="39"/>
      <c r="C223" s="218" t="s">
        <v>304</v>
      </c>
      <c r="D223" s="218" t="s">
        <v>135</v>
      </c>
      <c r="E223" s="219" t="s">
        <v>990</v>
      </c>
      <c r="F223" s="220" t="s">
        <v>991</v>
      </c>
      <c r="G223" s="221" t="s">
        <v>193</v>
      </c>
      <c r="H223" s="222">
        <v>1</v>
      </c>
      <c r="I223" s="223"/>
      <c r="J223" s="224">
        <f>ROUND(I223*H223,2)</f>
        <v>0</v>
      </c>
      <c r="K223" s="220" t="s">
        <v>139</v>
      </c>
      <c r="L223" s="44"/>
      <c r="M223" s="225" t="s">
        <v>1</v>
      </c>
      <c r="N223" s="226" t="s">
        <v>38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140</v>
      </c>
      <c r="AT223" s="229" t="s">
        <v>135</v>
      </c>
      <c r="AU223" s="229" t="s">
        <v>83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81</v>
      </c>
      <c r="BK223" s="230">
        <f>ROUND(I223*H223,2)</f>
        <v>0</v>
      </c>
      <c r="BL223" s="17" t="s">
        <v>140</v>
      </c>
      <c r="BM223" s="229" t="s">
        <v>992</v>
      </c>
    </row>
    <row r="224" s="2" customFormat="1">
      <c r="A224" s="38"/>
      <c r="B224" s="39"/>
      <c r="C224" s="40"/>
      <c r="D224" s="231" t="s">
        <v>142</v>
      </c>
      <c r="E224" s="40"/>
      <c r="F224" s="232" t="s">
        <v>993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83</v>
      </c>
    </row>
    <row r="225" s="2" customFormat="1">
      <c r="A225" s="38"/>
      <c r="B225" s="39"/>
      <c r="C225" s="40"/>
      <c r="D225" s="236" t="s">
        <v>144</v>
      </c>
      <c r="E225" s="40"/>
      <c r="F225" s="237" t="s">
        <v>994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83</v>
      </c>
    </row>
    <row r="226" s="2" customFormat="1" ht="24.15" customHeight="1">
      <c r="A226" s="38"/>
      <c r="B226" s="39"/>
      <c r="C226" s="270" t="s">
        <v>310</v>
      </c>
      <c r="D226" s="270" t="s">
        <v>225</v>
      </c>
      <c r="E226" s="271" t="s">
        <v>995</v>
      </c>
      <c r="F226" s="272" t="s">
        <v>996</v>
      </c>
      <c r="G226" s="273" t="s">
        <v>193</v>
      </c>
      <c r="H226" s="274">
        <v>1</v>
      </c>
      <c r="I226" s="275"/>
      <c r="J226" s="276">
        <f>ROUND(I226*H226,2)</f>
        <v>0</v>
      </c>
      <c r="K226" s="272" t="s">
        <v>1</v>
      </c>
      <c r="L226" s="277"/>
      <c r="M226" s="278" t="s">
        <v>1</v>
      </c>
      <c r="N226" s="279" t="s">
        <v>38</v>
      </c>
      <c r="O226" s="91"/>
      <c r="P226" s="227">
        <f>O226*H226</f>
        <v>0</v>
      </c>
      <c r="Q226" s="227">
        <v>0.0015399999999999999</v>
      </c>
      <c r="R226" s="227">
        <f>Q226*H226</f>
        <v>0.0015399999999999999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190</v>
      </c>
      <c r="AT226" s="229" t="s">
        <v>225</v>
      </c>
      <c r="AU226" s="229" t="s">
        <v>83</v>
      </c>
      <c r="AY226" s="17" t="s">
        <v>133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81</v>
      </c>
      <c r="BK226" s="230">
        <f>ROUND(I226*H226,2)</f>
        <v>0</v>
      </c>
      <c r="BL226" s="17" t="s">
        <v>140</v>
      </c>
      <c r="BM226" s="229" t="s">
        <v>997</v>
      </c>
    </row>
    <row r="227" s="2" customFormat="1">
      <c r="A227" s="38"/>
      <c r="B227" s="39"/>
      <c r="C227" s="40"/>
      <c r="D227" s="231" t="s">
        <v>142</v>
      </c>
      <c r="E227" s="40"/>
      <c r="F227" s="232" t="s">
        <v>996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142</v>
      </c>
      <c r="AU227" s="17" t="s">
        <v>83</v>
      </c>
    </row>
    <row r="228" s="2" customFormat="1" ht="24.15" customHeight="1">
      <c r="A228" s="38"/>
      <c r="B228" s="39"/>
      <c r="C228" s="218" t="s">
        <v>316</v>
      </c>
      <c r="D228" s="218" t="s">
        <v>135</v>
      </c>
      <c r="E228" s="219" t="s">
        <v>998</v>
      </c>
      <c r="F228" s="220" t="s">
        <v>999</v>
      </c>
      <c r="G228" s="221" t="s">
        <v>1000</v>
      </c>
      <c r="H228" s="222">
        <v>1</v>
      </c>
      <c r="I228" s="223"/>
      <c r="J228" s="224">
        <f>ROUND(I228*H228,2)</f>
        <v>0</v>
      </c>
      <c r="K228" s="220" t="s">
        <v>139</v>
      </c>
      <c r="L228" s="44"/>
      <c r="M228" s="225" t="s">
        <v>1</v>
      </c>
      <c r="N228" s="226" t="s">
        <v>38</v>
      </c>
      <c r="O228" s="91"/>
      <c r="P228" s="227">
        <f>O228*H228</f>
        <v>0</v>
      </c>
      <c r="Q228" s="227">
        <v>0.00010000000000000001</v>
      </c>
      <c r="R228" s="227">
        <f>Q228*H228</f>
        <v>0.00010000000000000001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140</v>
      </c>
      <c r="AT228" s="229" t="s">
        <v>135</v>
      </c>
      <c r="AU228" s="229" t="s">
        <v>83</v>
      </c>
      <c r="AY228" s="17" t="s">
        <v>133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81</v>
      </c>
      <c r="BK228" s="230">
        <f>ROUND(I228*H228,2)</f>
        <v>0</v>
      </c>
      <c r="BL228" s="17" t="s">
        <v>140</v>
      </c>
      <c r="BM228" s="229" t="s">
        <v>1001</v>
      </c>
    </row>
    <row r="229" s="2" customFormat="1">
      <c r="A229" s="38"/>
      <c r="B229" s="39"/>
      <c r="C229" s="40"/>
      <c r="D229" s="231" t="s">
        <v>142</v>
      </c>
      <c r="E229" s="40"/>
      <c r="F229" s="232" t="s">
        <v>1002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142</v>
      </c>
      <c r="AU229" s="17" t="s">
        <v>83</v>
      </c>
    </row>
    <row r="230" s="2" customFormat="1">
      <c r="A230" s="38"/>
      <c r="B230" s="39"/>
      <c r="C230" s="40"/>
      <c r="D230" s="236" t="s">
        <v>144</v>
      </c>
      <c r="E230" s="40"/>
      <c r="F230" s="237" t="s">
        <v>1003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83</v>
      </c>
    </row>
    <row r="231" s="12" customFormat="1" ht="22.8" customHeight="1">
      <c r="A231" s="12"/>
      <c r="B231" s="202"/>
      <c r="C231" s="203"/>
      <c r="D231" s="204" t="s">
        <v>72</v>
      </c>
      <c r="E231" s="216" t="s">
        <v>195</v>
      </c>
      <c r="F231" s="216" t="s">
        <v>323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SUM(P232:P243)</f>
        <v>0</v>
      </c>
      <c r="Q231" s="210"/>
      <c r="R231" s="211">
        <f>SUM(R232:R243)</f>
        <v>0.33698</v>
      </c>
      <c r="S231" s="210"/>
      <c r="T231" s="212">
        <f>SUM(T232:T243)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81</v>
      </c>
      <c r="AT231" s="214" t="s">
        <v>72</v>
      </c>
      <c r="AU231" s="214" t="s">
        <v>81</v>
      </c>
      <c r="AY231" s="213" t="s">
        <v>133</v>
      </c>
      <c r="BK231" s="215">
        <f>SUM(BK232:BK243)</f>
        <v>0</v>
      </c>
    </row>
    <row r="232" s="2" customFormat="1" ht="24.15" customHeight="1">
      <c r="A232" s="38"/>
      <c r="B232" s="39"/>
      <c r="C232" s="218" t="s">
        <v>324</v>
      </c>
      <c r="D232" s="218" t="s">
        <v>135</v>
      </c>
      <c r="E232" s="219" t="s">
        <v>1004</v>
      </c>
      <c r="F232" s="220" t="s">
        <v>1005</v>
      </c>
      <c r="G232" s="221" t="s">
        <v>198</v>
      </c>
      <c r="H232" s="222">
        <v>2</v>
      </c>
      <c r="I232" s="223"/>
      <c r="J232" s="224">
        <f>ROUND(I232*H232,2)</f>
        <v>0</v>
      </c>
      <c r="K232" s="220" t="s">
        <v>139</v>
      </c>
      <c r="L232" s="44"/>
      <c r="M232" s="225" t="s">
        <v>1</v>
      </c>
      <c r="N232" s="226" t="s">
        <v>38</v>
      </c>
      <c r="O232" s="91"/>
      <c r="P232" s="227">
        <f>O232*H232</f>
        <v>0</v>
      </c>
      <c r="Q232" s="227">
        <v>0.16849</v>
      </c>
      <c r="R232" s="227">
        <f>Q232*H232</f>
        <v>0.33698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140</v>
      </c>
      <c r="AT232" s="229" t="s">
        <v>135</v>
      </c>
      <c r="AU232" s="229" t="s">
        <v>83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81</v>
      </c>
      <c r="BK232" s="230">
        <f>ROUND(I232*H232,2)</f>
        <v>0</v>
      </c>
      <c r="BL232" s="17" t="s">
        <v>140</v>
      </c>
      <c r="BM232" s="229" t="s">
        <v>1006</v>
      </c>
    </row>
    <row r="233" s="2" customFormat="1">
      <c r="A233" s="38"/>
      <c r="B233" s="39"/>
      <c r="C233" s="40"/>
      <c r="D233" s="231" t="s">
        <v>142</v>
      </c>
      <c r="E233" s="40"/>
      <c r="F233" s="232" t="s">
        <v>1007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83</v>
      </c>
    </row>
    <row r="234" s="2" customFormat="1">
      <c r="A234" s="38"/>
      <c r="B234" s="39"/>
      <c r="C234" s="40"/>
      <c r="D234" s="236" t="s">
        <v>144</v>
      </c>
      <c r="E234" s="40"/>
      <c r="F234" s="237" t="s">
        <v>1008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144</v>
      </c>
      <c r="AU234" s="17" t="s">
        <v>83</v>
      </c>
    </row>
    <row r="235" s="14" customFormat="1">
      <c r="A235" s="14"/>
      <c r="B235" s="249"/>
      <c r="C235" s="250"/>
      <c r="D235" s="231" t="s">
        <v>146</v>
      </c>
      <c r="E235" s="251" t="s">
        <v>1</v>
      </c>
      <c r="F235" s="252" t="s">
        <v>1009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146</v>
      </c>
      <c r="AU235" s="258" t="s">
        <v>83</v>
      </c>
      <c r="AV235" s="14" t="s">
        <v>81</v>
      </c>
      <c r="AW235" s="14" t="s">
        <v>30</v>
      </c>
      <c r="AX235" s="14" t="s">
        <v>73</v>
      </c>
      <c r="AY235" s="258" t="s">
        <v>133</v>
      </c>
    </row>
    <row r="236" s="13" customFormat="1">
      <c r="A236" s="13"/>
      <c r="B236" s="238"/>
      <c r="C236" s="239"/>
      <c r="D236" s="231" t="s">
        <v>146</v>
      </c>
      <c r="E236" s="240" t="s">
        <v>1</v>
      </c>
      <c r="F236" s="241" t="s">
        <v>83</v>
      </c>
      <c r="G236" s="239"/>
      <c r="H236" s="242">
        <v>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146</v>
      </c>
      <c r="AU236" s="248" t="s">
        <v>83</v>
      </c>
      <c r="AV236" s="13" t="s">
        <v>83</v>
      </c>
      <c r="AW236" s="13" t="s">
        <v>30</v>
      </c>
      <c r="AX236" s="13" t="s">
        <v>81</v>
      </c>
      <c r="AY236" s="248" t="s">
        <v>133</v>
      </c>
    </row>
    <row r="237" s="2" customFormat="1" ht="24.15" customHeight="1">
      <c r="A237" s="38"/>
      <c r="B237" s="39"/>
      <c r="C237" s="218" t="s">
        <v>330</v>
      </c>
      <c r="D237" s="218" t="s">
        <v>135</v>
      </c>
      <c r="E237" s="219" t="s">
        <v>1010</v>
      </c>
      <c r="F237" s="220" t="s">
        <v>1011</v>
      </c>
      <c r="G237" s="221" t="s">
        <v>198</v>
      </c>
      <c r="H237" s="222">
        <v>10</v>
      </c>
      <c r="I237" s="223"/>
      <c r="J237" s="224">
        <f>ROUND(I237*H237,2)</f>
        <v>0</v>
      </c>
      <c r="K237" s="220" t="s">
        <v>139</v>
      </c>
      <c r="L237" s="44"/>
      <c r="M237" s="225" t="s">
        <v>1</v>
      </c>
      <c r="N237" s="226" t="s">
        <v>38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140</v>
      </c>
      <c r="AT237" s="229" t="s">
        <v>135</v>
      </c>
      <c r="AU237" s="229" t="s">
        <v>83</v>
      </c>
      <c r="AY237" s="17" t="s">
        <v>133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140</v>
      </c>
      <c r="BM237" s="229" t="s">
        <v>1012</v>
      </c>
    </row>
    <row r="238" s="2" customFormat="1">
      <c r="A238" s="38"/>
      <c r="B238" s="39"/>
      <c r="C238" s="40"/>
      <c r="D238" s="231" t="s">
        <v>142</v>
      </c>
      <c r="E238" s="40"/>
      <c r="F238" s="232" t="s">
        <v>1013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83</v>
      </c>
    </row>
    <row r="239" s="2" customFormat="1">
      <c r="A239" s="38"/>
      <c r="B239" s="39"/>
      <c r="C239" s="40"/>
      <c r="D239" s="236" t="s">
        <v>144</v>
      </c>
      <c r="E239" s="40"/>
      <c r="F239" s="237" t="s">
        <v>1014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144</v>
      </c>
      <c r="AU239" s="17" t="s">
        <v>83</v>
      </c>
    </row>
    <row r="240" s="13" customFormat="1">
      <c r="A240" s="13"/>
      <c r="B240" s="238"/>
      <c r="C240" s="239"/>
      <c r="D240" s="231" t="s">
        <v>146</v>
      </c>
      <c r="E240" s="240" t="s">
        <v>1</v>
      </c>
      <c r="F240" s="241" t="s">
        <v>1015</v>
      </c>
      <c r="G240" s="239"/>
      <c r="H240" s="242">
        <v>10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146</v>
      </c>
      <c r="AU240" s="248" t="s">
        <v>83</v>
      </c>
      <c r="AV240" s="13" t="s">
        <v>83</v>
      </c>
      <c r="AW240" s="13" t="s">
        <v>30</v>
      </c>
      <c r="AX240" s="13" t="s">
        <v>81</v>
      </c>
      <c r="AY240" s="248" t="s">
        <v>133</v>
      </c>
    </row>
    <row r="241" s="2" customFormat="1" ht="24.15" customHeight="1">
      <c r="A241" s="38"/>
      <c r="B241" s="39"/>
      <c r="C241" s="218" t="s">
        <v>336</v>
      </c>
      <c r="D241" s="218" t="s">
        <v>135</v>
      </c>
      <c r="E241" s="219" t="s">
        <v>1016</v>
      </c>
      <c r="F241" s="220" t="s">
        <v>1017</v>
      </c>
      <c r="G241" s="221" t="s">
        <v>198</v>
      </c>
      <c r="H241" s="222">
        <v>2</v>
      </c>
      <c r="I241" s="223"/>
      <c r="J241" s="224">
        <f>ROUND(I241*H241,2)</f>
        <v>0</v>
      </c>
      <c r="K241" s="220" t="s">
        <v>139</v>
      </c>
      <c r="L241" s="44"/>
      <c r="M241" s="225" t="s">
        <v>1</v>
      </c>
      <c r="N241" s="226" t="s">
        <v>38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140</v>
      </c>
      <c r="AT241" s="229" t="s">
        <v>135</v>
      </c>
      <c r="AU241" s="229" t="s">
        <v>83</v>
      </c>
      <c r="AY241" s="17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81</v>
      </c>
      <c r="BK241" s="230">
        <f>ROUND(I241*H241,2)</f>
        <v>0</v>
      </c>
      <c r="BL241" s="17" t="s">
        <v>140</v>
      </c>
      <c r="BM241" s="229" t="s">
        <v>1018</v>
      </c>
    </row>
    <row r="242" s="2" customFormat="1">
      <c r="A242" s="38"/>
      <c r="B242" s="39"/>
      <c r="C242" s="40"/>
      <c r="D242" s="231" t="s">
        <v>142</v>
      </c>
      <c r="E242" s="40"/>
      <c r="F242" s="232" t="s">
        <v>1019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142</v>
      </c>
      <c r="AU242" s="17" t="s">
        <v>83</v>
      </c>
    </row>
    <row r="243" s="2" customFormat="1">
      <c r="A243" s="38"/>
      <c r="B243" s="39"/>
      <c r="C243" s="40"/>
      <c r="D243" s="236" t="s">
        <v>144</v>
      </c>
      <c r="E243" s="40"/>
      <c r="F243" s="237" t="s">
        <v>1020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144</v>
      </c>
      <c r="AU243" s="17" t="s">
        <v>83</v>
      </c>
    </row>
    <row r="244" s="12" customFormat="1" ht="22.8" customHeight="1">
      <c r="A244" s="12"/>
      <c r="B244" s="202"/>
      <c r="C244" s="203"/>
      <c r="D244" s="204" t="s">
        <v>72</v>
      </c>
      <c r="E244" s="216" t="s">
        <v>440</v>
      </c>
      <c r="F244" s="216" t="s">
        <v>441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SUM(P245:P247)</f>
        <v>0</v>
      </c>
      <c r="Q244" s="210"/>
      <c r="R244" s="211">
        <f>SUM(R245:R247)</f>
        <v>0</v>
      </c>
      <c r="S244" s="210"/>
      <c r="T244" s="212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81</v>
      </c>
      <c r="AT244" s="214" t="s">
        <v>72</v>
      </c>
      <c r="AU244" s="214" t="s">
        <v>81</v>
      </c>
      <c r="AY244" s="213" t="s">
        <v>133</v>
      </c>
      <c r="BK244" s="215">
        <f>SUM(BK245:BK247)</f>
        <v>0</v>
      </c>
    </row>
    <row r="245" s="2" customFormat="1" ht="24.15" customHeight="1">
      <c r="A245" s="38"/>
      <c r="B245" s="39"/>
      <c r="C245" s="218" t="s">
        <v>342</v>
      </c>
      <c r="D245" s="218" t="s">
        <v>135</v>
      </c>
      <c r="E245" s="219" t="s">
        <v>1021</v>
      </c>
      <c r="F245" s="220" t="s">
        <v>1022</v>
      </c>
      <c r="G245" s="221" t="s">
        <v>161</v>
      </c>
      <c r="H245" s="222">
        <v>11.803000000000001</v>
      </c>
      <c r="I245" s="223"/>
      <c r="J245" s="224">
        <f>ROUND(I245*H245,2)</f>
        <v>0</v>
      </c>
      <c r="K245" s="220" t="s">
        <v>139</v>
      </c>
      <c r="L245" s="44"/>
      <c r="M245" s="225" t="s">
        <v>1</v>
      </c>
      <c r="N245" s="226" t="s">
        <v>38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140</v>
      </c>
      <c r="AT245" s="229" t="s">
        <v>135</v>
      </c>
      <c r="AU245" s="229" t="s">
        <v>83</v>
      </c>
      <c r="AY245" s="17" t="s">
        <v>133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140</v>
      </c>
      <c r="BM245" s="229" t="s">
        <v>1023</v>
      </c>
    </row>
    <row r="246" s="2" customFormat="1">
      <c r="A246" s="38"/>
      <c r="B246" s="39"/>
      <c r="C246" s="40"/>
      <c r="D246" s="231" t="s">
        <v>142</v>
      </c>
      <c r="E246" s="40"/>
      <c r="F246" s="232" t="s">
        <v>1024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83</v>
      </c>
    </row>
    <row r="247" s="2" customFormat="1">
      <c r="A247" s="38"/>
      <c r="B247" s="39"/>
      <c r="C247" s="40"/>
      <c r="D247" s="236" t="s">
        <v>144</v>
      </c>
      <c r="E247" s="40"/>
      <c r="F247" s="237" t="s">
        <v>1025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144</v>
      </c>
      <c r="AU247" s="17" t="s">
        <v>83</v>
      </c>
    </row>
    <row r="248" s="12" customFormat="1" ht="25.92" customHeight="1">
      <c r="A248" s="12"/>
      <c r="B248" s="202"/>
      <c r="C248" s="203"/>
      <c r="D248" s="204" t="s">
        <v>72</v>
      </c>
      <c r="E248" s="205" t="s">
        <v>448</v>
      </c>
      <c r="F248" s="205" t="s">
        <v>449</v>
      </c>
      <c r="G248" s="203"/>
      <c r="H248" s="203"/>
      <c r="I248" s="206"/>
      <c r="J248" s="207">
        <f>BK248</f>
        <v>0</v>
      </c>
      <c r="K248" s="203"/>
      <c r="L248" s="208"/>
      <c r="M248" s="209"/>
      <c r="N248" s="210"/>
      <c r="O248" s="210"/>
      <c r="P248" s="211">
        <f>P249</f>
        <v>0</v>
      </c>
      <c r="Q248" s="210"/>
      <c r="R248" s="211">
        <f>R249</f>
        <v>0.0015</v>
      </c>
      <c r="S248" s="210"/>
      <c r="T248" s="212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83</v>
      </c>
      <c r="AT248" s="214" t="s">
        <v>72</v>
      </c>
      <c r="AU248" s="214" t="s">
        <v>73</v>
      </c>
      <c r="AY248" s="213" t="s">
        <v>133</v>
      </c>
      <c r="BK248" s="215">
        <f>BK249</f>
        <v>0</v>
      </c>
    </row>
    <row r="249" s="12" customFormat="1" ht="22.8" customHeight="1">
      <c r="A249" s="12"/>
      <c r="B249" s="202"/>
      <c r="C249" s="203"/>
      <c r="D249" s="204" t="s">
        <v>72</v>
      </c>
      <c r="E249" s="216" t="s">
        <v>1026</v>
      </c>
      <c r="F249" s="216" t="s">
        <v>1027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SUM(P250:P252)</f>
        <v>0</v>
      </c>
      <c r="Q249" s="210"/>
      <c r="R249" s="211">
        <f>SUM(R250:R252)</f>
        <v>0.0015</v>
      </c>
      <c r="S249" s="210"/>
      <c r="T249" s="212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83</v>
      </c>
      <c r="AT249" s="214" t="s">
        <v>72</v>
      </c>
      <c r="AU249" s="214" t="s">
        <v>81</v>
      </c>
      <c r="AY249" s="213" t="s">
        <v>133</v>
      </c>
      <c r="BK249" s="215">
        <f>SUM(BK250:BK252)</f>
        <v>0</v>
      </c>
    </row>
    <row r="250" s="2" customFormat="1" ht="24.15" customHeight="1">
      <c r="A250" s="38"/>
      <c r="B250" s="39"/>
      <c r="C250" s="218" t="s">
        <v>348</v>
      </c>
      <c r="D250" s="218" t="s">
        <v>135</v>
      </c>
      <c r="E250" s="219" t="s">
        <v>1028</v>
      </c>
      <c r="F250" s="220" t="s">
        <v>1029</v>
      </c>
      <c r="G250" s="221" t="s">
        <v>193</v>
      </c>
      <c r="H250" s="222">
        <v>1</v>
      </c>
      <c r="I250" s="223"/>
      <c r="J250" s="224">
        <f>ROUND(I250*H250,2)</f>
        <v>0</v>
      </c>
      <c r="K250" s="220" t="s">
        <v>139</v>
      </c>
      <c r="L250" s="44"/>
      <c r="M250" s="225" t="s">
        <v>1</v>
      </c>
      <c r="N250" s="226" t="s">
        <v>38</v>
      </c>
      <c r="O250" s="91"/>
      <c r="P250" s="227">
        <f>O250*H250</f>
        <v>0</v>
      </c>
      <c r="Q250" s="227">
        <v>0.0015</v>
      </c>
      <c r="R250" s="227">
        <f>Q250*H250</f>
        <v>0.0015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140</v>
      </c>
      <c r="AT250" s="229" t="s">
        <v>135</v>
      </c>
      <c r="AU250" s="229" t="s">
        <v>83</v>
      </c>
      <c r="AY250" s="17" t="s">
        <v>133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81</v>
      </c>
      <c r="BK250" s="230">
        <f>ROUND(I250*H250,2)</f>
        <v>0</v>
      </c>
      <c r="BL250" s="17" t="s">
        <v>140</v>
      </c>
      <c r="BM250" s="229" t="s">
        <v>1030</v>
      </c>
    </row>
    <row r="251" s="2" customFormat="1">
      <c r="A251" s="38"/>
      <c r="B251" s="39"/>
      <c r="C251" s="40"/>
      <c r="D251" s="231" t="s">
        <v>142</v>
      </c>
      <c r="E251" s="40"/>
      <c r="F251" s="232" t="s">
        <v>1031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83</v>
      </c>
    </row>
    <row r="252" s="2" customFormat="1">
      <c r="A252" s="38"/>
      <c r="B252" s="39"/>
      <c r="C252" s="40"/>
      <c r="D252" s="236" t="s">
        <v>144</v>
      </c>
      <c r="E252" s="40"/>
      <c r="F252" s="237" t="s">
        <v>1032</v>
      </c>
      <c r="G252" s="40"/>
      <c r="H252" s="40"/>
      <c r="I252" s="233"/>
      <c r="J252" s="40"/>
      <c r="K252" s="40"/>
      <c r="L252" s="44"/>
      <c r="M252" s="281"/>
      <c r="N252" s="282"/>
      <c r="O252" s="283"/>
      <c r="P252" s="283"/>
      <c r="Q252" s="283"/>
      <c r="R252" s="283"/>
      <c r="S252" s="283"/>
      <c r="T252" s="284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83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C3z4/ai2+tAVbfruniZ1MdHp063WYxOZogLgLS5gdjQxmKkk+qIH+2V4wceUV9/NZN18btE8L7F1MbUdF9vJjQ==" hashValue="bc58X2+a7XGlHQCRnfmL/1S3vA+eritHap5Z5sr1kawOC0roPBeXQbXwLeZh2FoPRIM/quXUC7VmSTUc4IbeKg==" algorithmName="SHA-512" password="CCF9"/>
  <autoFilter ref="C124:K25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0" r:id="rId1" display="https://podminky.urs.cz/item/CS_URS_2024_01/113107443"/>
    <hyperlink ref="F134" r:id="rId2" display="https://podminky.urs.cz/item/CS_URS_2024_01/113107512"/>
    <hyperlink ref="F137" r:id="rId3" display="https://podminky.urs.cz/item/CS_URS_2024_01/113202111"/>
    <hyperlink ref="F140" r:id="rId4" display="https://podminky.urs.cz/item/CS_URS_2024_01/119001421"/>
    <hyperlink ref="F143" r:id="rId5" display="https://podminky.urs.cz/item/CS_URS_2024_01/121151103"/>
    <hyperlink ref="F147" r:id="rId6" display="https://podminky.urs.cz/item/CS_URS_2024_01/129001101"/>
    <hyperlink ref="F152" r:id="rId7" display="https://podminky.urs.cz/item/CS_URS_2024_01/132251102"/>
    <hyperlink ref="F156" r:id="rId8" display="https://podminky.urs.cz/item/CS_URS_2024_01/162251101"/>
    <hyperlink ref="F161" r:id="rId9" display="https://podminky.urs.cz/item/CS_URS_2024_01/162751117"/>
    <hyperlink ref="F165" r:id="rId10" display="https://podminky.urs.cz/item/CS_URS_2024_01/171201231"/>
    <hyperlink ref="F169" r:id="rId11" display="https://podminky.urs.cz/item/CS_URS_2024_01/171251201"/>
    <hyperlink ref="F172" r:id="rId12" display="https://podminky.urs.cz/item/CS_URS_2024_01/174151101"/>
    <hyperlink ref="F176" r:id="rId13" display="https://podminky.urs.cz/item/CS_URS_2024_01/175151101"/>
    <hyperlink ref="F183" r:id="rId14" display="https://podminky.urs.cz/item/CS_URS_2024_01/181311103"/>
    <hyperlink ref="F187" r:id="rId15" display="https://podminky.urs.cz/item/CS_URS_2024_01/451572111"/>
    <hyperlink ref="F192" r:id="rId16" display="https://podminky.urs.cz/item/CS_URS_2024_01/564851011"/>
    <hyperlink ref="F195" r:id="rId17" display="https://podminky.urs.cz/item/CS_URS_2024_01/566901162"/>
    <hyperlink ref="F199" r:id="rId18" display="https://podminky.urs.cz/item/CS_URS_2024_01/850315121"/>
    <hyperlink ref="F202" r:id="rId19" display="https://podminky.urs.cz/item/CS_URS_2024_01/871313122"/>
    <hyperlink ref="F209" r:id="rId20" display="https://podminky.urs.cz/item/CS_URS_2024_01/877310310"/>
    <hyperlink ref="F225" r:id="rId21" display="https://podminky.urs.cz/item/CS_URS_2024_01/877310320"/>
    <hyperlink ref="F230" r:id="rId22" display="https://podminky.urs.cz/item/CS_URS_2024_01/892312121"/>
    <hyperlink ref="F234" r:id="rId23" display="https://podminky.urs.cz/item/CS_URS_2024_01/916241113"/>
    <hyperlink ref="F239" r:id="rId24" display="https://podminky.urs.cz/item/CS_URS_2024_01/919735114"/>
    <hyperlink ref="F243" r:id="rId25" display="https://podminky.urs.cz/item/CS_URS_2024_01/979021113"/>
    <hyperlink ref="F247" r:id="rId26" display="https://podminky.urs.cz/item/CS_URS_2024_01/998276101"/>
    <hyperlink ref="F252" r:id="rId27" display="https://podminky.urs.cz/item/CS_URS_2024_01/721242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ROUND((SUM(BE126:BE222)),  2)</f>
        <v>0</v>
      </c>
      <c r="G33" s="38"/>
      <c r="H33" s="38"/>
      <c r="I33" s="155">
        <v>0.20999999999999999</v>
      </c>
      <c r="J33" s="154">
        <f>ROUND(((SUM(BE126:BE222))*I33),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ROUND((SUM(BF126:BF222)),  2)</f>
        <v>0</v>
      </c>
      <c r="G34" s="38"/>
      <c r="H34" s="38"/>
      <c r="I34" s="155">
        <v>0.12</v>
      </c>
      <c r="J34" s="154">
        <f>ROUND(((SUM(BF126:BF222))*I34),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ROUND((SUM(BG126:BG222)),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ROUND((SUM(BH126:BH222)),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ROUND((SUM(BI126:BI222)),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SO_03 -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861</v>
      </c>
      <c r="E99" s="188"/>
      <c r="F99" s="188"/>
      <c r="G99" s="188"/>
      <c r="H99" s="188"/>
      <c r="I99" s="188"/>
      <c r="J99" s="189">
        <f>J167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J178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J201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109</v>
      </c>
      <c r="E102" s="182"/>
      <c r="F102" s="182"/>
      <c r="G102" s="182"/>
      <c r="H102" s="182"/>
      <c r="I102" s="182"/>
      <c r="J102" s="183">
        <f>J205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J206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1034</v>
      </c>
      <c r="E104" s="182"/>
      <c r="F104" s="182"/>
      <c r="G104" s="182"/>
      <c r="H104" s="182"/>
      <c r="I104" s="182"/>
      <c r="J104" s="183">
        <f>J212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1035</v>
      </c>
      <c r="E105" s="188"/>
      <c r="F105" s="188"/>
      <c r="G105" s="188"/>
      <c r="H105" s="188"/>
      <c r="I105" s="188"/>
      <c r="J105" s="189">
        <f>J213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1036</v>
      </c>
      <c r="E106" s="188"/>
      <c r="F106" s="188"/>
      <c r="G106" s="188"/>
      <c r="H106" s="188"/>
      <c r="I106" s="188"/>
      <c r="J106" s="189">
        <f>J219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NÁKLADNÍ RAMPA SE ZASTŘEŠENÍM MŠ BRODSKÁ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SO_03 -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1. 6. 2024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119</v>
      </c>
      <c r="D125" s="194" t="s">
        <v>58</v>
      </c>
      <c r="E125" s="194" t="s">
        <v>54</v>
      </c>
      <c r="F125" s="194" t="s">
        <v>55</v>
      </c>
      <c r="G125" s="194" t="s">
        <v>120</v>
      </c>
      <c r="H125" s="194" t="s">
        <v>121</v>
      </c>
      <c r="I125" s="194" t="s">
        <v>122</v>
      </c>
      <c r="J125" s="194" t="s">
        <v>98</v>
      </c>
      <c r="K125" s="195" t="s">
        <v>123</v>
      </c>
      <c r="L125" s="196"/>
      <c r="M125" s="100" t="s">
        <v>1</v>
      </c>
      <c r="N125" s="101" t="s">
        <v>37</v>
      </c>
      <c r="O125" s="101" t="s">
        <v>124</v>
      </c>
      <c r="P125" s="101" t="s">
        <v>125</v>
      </c>
      <c r="Q125" s="101" t="s">
        <v>126</v>
      </c>
      <c r="R125" s="101" t="s">
        <v>127</v>
      </c>
      <c r="S125" s="101" t="s">
        <v>128</v>
      </c>
      <c r="T125" s="102" t="s">
        <v>129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130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P127+P205+P212</f>
        <v>0</v>
      </c>
      <c r="Q126" s="104"/>
      <c r="R126" s="199">
        <f>R127+R205+R212</f>
        <v>20.240729200000001</v>
      </c>
      <c r="S126" s="104"/>
      <c r="T126" s="200">
        <f>T127+T205+T212</f>
        <v>2.7944999999999998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100</v>
      </c>
      <c r="BK126" s="201">
        <f>BK127+BK205+BK212</f>
        <v>0</v>
      </c>
    </row>
    <row r="127" s="12" customFormat="1" ht="25.92" customHeight="1">
      <c r="A127" s="12"/>
      <c r="B127" s="202"/>
      <c r="C127" s="203"/>
      <c r="D127" s="204" t="s">
        <v>72</v>
      </c>
      <c r="E127" s="205" t="s">
        <v>131</v>
      </c>
      <c r="F127" s="205" t="s">
        <v>132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P128+P167+P178+P201</f>
        <v>0</v>
      </c>
      <c r="Q127" s="210"/>
      <c r="R127" s="211">
        <f>R128+R167+R178+R201</f>
        <v>20.232929200000001</v>
      </c>
      <c r="S127" s="210"/>
      <c r="T127" s="212">
        <f>T128+T167+T178+T201</f>
        <v>2.6444999999999999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81</v>
      </c>
      <c r="AT127" s="214" t="s">
        <v>72</v>
      </c>
      <c r="AU127" s="214" t="s">
        <v>73</v>
      </c>
      <c r="AY127" s="213" t="s">
        <v>133</v>
      </c>
      <c r="BK127" s="215">
        <f>BK128+BK167+BK178+BK201</f>
        <v>0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81</v>
      </c>
      <c r="F128" s="216" t="s">
        <v>134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SUM(P129:P166)</f>
        <v>0</v>
      </c>
      <c r="Q128" s="210"/>
      <c r="R128" s="211">
        <f>SUM(R129:R166)</f>
        <v>0</v>
      </c>
      <c r="S128" s="210"/>
      <c r="T128" s="212">
        <f>SUM(T129:T166)</f>
        <v>2.6444999999999999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81</v>
      </c>
      <c r="AY128" s="213" t="s">
        <v>133</v>
      </c>
      <c r="BK128" s="215">
        <f>SUM(BK129:BK166)</f>
        <v>0</v>
      </c>
    </row>
    <row r="129" s="2" customFormat="1" ht="16.5" customHeight="1">
      <c r="A129" s="38"/>
      <c r="B129" s="39"/>
      <c r="C129" s="218" t="s">
        <v>81</v>
      </c>
      <c r="D129" s="218" t="s">
        <v>135</v>
      </c>
      <c r="E129" s="219" t="s">
        <v>875</v>
      </c>
      <c r="F129" s="220" t="s">
        <v>876</v>
      </c>
      <c r="G129" s="221" t="s">
        <v>198</v>
      </c>
      <c r="H129" s="222">
        <v>12.9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0.20499999999999999</v>
      </c>
      <c r="T129" s="228">
        <f>S129*H129</f>
        <v>2.6444999999999999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140</v>
      </c>
      <c r="AT129" s="229" t="s">
        <v>135</v>
      </c>
      <c r="AU129" s="229" t="s">
        <v>83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140</v>
      </c>
      <c r="BM129" s="229" t="s">
        <v>1037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878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83</v>
      </c>
    </row>
    <row r="131" s="2" customFormat="1">
      <c r="A131" s="38"/>
      <c r="B131" s="39"/>
      <c r="C131" s="40"/>
      <c r="D131" s="236" t="s">
        <v>144</v>
      </c>
      <c r="E131" s="40"/>
      <c r="F131" s="237" t="s">
        <v>879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83</v>
      </c>
    </row>
    <row r="132" s="13" customFormat="1">
      <c r="A132" s="13"/>
      <c r="B132" s="238"/>
      <c r="C132" s="239"/>
      <c r="D132" s="231" t="s">
        <v>146</v>
      </c>
      <c r="E132" s="240" t="s">
        <v>1</v>
      </c>
      <c r="F132" s="241" t="s">
        <v>1038</v>
      </c>
      <c r="G132" s="239"/>
      <c r="H132" s="242">
        <v>12.9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146</v>
      </c>
      <c r="AU132" s="248" t="s">
        <v>83</v>
      </c>
      <c r="AV132" s="13" t="s">
        <v>83</v>
      </c>
      <c r="AW132" s="13" t="s">
        <v>30</v>
      </c>
      <c r="AX132" s="13" t="s">
        <v>81</v>
      </c>
      <c r="AY132" s="248" t="s">
        <v>133</v>
      </c>
    </row>
    <row r="133" s="2" customFormat="1" ht="24.15" customHeight="1">
      <c r="A133" s="38"/>
      <c r="B133" s="39"/>
      <c r="C133" s="218" t="s">
        <v>83</v>
      </c>
      <c r="D133" s="218" t="s">
        <v>135</v>
      </c>
      <c r="E133" s="219" t="s">
        <v>885</v>
      </c>
      <c r="F133" s="220" t="s">
        <v>886</v>
      </c>
      <c r="G133" s="221" t="s">
        <v>185</v>
      </c>
      <c r="H133" s="222">
        <v>44.5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140</v>
      </c>
      <c r="AT133" s="229" t="s">
        <v>135</v>
      </c>
      <c r="AU133" s="229" t="s">
        <v>83</v>
      </c>
      <c r="AY133" s="17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140</v>
      </c>
      <c r="BM133" s="229" t="s">
        <v>1039</v>
      </c>
    </row>
    <row r="134" s="2" customFormat="1">
      <c r="A134" s="38"/>
      <c r="B134" s="39"/>
      <c r="C134" s="40"/>
      <c r="D134" s="231" t="s">
        <v>142</v>
      </c>
      <c r="E134" s="40"/>
      <c r="F134" s="232" t="s">
        <v>888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142</v>
      </c>
      <c r="AU134" s="17" t="s">
        <v>83</v>
      </c>
    </row>
    <row r="135" s="2" customFormat="1">
      <c r="A135" s="38"/>
      <c r="B135" s="39"/>
      <c r="C135" s="40"/>
      <c r="D135" s="236" t="s">
        <v>144</v>
      </c>
      <c r="E135" s="40"/>
      <c r="F135" s="237" t="s">
        <v>889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144</v>
      </c>
      <c r="AU135" s="17" t="s">
        <v>83</v>
      </c>
    </row>
    <row r="136" s="2" customFormat="1" ht="33" customHeight="1">
      <c r="A136" s="38"/>
      <c r="B136" s="39"/>
      <c r="C136" s="218" t="s">
        <v>153</v>
      </c>
      <c r="D136" s="218" t="s">
        <v>135</v>
      </c>
      <c r="E136" s="219" t="s">
        <v>1040</v>
      </c>
      <c r="F136" s="220" t="s">
        <v>1041</v>
      </c>
      <c r="G136" s="221" t="s">
        <v>138</v>
      </c>
      <c r="H136" s="222">
        <v>13.35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135</v>
      </c>
      <c r="AU136" s="229" t="s">
        <v>83</v>
      </c>
      <c r="AY136" s="17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140</v>
      </c>
      <c r="BM136" s="229" t="s">
        <v>1042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1043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83</v>
      </c>
    </row>
    <row r="138" s="2" customFormat="1">
      <c r="A138" s="38"/>
      <c r="B138" s="39"/>
      <c r="C138" s="40"/>
      <c r="D138" s="236" t="s">
        <v>144</v>
      </c>
      <c r="E138" s="40"/>
      <c r="F138" s="237" t="s">
        <v>1044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83</v>
      </c>
    </row>
    <row r="139" s="13" customFormat="1">
      <c r="A139" s="13"/>
      <c r="B139" s="238"/>
      <c r="C139" s="239"/>
      <c r="D139" s="231" t="s">
        <v>146</v>
      </c>
      <c r="E139" s="240" t="s">
        <v>1</v>
      </c>
      <c r="F139" s="241" t="s">
        <v>1045</v>
      </c>
      <c r="G139" s="239"/>
      <c r="H139" s="242">
        <v>13.35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146</v>
      </c>
      <c r="AU139" s="248" t="s">
        <v>83</v>
      </c>
      <c r="AV139" s="13" t="s">
        <v>83</v>
      </c>
      <c r="AW139" s="13" t="s">
        <v>30</v>
      </c>
      <c r="AX139" s="13" t="s">
        <v>81</v>
      </c>
      <c r="AY139" s="248" t="s">
        <v>133</v>
      </c>
    </row>
    <row r="140" s="2" customFormat="1" ht="33" customHeight="1">
      <c r="A140" s="38"/>
      <c r="B140" s="39"/>
      <c r="C140" s="218" t="s">
        <v>140</v>
      </c>
      <c r="D140" s="218" t="s">
        <v>135</v>
      </c>
      <c r="E140" s="219" t="s">
        <v>1046</v>
      </c>
      <c r="F140" s="220" t="s">
        <v>1047</v>
      </c>
      <c r="G140" s="221" t="s">
        <v>138</v>
      </c>
      <c r="H140" s="222">
        <v>1.26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83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140</v>
      </c>
      <c r="BM140" s="229" t="s">
        <v>1048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1049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83</v>
      </c>
    </row>
    <row r="142" s="2" customFormat="1">
      <c r="A142" s="38"/>
      <c r="B142" s="39"/>
      <c r="C142" s="40"/>
      <c r="D142" s="236" t="s">
        <v>144</v>
      </c>
      <c r="E142" s="40"/>
      <c r="F142" s="237" t="s">
        <v>1050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144</v>
      </c>
      <c r="AU142" s="17" t="s">
        <v>83</v>
      </c>
    </row>
    <row r="143" s="14" customFormat="1">
      <c r="A143" s="14"/>
      <c r="B143" s="249"/>
      <c r="C143" s="250"/>
      <c r="D143" s="231" t="s">
        <v>146</v>
      </c>
      <c r="E143" s="251" t="s">
        <v>1</v>
      </c>
      <c r="F143" s="252" t="s">
        <v>1051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146</v>
      </c>
      <c r="AU143" s="258" t="s">
        <v>83</v>
      </c>
      <c r="AV143" s="14" t="s">
        <v>81</v>
      </c>
      <c r="AW143" s="14" t="s">
        <v>30</v>
      </c>
      <c r="AX143" s="14" t="s">
        <v>73</v>
      </c>
      <c r="AY143" s="258" t="s">
        <v>133</v>
      </c>
    </row>
    <row r="144" s="13" customFormat="1">
      <c r="A144" s="13"/>
      <c r="B144" s="238"/>
      <c r="C144" s="239"/>
      <c r="D144" s="231" t="s">
        <v>146</v>
      </c>
      <c r="E144" s="240" t="s">
        <v>1</v>
      </c>
      <c r="F144" s="241" t="s">
        <v>1052</v>
      </c>
      <c r="G144" s="239"/>
      <c r="H144" s="242">
        <v>0.35999999999999999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146</v>
      </c>
      <c r="AU144" s="248" t="s">
        <v>83</v>
      </c>
      <c r="AV144" s="13" t="s">
        <v>83</v>
      </c>
      <c r="AW144" s="13" t="s">
        <v>30</v>
      </c>
      <c r="AX144" s="13" t="s">
        <v>73</v>
      </c>
      <c r="AY144" s="248" t="s">
        <v>133</v>
      </c>
    </row>
    <row r="145" s="14" customFormat="1">
      <c r="A145" s="14"/>
      <c r="B145" s="249"/>
      <c r="C145" s="250"/>
      <c r="D145" s="231" t="s">
        <v>146</v>
      </c>
      <c r="E145" s="251" t="s">
        <v>1</v>
      </c>
      <c r="F145" s="252" t="s">
        <v>1053</v>
      </c>
      <c r="G145" s="250"/>
      <c r="H145" s="251" t="s">
        <v>1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146</v>
      </c>
      <c r="AU145" s="258" t="s">
        <v>83</v>
      </c>
      <c r="AV145" s="14" t="s">
        <v>81</v>
      </c>
      <c r="AW145" s="14" t="s">
        <v>30</v>
      </c>
      <c r="AX145" s="14" t="s">
        <v>73</v>
      </c>
      <c r="AY145" s="258" t="s">
        <v>133</v>
      </c>
    </row>
    <row r="146" s="13" customFormat="1">
      <c r="A146" s="13"/>
      <c r="B146" s="238"/>
      <c r="C146" s="239"/>
      <c r="D146" s="231" t="s">
        <v>146</v>
      </c>
      <c r="E146" s="240" t="s">
        <v>1</v>
      </c>
      <c r="F146" s="241" t="s">
        <v>1054</v>
      </c>
      <c r="G146" s="239"/>
      <c r="H146" s="242">
        <v>0.90000000000000002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146</v>
      </c>
      <c r="AU146" s="248" t="s">
        <v>83</v>
      </c>
      <c r="AV146" s="13" t="s">
        <v>83</v>
      </c>
      <c r="AW146" s="13" t="s">
        <v>30</v>
      </c>
      <c r="AX146" s="13" t="s">
        <v>73</v>
      </c>
      <c r="AY146" s="248" t="s">
        <v>133</v>
      </c>
    </row>
    <row r="147" s="15" customFormat="1">
      <c r="A147" s="15"/>
      <c r="B147" s="259"/>
      <c r="C147" s="260"/>
      <c r="D147" s="231" t="s">
        <v>146</v>
      </c>
      <c r="E147" s="261" t="s">
        <v>1</v>
      </c>
      <c r="F147" s="262" t="s">
        <v>223</v>
      </c>
      <c r="G147" s="260"/>
      <c r="H147" s="263">
        <v>1.26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146</v>
      </c>
      <c r="AU147" s="269" t="s">
        <v>83</v>
      </c>
      <c r="AV147" s="15" t="s">
        <v>140</v>
      </c>
      <c r="AW147" s="15" t="s">
        <v>30</v>
      </c>
      <c r="AX147" s="15" t="s">
        <v>81</v>
      </c>
      <c r="AY147" s="269" t="s">
        <v>133</v>
      </c>
    </row>
    <row r="148" s="2" customFormat="1" ht="37.8" customHeight="1">
      <c r="A148" s="38"/>
      <c r="B148" s="39"/>
      <c r="C148" s="218" t="s">
        <v>166</v>
      </c>
      <c r="D148" s="218" t="s">
        <v>135</v>
      </c>
      <c r="E148" s="219" t="s">
        <v>148</v>
      </c>
      <c r="F148" s="220" t="s">
        <v>149</v>
      </c>
      <c r="G148" s="221" t="s">
        <v>138</v>
      </c>
      <c r="H148" s="222">
        <v>22.25</v>
      </c>
      <c r="I148" s="223"/>
      <c r="J148" s="224">
        <f>ROUND(I148*H148,2)</f>
        <v>0</v>
      </c>
      <c r="K148" s="220" t="s">
        <v>139</v>
      </c>
      <c r="L148" s="44"/>
      <c r="M148" s="225" t="s">
        <v>1</v>
      </c>
      <c r="N148" s="226" t="s">
        <v>38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140</v>
      </c>
      <c r="AT148" s="229" t="s">
        <v>135</v>
      </c>
      <c r="AU148" s="229" t="s">
        <v>83</v>
      </c>
      <c r="AY148" s="17" t="s">
        <v>133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140</v>
      </c>
      <c r="BM148" s="229" t="s">
        <v>1055</v>
      </c>
    </row>
    <row r="149" s="2" customFormat="1">
      <c r="A149" s="38"/>
      <c r="B149" s="39"/>
      <c r="C149" s="40"/>
      <c r="D149" s="231" t="s">
        <v>142</v>
      </c>
      <c r="E149" s="40"/>
      <c r="F149" s="232" t="s">
        <v>151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83</v>
      </c>
    </row>
    <row r="150" s="2" customFormat="1">
      <c r="A150" s="38"/>
      <c r="B150" s="39"/>
      <c r="C150" s="40"/>
      <c r="D150" s="236" t="s">
        <v>144</v>
      </c>
      <c r="E150" s="40"/>
      <c r="F150" s="237" t="s">
        <v>152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144</v>
      </c>
      <c r="AU150" s="17" t="s">
        <v>83</v>
      </c>
    </row>
    <row r="151" s="13" customFormat="1">
      <c r="A151" s="13"/>
      <c r="B151" s="238"/>
      <c r="C151" s="239"/>
      <c r="D151" s="231" t="s">
        <v>146</v>
      </c>
      <c r="E151" s="240" t="s">
        <v>1</v>
      </c>
      <c r="F151" s="241" t="s">
        <v>1056</v>
      </c>
      <c r="G151" s="239"/>
      <c r="H151" s="242">
        <v>22.25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146</v>
      </c>
      <c r="AU151" s="248" t="s">
        <v>83</v>
      </c>
      <c r="AV151" s="13" t="s">
        <v>83</v>
      </c>
      <c r="AW151" s="13" t="s">
        <v>30</v>
      </c>
      <c r="AX151" s="13" t="s">
        <v>81</v>
      </c>
      <c r="AY151" s="248" t="s">
        <v>133</v>
      </c>
    </row>
    <row r="152" s="2" customFormat="1" ht="33" customHeight="1">
      <c r="A152" s="38"/>
      <c r="B152" s="39"/>
      <c r="C152" s="218" t="s">
        <v>175</v>
      </c>
      <c r="D152" s="218" t="s">
        <v>135</v>
      </c>
      <c r="E152" s="219" t="s">
        <v>159</v>
      </c>
      <c r="F152" s="220" t="s">
        <v>160</v>
      </c>
      <c r="G152" s="221" t="s">
        <v>161</v>
      </c>
      <c r="H152" s="222">
        <v>89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83</v>
      </c>
      <c r="AY152" s="17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140</v>
      </c>
      <c r="BM152" s="229" t="s">
        <v>1057</v>
      </c>
    </row>
    <row r="153" s="2" customFormat="1">
      <c r="A153" s="38"/>
      <c r="B153" s="39"/>
      <c r="C153" s="40"/>
      <c r="D153" s="231" t="s">
        <v>142</v>
      </c>
      <c r="E153" s="40"/>
      <c r="F153" s="232" t="s">
        <v>163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83</v>
      </c>
    </row>
    <row r="154" s="2" customFormat="1">
      <c r="A154" s="38"/>
      <c r="B154" s="39"/>
      <c r="C154" s="40"/>
      <c r="D154" s="236" t="s">
        <v>144</v>
      </c>
      <c r="E154" s="40"/>
      <c r="F154" s="237" t="s">
        <v>164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83</v>
      </c>
    </row>
    <row r="155" s="13" customFormat="1">
      <c r="A155" s="13"/>
      <c r="B155" s="238"/>
      <c r="C155" s="239"/>
      <c r="D155" s="231" t="s">
        <v>146</v>
      </c>
      <c r="E155" s="240" t="s">
        <v>1</v>
      </c>
      <c r="F155" s="241" t="s">
        <v>1058</v>
      </c>
      <c r="G155" s="239"/>
      <c r="H155" s="242">
        <v>89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146</v>
      </c>
      <c r="AU155" s="248" t="s">
        <v>83</v>
      </c>
      <c r="AV155" s="13" t="s">
        <v>83</v>
      </c>
      <c r="AW155" s="13" t="s">
        <v>30</v>
      </c>
      <c r="AX155" s="13" t="s">
        <v>81</v>
      </c>
      <c r="AY155" s="248" t="s">
        <v>133</v>
      </c>
    </row>
    <row r="156" s="2" customFormat="1" ht="16.5" customHeight="1">
      <c r="A156" s="38"/>
      <c r="B156" s="39"/>
      <c r="C156" s="218" t="s">
        <v>182</v>
      </c>
      <c r="D156" s="218" t="s">
        <v>135</v>
      </c>
      <c r="E156" s="219" t="s">
        <v>914</v>
      </c>
      <c r="F156" s="220" t="s">
        <v>915</v>
      </c>
      <c r="G156" s="221" t="s">
        <v>138</v>
      </c>
      <c r="H156" s="222">
        <v>22.25</v>
      </c>
      <c r="I156" s="223"/>
      <c r="J156" s="224">
        <f>ROUND(I156*H156,2)</f>
        <v>0</v>
      </c>
      <c r="K156" s="220" t="s">
        <v>139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140</v>
      </c>
      <c r="AT156" s="229" t="s">
        <v>135</v>
      </c>
      <c r="AU156" s="229" t="s">
        <v>83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140</v>
      </c>
      <c r="BM156" s="229" t="s">
        <v>1059</v>
      </c>
    </row>
    <row r="157" s="2" customFormat="1">
      <c r="A157" s="38"/>
      <c r="B157" s="39"/>
      <c r="C157" s="40"/>
      <c r="D157" s="231" t="s">
        <v>142</v>
      </c>
      <c r="E157" s="40"/>
      <c r="F157" s="232" t="s">
        <v>917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83</v>
      </c>
    </row>
    <row r="158" s="2" customFormat="1">
      <c r="A158" s="38"/>
      <c r="B158" s="39"/>
      <c r="C158" s="40"/>
      <c r="D158" s="236" t="s">
        <v>144</v>
      </c>
      <c r="E158" s="40"/>
      <c r="F158" s="237" t="s">
        <v>918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83</v>
      </c>
    </row>
    <row r="159" s="2" customFormat="1" ht="24.15" customHeight="1">
      <c r="A159" s="38"/>
      <c r="B159" s="39"/>
      <c r="C159" s="218" t="s">
        <v>190</v>
      </c>
      <c r="D159" s="218" t="s">
        <v>135</v>
      </c>
      <c r="E159" s="219" t="s">
        <v>935</v>
      </c>
      <c r="F159" s="220" t="s">
        <v>936</v>
      </c>
      <c r="G159" s="221" t="s">
        <v>185</v>
      </c>
      <c r="H159" s="222">
        <v>10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83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140</v>
      </c>
      <c r="BM159" s="229" t="s">
        <v>1060</v>
      </c>
    </row>
    <row r="160" s="2" customFormat="1">
      <c r="A160" s="38"/>
      <c r="B160" s="39"/>
      <c r="C160" s="40"/>
      <c r="D160" s="231" t="s">
        <v>142</v>
      </c>
      <c r="E160" s="40"/>
      <c r="F160" s="232" t="s">
        <v>938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83</v>
      </c>
    </row>
    <row r="161" s="2" customFormat="1">
      <c r="A161" s="38"/>
      <c r="B161" s="39"/>
      <c r="C161" s="40"/>
      <c r="D161" s="236" t="s">
        <v>144</v>
      </c>
      <c r="E161" s="40"/>
      <c r="F161" s="237" t="s">
        <v>939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83</v>
      </c>
    </row>
    <row r="162" s="14" customFormat="1">
      <c r="A162" s="14"/>
      <c r="B162" s="249"/>
      <c r="C162" s="250"/>
      <c r="D162" s="231" t="s">
        <v>146</v>
      </c>
      <c r="E162" s="251" t="s">
        <v>1</v>
      </c>
      <c r="F162" s="252" t="s">
        <v>1061</v>
      </c>
      <c r="G162" s="250"/>
      <c r="H162" s="251" t="s">
        <v>1</v>
      </c>
      <c r="I162" s="253"/>
      <c r="J162" s="250"/>
      <c r="K162" s="250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146</v>
      </c>
      <c r="AU162" s="258" t="s">
        <v>83</v>
      </c>
      <c r="AV162" s="14" t="s">
        <v>81</v>
      </c>
      <c r="AW162" s="14" t="s">
        <v>30</v>
      </c>
      <c r="AX162" s="14" t="s">
        <v>73</v>
      </c>
      <c r="AY162" s="258" t="s">
        <v>133</v>
      </c>
    </row>
    <row r="163" s="13" customFormat="1">
      <c r="A163" s="13"/>
      <c r="B163" s="238"/>
      <c r="C163" s="239"/>
      <c r="D163" s="231" t="s">
        <v>146</v>
      </c>
      <c r="E163" s="240" t="s">
        <v>1</v>
      </c>
      <c r="F163" s="241" t="s">
        <v>202</v>
      </c>
      <c r="G163" s="239"/>
      <c r="H163" s="242">
        <v>10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146</v>
      </c>
      <c r="AU163" s="248" t="s">
        <v>83</v>
      </c>
      <c r="AV163" s="13" t="s">
        <v>83</v>
      </c>
      <c r="AW163" s="13" t="s">
        <v>30</v>
      </c>
      <c r="AX163" s="13" t="s">
        <v>81</v>
      </c>
      <c r="AY163" s="248" t="s">
        <v>133</v>
      </c>
    </row>
    <row r="164" s="2" customFormat="1" ht="24.15" customHeight="1">
      <c r="A164" s="38"/>
      <c r="B164" s="39"/>
      <c r="C164" s="218" t="s">
        <v>195</v>
      </c>
      <c r="D164" s="218" t="s">
        <v>135</v>
      </c>
      <c r="E164" s="219" t="s">
        <v>1062</v>
      </c>
      <c r="F164" s="220" t="s">
        <v>1063</v>
      </c>
      <c r="G164" s="221" t="s">
        <v>185</v>
      </c>
      <c r="H164" s="222">
        <v>44.5</v>
      </c>
      <c r="I164" s="223"/>
      <c r="J164" s="224">
        <f>ROUND(I164*H164,2)</f>
        <v>0</v>
      </c>
      <c r="K164" s="220" t="s">
        <v>139</v>
      </c>
      <c r="L164" s="44"/>
      <c r="M164" s="225" t="s">
        <v>1</v>
      </c>
      <c r="N164" s="226" t="s">
        <v>38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140</v>
      </c>
      <c r="AT164" s="229" t="s">
        <v>135</v>
      </c>
      <c r="AU164" s="229" t="s">
        <v>83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81</v>
      </c>
      <c r="BK164" s="230">
        <f>ROUND(I164*H164,2)</f>
        <v>0</v>
      </c>
      <c r="BL164" s="17" t="s">
        <v>140</v>
      </c>
      <c r="BM164" s="229" t="s">
        <v>1064</v>
      </c>
    </row>
    <row r="165" s="2" customFormat="1">
      <c r="A165" s="38"/>
      <c r="B165" s="39"/>
      <c r="C165" s="40"/>
      <c r="D165" s="231" t="s">
        <v>142</v>
      </c>
      <c r="E165" s="40"/>
      <c r="F165" s="232" t="s">
        <v>1065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83</v>
      </c>
    </row>
    <row r="166" s="2" customFormat="1">
      <c r="A166" s="38"/>
      <c r="B166" s="39"/>
      <c r="C166" s="40"/>
      <c r="D166" s="236" t="s">
        <v>144</v>
      </c>
      <c r="E166" s="40"/>
      <c r="F166" s="237" t="s">
        <v>1066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83</v>
      </c>
    </row>
    <row r="167" s="12" customFormat="1" ht="22.8" customHeight="1">
      <c r="A167" s="12"/>
      <c r="B167" s="202"/>
      <c r="C167" s="203"/>
      <c r="D167" s="204" t="s">
        <v>72</v>
      </c>
      <c r="E167" s="216" t="s">
        <v>166</v>
      </c>
      <c r="F167" s="216" t="s">
        <v>947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SUM(P168:P177)</f>
        <v>0</v>
      </c>
      <c r="Q167" s="210"/>
      <c r="R167" s="211">
        <f>SUM(R168:R177)</f>
        <v>10.207409999999999</v>
      </c>
      <c r="S167" s="210"/>
      <c r="T167" s="212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81</v>
      </c>
      <c r="AT167" s="214" t="s">
        <v>72</v>
      </c>
      <c r="AU167" s="214" t="s">
        <v>81</v>
      </c>
      <c r="AY167" s="213" t="s">
        <v>133</v>
      </c>
      <c r="BK167" s="215">
        <f>SUM(BK168:BK177)</f>
        <v>0</v>
      </c>
    </row>
    <row r="168" s="2" customFormat="1" ht="21.75" customHeight="1">
      <c r="A168" s="38"/>
      <c r="B168" s="39"/>
      <c r="C168" s="218" t="s">
        <v>202</v>
      </c>
      <c r="D168" s="218" t="s">
        <v>135</v>
      </c>
      <c r="E168" s="219" t="s">
        <v>1067</v>
      </c>
      <c r="F168" s="220" t="s">
        <v>1068</v>
      </c>
      <c r="G168" s="221" t="s">
        <v>185</v>
      </c>
      <c r="H168" s="222">
        <v>44.5</v>
      </c>
      <c r="I168" s="223"/>
      <c r="J168" s="224">
        <f>ROUND(I168*H168,2)</f>
        <v>0</v>
      </c>
      <c r="K168" s="220" t="s">
        <v>139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83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140</v>
      </c>
      <c r="BM168" s="229" t="s">
        <v>1069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1070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83</v>
      </c>
    </row>
    <row r="170" s="2" customFormat="1">
      <c r="A170" s="38"/>
      <c r="B170" s="39"/>
      <c r="C170" s="40"/>
      <c r="D170" s="236" t="s">
        <v>144</v>
      </c>
      <c r="E170" s="40"/>
      <c r="F170" s="237" t="s">
        <v>1071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144</v>
      </c>
      <c r="AU170" s="17" t="s">
        <v>83</v>
      </c>
    </row>
    <row r="171" s="2" customFormat="1" ht="24.15" customHeight="1">
      <c r="A171" s="38"/>
      <c r="B171" s="39"/>
      <c r="C171" s="218" t="s">
        <v>208</v>
      </c>
      <c r="D171" s="218" t="s">
        <v>135</v>
      </c>
      <c r="E171" s="219" t="s">
        <v>1072</v>
      </c>
      <c r="F171" s="220" t="s">
        <v>1073</v>
      </c>
      <c r="G171" s="221" t="s">
        <v>185</v>
      </c>
      <c r="H171" s="222">
        <v>44.5</v>
      </c>
      <c r="I171" s="223"/>
      <c r="J171" s="224">
        <f>ROUND(I171*H171,2)</f>
        <v>0</v>
      </c>
      <c r="K171" s="220" t="s">
        <v>139</v>
      </c>
      <c r="L171" s="44"/>
      <c r="M171" s="225" t="s">
        <v>1</v>
      </c>
      <c r="N171" s="226" t="s">
        <v>38</v>
      </c>
      <c r="O171" s="91"/>
      <c r="P171" s="227">
        <f>O171*H171</f>
        <v>0</v>
      </c>
      <c r="Q171" s="227">
        <v>0.080030000000000004</v>
      </c>
      <c r="R171" s="227">
        <f>Q171*H171</f>
        <v>3.5613350000000001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83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140</v>
      </c>
      <c r="BM171" s="229" t="s">
        <v>1074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1075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83</v>
      </c>
    </row>
    <row r="173" s="2" customFormat="1">
      <c r="A173" s="38"/>
      <c r="B173" s="39"/>
      <c r="C173" s="40"/>
      <c r="D173" s="236" t="s">
        <v>144</v>
      </c>
      <c r="E173" s="40"/>
      <c r="F173" s="237" t="s">
        <v>1076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83</v>
      </c>
    </row>
    <row r="174" s="2" customFormat="1" ht="24.15" customHeight="1">
      <c r="A174" s="38"/>
      <c r="B174" s="39"/>
      <c r="C174" s="270" t="s">
        <v>8</v>
      </c>
      <c r="D174" s="270" t="s">
        <v>225</v>
      </c>
      <c r="E174" s="271" t="s">
        <v>1077</v>
      </c>
      <c r="F174" s="272" t="s">
        <v>1078</v>
      </c>
      <c r="G174" s="273" t="s">
        <v>185</v>
      </c>
      <c r="H174" s="274">
        <v>45.835000000000001</v>
      </c>
      <c r="I174" s="275"/>
      <c r="J174" s="276">
        <f>ROUND(I174*H174,2)</f>
        <v>0</v>
      </c>
      <c r="K174" s="272" t="s">
        <v>1079</v>
      </c>
      <c r="L174" s="277"/>
      <c r="M174" s="278" t="s">
        <v>1</v>
      </c>
      <c r="N174" s="279" t="s">
        <v>38</v>
      </c>
      <c r="O174" s="91"/>
      <c r="P174" s="227">
        <f>O174*H174</f>
        <v>0</v>
      </c>
      <c r="Q174" s="227">
        <v>0.14499999999999999</v>
      </c>
      <c r="R174" s="227">
        <f>Q174*H174</f>
        <v>6.6460749999999997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190</v>
      </c>
      <c r="AT174" s="229" t="s">
        <v>225</v>
      </c>
      <c r="AU174" s="229" t="s">
        <v>83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140</v>
      </c>
      <c r="BM174" s="229" t="s">
        <v>1080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1078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13" customFormat="1">
      <c r="A176" s="13"/>
      <c r="B176" s="238"/>
      <c r="C176" s="239"/>
      <c r="D176" s="231" t="s">
        <v>146</v>
      </c>
      <c r="E176" s="240" t="s">
        <v>1</v>
      </c>
      <c r="F176" s="241" t="s">
        <v>1081</v>
      </c>
      <c r="G176" s="239"/>
      <c r="H176" s="242">
        <v>44.5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146</v>
      </c>
      <c r="AU176" s="248" t="s">
        <v>83</v>
      </c>
      <c r="AV176" s="13" t="s">
        <v>83</v>
      </c>
      <c r="AW176" s="13" t="s">
        <v>30</v>
      </c>
      <c r="AX176" s="13" t="s">
        <v>81</v>
      </c>
      <c r="AY176" s="248" t="s">
        <v>133</v>
      </c>
    </row>
    <row r="177" s="13" customFormat="1">
      <c r="A177" s="13"/>
      <c r="B177" s="238"/>
      <c r="C177" s="239"/>
      <c r="D177" s="231" t="s">
        <v>146</v>
      </c>
      <c r="E177" s="239"/>
      <c r="F177" s="241" t="s">
        <v>1082</v>
      </c>
      <c r="G177" s="239"/>
      <c r="H177" s="242">
        <v>45.835000000000001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146</v>
      </c>
      <c r="AU177" s="248" t="s">
        <v>83</v>
      </c>
      <c r="AV177" s="13" t="s">
        <v>83</v>
      </c>
      <c r="AW177" s="13" t="s">
        <v>4</v>
      </c>
      <c r="AX177" s="13" t="s">
        <v>81</v>
      </c>
      <c r="AY177" s="248" t="s">
        <v>133</v>
      </c>
    </row>
    <row r="178" s="12" customFormat="1" ht="22.8" customHeight="1">
      <c r="A178" s="12"/>
      <c r="B178" s="202"/>
      <c r="C178" s="203"/>
      <c r="D178" s="204" t="s">
        <v>72</v>
      </c>
      <c r="E178" s="216" t="s">
        <v>195</v>
      </c>
      <c r="F178" s="216" t="s">
        <v>323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SUM(P179:P200)</f>
        <v>0</v>
      </c>
      <c r="Q178" s="210"/>
      <c r="R178" s="211">
        <f>SUM(R179:R200)</f>
        <v>10.0255192</v>
      </c>
      <c r="S178" s="210"/>
      <c r="T178" s="212">
        <f>SUM(T179:T200)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72</v>
      </c>
      <c r="AU178" s="214" t="s">
        <v>81</v>
      </c>
      <c r="AY178" s="213" t="s">
        <v>133</v>
      </c>
      <c r="BK178" s="215">
        <f>SUM(BK179:BK200)</f>
        <v>0</v>
      </c>
    </row>
    <row r="179" s="2" customFormat="1" ht="24.15" customHeight="1">
      <c r="A179" s="38"/>
      <c r="B179" s="39"/>
      <c r="C179" s="218" t="s">
        <v>224</v>
      </c>
      <c r="D179" s="218" t="s">
        <v>135</v>
      </c>
      <c r="E179" s="219" t="s">
        <v>1083</v>
      </c>
      <c r="F179" s="220" t="s">
        <v>1084</v>
      </c>
      <c r="G179" s="221" t="s">
        <v>198</v>
      </c>
      <c r="H179" s="222">
        <v>12.699999999999999</v>
      </c>
      <c r="I179" s="223"/>
      <c r="J179" s="224">
        <f>ROUND(I179*H179,2)</f>
        <v>0</v>
      </c>
      <c r="K179" s="220" t="s">
        <v>139</v>
      </c>
      <c r="L179" s="44"/>
      <c r="M179" s="225" t="s">
        <v>1</v>
      </c>
      <c r="N179" s="226" t="s">
        <v>38</v>
      </c>
      <c r="O179" s="91"/>
      <c r="P179" s="227">
        <f>O179*H179</f>
        <v>0</v>
      </c>
      <c r="Q179" s="227">
        <v>0.20219000000000001</v>
      </c>
      <c r="R179" s="227">
        <f>Q179*H179</f>
        <v>2.5678130000000001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140</v>
      </c>
      <c r="AT179" s="229" t="s">
        <v>135</v>
      </c>
      <c r="AU179" s="229" t="s">
        <v>83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140</v>
      </c>
      <c r="BM179" s="229" t="s">
        <v>1085</v>
      </c>
    </row>
    <row r="180" s="2" customFormat="1">
      <c r="A180" s="38"/>
      <c r="B180" s="39"/>
      <c r="C180" s="40"/>
      <c r="D180" s="231" t="s">
        <v>142</v>
      </c>
      <c r="E180" s="40"/>
      <c r="F180" s="232" t="s">
        <v>1086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83</v>
      </c>
    </row>
    <row r="181" s="2" customFormat="1">
      <c r="A181" s="38"/>
      <c r="B181" s="39"/>
      <c r="C181" s="40"/>
      <c r="D181" s="236" t="s">
        <v>144</v>
      </c>
      <c r="E181" s="40"/>
      <c r="F181" s="237" t="s">
        <v>1087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83</v>
      </c>
    </row>
    <row r="182" s="13" customFormat="1">
      <c r="A182" s="13"/>
      <c r="B182" s="238"/>
      <c r="C182" s="239"/>
      <c r="D182" s="231" t="s">
        <v>146</v>
      </c>
      <c r="E182" s="240" t="s">
        <v>1</v>
      </c>
      <c r="F182" s="241" t="s">
        <v>1088</v>
      </c>
      <c r="G182" s="239"/>
      <c r="H182" s="242">
        <v>12.699999999999999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146</v>
      </c>
      <c r="AU182" s="248" t="s">
        <v>83</v>
      </c>
      <c r="AV182" s="13" t="s">
        <v>83</v>
      </c>
      <c r="AW182" s="13" t="s">
        <v>30</v>
      </c>
      <c r="AX182" s="13" t="s">
        <v>81</v>
      </c>
      <c r="AY182" s="248" t="s">
        <v>133</v>
      </c>
    </row>
    <row r="183" s="2" customFormat="1" ht="24.15" customHeight="1">
      <c r="A183" s="38"/>
      <c r="B183" s="39"/>
      <c r="C183" s="270" t="s">
        <v>230</v>
      </c>
      <c r="D183" s="270" t="s">
        <v>225</v>
      </c>
      <c r="E183" s="271" t="s">
        <v>1089</v>
      </c>
      <c r="F183" s="272" t="s">
        <v>1090</v>
      </c>
      <c r="G183" s="273" t="s">
        <v>198</v>
      </c>
      <c r="H183" s="274">
        <v>12.954000000000001</v>
      </c>
      <c r="I183" s="275"/>
      <c r="J183" s="276">
        <f>ROUND(I183*H183,2)</f>
        <v>0</v>
      </c>
      <c r="K183" s="272" t="s">
        <v>139</v>
      </c>
      <c r="L183" s="277"/>
      <c r="M183" s="278" t="s">
        <v>1</v>
      </c>
      <c r="N183" s="279" t="s">
        <v>38</v>
      </c>
      <c r="O183" s="91"/>
      <c r="P183" s="227">
        <f>O183*H183</f>
        <v>0</v>
      </c>
      <c r="Q183" s="227">
        <v>0.048300000000000003</v>
      </c>
      <c r="R183" s="227">
        <f>Q183*H183</f>
        <v>0.62567820000000007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190</v>
      </c>
      <c r="AT183" s="229" t="s">
        <v>225</v>
      </c>
      <c r="AU183" s="229" t="s">
        <v>83</v>
      </c>
      <c r="AY183" s="17" t="s">
        <v>133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140</v>
      </c>
      <c r="BM183" s="229" t="s">
        <v>1091</v>
      </c>
    </row>
    <row r="184" s="2" customFormat="1">
      <c r="A184" s="38"/>
      <c r="B184" s="39"/>
      <c r="C184" s="40"/>
      <c r="D184" s="231" t="s">
        <v>142</v>
      </c>
      <c r="E184" s="40"/>
      <c r="F184" s="232" t="s">
        <v>1090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83</v>
      </c>
    </row>
    <row r="185" s="13" customFormat="1">
      <c r="A185" s="13"/>
      <c r="B185" s="238"/>
      <c r="C185" s="239"/>
      <c r="D185" s="231" t="s">
        <v>146</v>
      </c>
      <c r="E185" s="239"/>
      <c r="F185" s="241" t="s">
        <v>1092</v>
      </c>
      <c r="G185" s="239"/>
      <c r="H185" s="242">
        <v>12.954000000000001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146</v>
      </c>
      <c r="AU185" s="248" t="s">
        <v>83</v>
      </c>
      <c r="AV185" s="13" t="s">
        <v>83</v>
      </c>
      <c r="AW185" s="13" t="s">
        <v>4</v>
      </c>
      <c r="AX185" s="13" t="s">
        <v>81</v>
      </c>
      <c r="AY185" s="248" t="s">
        <v>133</v>
      </c>
    </row>
    <row r="186" s="2" customFormat="1" ht="24.15" customHeight="1">
      <c r="A186" s="38"/>
      <c r="B186" s="39"/>
      <c r="C186" s="218" t="s">
        <v>235</v>
      </c>
      <c r="D186" s="218" t="s">
        <v>135</v>
      </c>
      <c r="E186" s="219" t="s">
        <v>1093</v>
      </c>
      <c r="F186" s="220" t="s">
        <v>1094</v>
      </c>
      <c r="G186" s="221" t="s">
        <v>198</v>
      </c>
      <c r="H186" s="222">
        <v>12.800000000000001</v>
      </c>
      <c r="I186" s="223"/>
      <c r="J186" s="224">
        <f>ROUND(I186*H186,2)</f>
        <v>0</v>
      </c>
      <c r="K186" s="220" t="s">
        <v>139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0.13944999999999999</v>
      </c>
      <c r="R186" s="227">
        <f>Q186*H186</f>
        <v>1.7849599999999999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140</v>
      </c>
      <c r="AT186" s="229" t="s">
        <v>135</v>
      </c>
      <c r="AU186" s="229" t="s">
        <v>83</v>
      </c>
      <c r="AY186" s="17" t="s">
        <v>133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140</v>
      </c>
      <c r="BM186" s="229" t="s">
        <v>1095</v>
      </c>
    </row>
    <row r="187" s="2" customFormat="1">
      <c r="A187" s="38"/>
      <c r="B187" s="39"/>
      <c r="C187" s="40"/>
      <c r="D187" s="231" t="s">
        <v>142</v>
      </c>
      <c r="E187" s="40"/>
      <c r="F187" s="232" t="s">
        <v>1096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83</v>
      </c>
    </row>
    <row r="188" s="2" customFormat="1">
      <c r="A188" s="38"/>
      <c r="B188" s="39"/>
      <c r="C188" s="40"/>
      <c r="D188" s="236" t="s">
        <v>144</v>
      </c>
      <c r="E188" s="40"/>
      <c r="F188" s="237" t="s">
        <v>1097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83</v>
      </c>
    </row>
    <row r="189" s="13" customFormat="1">
      <c r="A189" s="13"/>
      <c r="B189" s="238"/>
      <c r="C189" s="239"/>
      <c r="D189" s="231" t="s">
        <v>146</v>
      </c>
      <c r="E189" s="240" t="s">
        <v>1</v>
      </c>
      <c r="F189" s="241" t="s">
        <v>1098</v>
      </c>
      <c r="G189" s="239"/>
      <c r="H189" s="242">
        <v>12.800000000000001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146</v>
      </c>
      <c r="AU189" s="248" t="s">
        <v>83</v>
      </c>
      <c r="AV189" s="13" t="s">
        <v>83</v>
      </c>
      <c r="AW189" s="13" t="s">
        <v>30</v>
      </c>
      <c r="AX189" s="13" t="s">
        <v>81</v>
      </c>
      <c r="AY189" s="248" t="s">
        <v>133</v>
      </c>
    </row>
    <row r="190" s="2" customFormat="1" ht="24.15" customHeight="1">
      <c r="A190" s="38"/>
      <c r="B190" s="39"/>
      <c r="C190" s="218" t="s">
        <v>242</v>
      </c>
      <c r="D190" s="218" t="s">
        <v>135</v>
      </c>
      <c r="E190" s="219" t="s">
        <v>1099</v>
      </c>
      <c r="F190" s="220" t="s">
        <v>1100</v>
      </c>
      <c r="G190" s="221" t="s">
        <v>198</v>
      </c>
      <c r="H190" s="222">
        <v>26</v>
      </c>
      <c r="I190" s="223"/>
      <c r="J190" s="224">
        <f>ROUND(I190*H190,2)</f>
        <v>0</v>
      </c>
      <c r="K190" s="220" t="s">
        <v>139</v>
      </c>
      <c r="L190" s="44"/>
      <c r="M190" s="225" t="s">
        <v>1</v>
      </c>
      <c r="N190" s="226" t="s">
        <v>38</v>
      </c>
      <c r="O190" s="91"/>
      <c r="P190" s="227">
        <f>O190*H190</f>
        <v>0</v>
      </c>
      <c r="Q190" s="227">
        <v>0.14066999999999999</v>
      </c>
      <c r="R190" s="227">
        <f>Q190*H190</f>
        <v>3.6574199999999997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140</v>
      </c>
      <c r="AT190" s="229" t="s">
        <v>135</v>
      </c>
      <c r="AU190" s="229" t="s">
        <v>83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140</v>
      </c>
      <c r="BM190" s="229" t="s">
        <v>1101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1102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83</v>
      </c>
    </row>
    <row r="192" s="2" customFormat="1">
      <c r="A192" s="38"/>
      <c r="B192" s="39"/>
      <c r="C192" s="40"/>
      <c r="D192" s="236" t="s">
        <v>144</v>
      </c>
      <c r="E192" s="40"/>
      <c r="F192" s="237" t="s">
        <v>1103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144</v>
      </c>
      <c r="AU192" s="17" t="s">
        <v>83</v>
      </c>
    </row>
    <row r="193" s="13" customFormat="1">
      <c r="A193" s="13"/>
      <c r="B193" s="238"/>
      <c r="C193" s="239"/>
      <c r="D193" s="231" t="s">
        <v>146</v>
      </c>
      <c r="E193" s="240" t="s">
        <v>1</v>
      </c>
      <c r="F193" s="241" t="s">
        <v>1104</v>
      </c>
      <c r="G193" s="239"/>
      <c r="H193" s="242">
        <v>26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146</v>
      </c>
      <c r="AU193" s="248" t="s">
        <v>83</v>
      </c>
      <c r="AV193" s="13" t="s">
        <v>83</v>
      </c>
      <c r="AW193" s="13" t="s">
        <v>30</v>
      </c>
      <c r="AX193" s="13" t="s">
        <v>81</v>
      </c>
      <c r="AY193" s="248" t="s">
        <v>133</v>
      </c>
    </row>
    <row r="194" s="2" customFormat="1" ht="16.5" customHeight="1">
      <c r="A194" s="38"/>
      <c r="B194" s="39"/>
      <c r="C194" s="270" t="s">
        <v>249</v>
      </c>
      <c r="D194" s="270" t="s">
        <v>225</v>
      </c>
      <c r="E194" s="271" t="s">
        <v>1105</v>
      </c>
      <c r="F194" s="272" t="s">
        <v>1106</v>
      </c>
      <c r="G194" s="273" t="s">
        <v>198</v>
      </c>
      <c r="H194" s="274">
        <v>13.362</v>
      </c>
      <c r="I194" s="275"/>
      <c r="J194" s="276">
        <f>ROUND(I194*H194,2)</f>
        <v>0</v>
      </c>
      <c r="K194" s="272" t="s">
        <v>139</v>
      </c>
      <c r="L194" s="277"/>
      <c r="M194" s="278" t="s">
        <v>1</v>
      </c>
      <c r="N194" s="279" t="s">
        <v>38</v>
      </c>
      <c r="O194" s="91"/>
      <c r="P194" s="227">
        <f>O194*H194</f>
        <v>0</v>
      </c>
      <c r="Q194" s="227">
        <v>0.104</v>
      </c>
      <c r="R194" s="227">
        <f>Q194*H194</f>
        <v>1.389648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190</v>
      </c>
      <c r="AT194" s="229" t="s">
        <v>225</v>
      </c>
      <c r="AU194" s="229" t="s">
        <v>83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140</v>
      </c>
      <c r="BM194" s="229" t="s">
        <v>1107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1106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83</v>
      </c>
    </row>
    <row r="196" s="13" customFormat="1">
      <c r="A196" s="13"/>
      <c r="B196" s="238"/>
      <c r="C196" s="239"/>
      <c r="D196" s="231" t="s">
        <v>146</v>
      </c>
      <c r="E196" s="240" t="s">
        <v>1</v>
      </c>
      <c r="F196" s="241" t="s">
        <v>1108</v>
      </c>
      <c r="G196" s="239"/>
      <c r="H196" s="242">
        <v>13.1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146</v>
      </c>
      <c r="AU196" s="248" t="s">
        <v>83</v>
      </c>
      <c r="AV196" s="13" t="s">
        <v>83</v>
      </c>
      <c r="AW196" s="13" t="s">
        <v>30</v>
      </c>
      <c r="AX196" s="13" t="s">
        <v>81</v>
      </c>
      <c r="AY196" s="248" t="s">
        <v>133</v>
      </c>
    </row>
    <row r="197" s="13" customFormat="1">
      <c r="A197" s="13"/>
      <c r="B197" s="238"/>
      <c r="C197" s="239"/>
      <c r="D197" s="231" t="s">
        <v>146</v>
      </c>
      <c r="E197" s="239"/>
      <c r="F197" s="241" t="s">
        <v>1109</v>
      </c>
      <c r="G197" s="239"/>
      <c r="H197" s="242">
        <v>13.362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146</v>
      </c>
      <c r="AU197" s="248" t="s">
        <v>83</v>
      </c>
      <c r="AV197" s="13" t="s">
        <v>83</v>
      </c>
      <c r="AW197" s="13" t="s">
        <v>4</v>
      </c>
      <c r="AX197" s="13" t="s">
        <v>81</v>
      </c>
      <c r="AY197" s="248" t="s">
        <v>133</v>
      </c>
    </row>
    <row r="198" s="2" customFormat="1" ht="24.15" customHeight="1">
      <c r="A198" s="38"/>
      <c r="B198" s="39"/>
      <c r="C198" s="218" t="s">
        <v>254</v>
      </c>
      <c r="D198" s="218" t="s">
        <v>135</v>
      </c>
      <c r="E198" s="219" t="s">
        <v>1016</v>
      </c>
      <c r="F198" s="220" t="s">
        <v>1017</v>
      </c>
      <c r="G198" s="221" t="s">
        <v>198</v>
      </c>
      <c r="H198" s="222">
        <v>12.9</v>
      </c>
      <c r="I198" s="223"/>
      <c r="J198" s="224">
        <f>ROUND(I198*H198,2)</f>
        <v>0</v>
      </c>
      <c r="K198" s="220" t="s">
        <v>139</v>
      </c>
      <c r="L198" s="44"/>
      <c r="M198" s="225" t="s">
        <v>1</v>
      </c>
      <c r="N198" s="226" t="s">
        <v>38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140</v>
      </c>
      <c r="AT198" s="229" t="s">
        <v>135</v>
      </c>
      <c r="AU198" s="229" t="s">
        <v>83</v>
      </c>
      <c r="AY198" s="17" t="s">
        <v>133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81</v>
      </c>
      <c r="BK198" s="230">
        <f>ROUND(I198*H198,2)</f>
        <v>0</v>
      </c>
      <c r="BL198" s="17" t="s">
        <v>140</v>
      </c>
      <c r="BM198" s="229" t="s">
        <v>1110</v>
      </c>
    </row>
    <row r="199" s="2" customFormat="1">
      <c r="A199" s="38"/>
      <c r="B199" s="39"/>
      <c r="C199" s="40"/>
      <c r="D199" s="231" t="s">
        <v>142</v>
      </c>
      <c r="E199" s="40"/>
      <c r="F199" s="232" t="s">
        <v>1019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83</v>
      </c>
    </row>
    <row r="200" s="2" customFormat="1">
      <c r="A200" s="38"/>
      <c r="B200" s="39"/>
      <c r="C200" s="40"/>
      <c r="D200" s="236" t="s">
        <v>144</v>
      </c>
      <c r="E200" s="40"/>
      <c r="F200" s="237" t="s">
        <v>1020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144</v>
      </c>
      <c r="AU200" s="17" t="s">
        <v>83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440</v>
      </c>
      <c r="F201" s="216" t="s">
        <v>441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SUM(P202:P204)</f>
        <v>0</v>
      </c>
      <c r="Q201" s="210"/>
      <c r="R201" s="211">
        <f>SUM(R202:R204)</f>
        <v>0</v>
      </c>
      <c r="S201" s="210"/>
      <c r="T201" s="21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81</v>
      </c>
      <c r="AT201" s="214" t="s">
        <v>72</v>
      </c>
      <c r="AU201" s="214" t="s">
        <v>81</v>
      </c>
      <c r="AY201" s="213" t="s">
        <v>133</v>
      </c>
      <c r="BK201" s="215">
        <f>SUM(BK202:BK204)</f>
        <v>0</v>
      </c>
    </row>
    <row r="202" s="2" customFormat="1" ht="24.15" customHeight="1">
      <c r="A202" s="38"/>
      <c r="B202" s="39"/>
      <c r="C202" s="218" t="s">
        <v>260</v>
      </c>
      <c r="D202" s="218" t="s">
        <v>135</v>
      </c>
      <c r="E202" s="219" t="s">
        <v>1111</v>
      </c>
      <c r="F202" s="220" t="s">
        <v>1112</v>
      </c>
      <c r="G202" s="221" t="s">
        <v>161</v>
      </c>
      <c r="H202" s="222">
        <v>20.233000000000001</v>
      </c>
      <c r="I202" s="223"/>
      <c r="J202" s="224">
        <f>ROUND(I202*H202,2)</f>
        <v>0</v>
      </c>
      <c r="K202" s="220" t="s">
        <v>139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140</v>
      </c>
      <c r="AT202" s="229" t="s">
        <v>135</v>
      </c>
      <c r="AU202" s="229" t="s">
        <v>83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140</v>
      </c>
      <c r="BM202" s="229" t="s">
        <v>1113</v>
      </c>
    </row>
    <row r="203" s="2" customFormat="1">
      <c r="A203" s="38"/>
      <c r="B203" s="39"/>
      <c r="C203" s="40"/>
      <c r="D203" s="231" t="s">
        <v>142</v>
      </c>
      <c r="E203" s="40"/>
      <c r="F203" s="232" t="s">
        <v>1114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142</v>
      </c>
      <c r="AU203" s="17" t="s">
        <v>83</v>
      </c>
    </row>
    <row r="204" s="2" customFormat="1">
      <c r="A204" s="38"/>
      <c r="B204" s="39"/>
      <c r="C204" s="40"/>
      <c r="D204" s="236" t="s">
        <v>144</v>
      </c>
      <c r="E204" s="40"/>
      <c r="F204" s="237" t="s">
        <v>1115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83</v>
      </c>
    </row>
    <row r="205" s="12" customFormat="1" ht="25.92" customHeight="1">
      <c r="A205" s="12"/>
      <c r="B205" s="202"/>
      <c r="C205" s="203"/>
      <c r="D205" s="204" t="s">
        <v>72</v>
      </c>
      <c r="E205" s="205" t="s">
        <v>448</v>
      </c>
      <c r="F205" s="205" t="s">
        <v>449</v>
      </c>
      <c r="G205" s="203"/>
      <c r="H205" s="203"/>
      <c r="I205" s="206"/>
      <c r="J205" s="207">
        <f>BK205</f>
        <v>0</v>
      </c>
      <c r="K205" s="203"/>
      <c r="L205" s="208"/>
      <c r="M205" s="209"/>
      <c r="N205" s="210"/>
      <c r="O205" s="210"/>
      <c r="P205" s="211">
        <f>P206</f>
        <v>0</v>
      </c>
      <c r="Q205" s="210"/>
      <c r="R205" s="211">
        <f>R206</f>
        <v>0</v>
      </c>
      <c r="S205" s="210"/>
      <c r="T205" s="212">
        <f>T206</f>
        <v>0.14999999999999999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83</v>
      </c>
      <c r="AT205" s="214" t="s">
        <v>72</v>
      </c>
      <c r="AU205" s="214" t="s">
        <v>73</v>
      </c>
      <c r="AY205" s="213" t="s">
        <v>133</v>
      </c>
      <c r="BK205" s="215">
        <f>BK206</f>
        <v>0</v>
      </c>
    </row>
    <row r="206" s="12" customFormat="1" ht="22.8" customHeight="1">
      <c r="A206" s="12"/>
      <c r="B206" s="202"/>
      <c r="C206" s="203"/>
      <c r="D206" s="204" t="s">
        <v>72</v>
      </c>
      <c r="E206" s="216" t="s">
        <v>703</v>
      </c>
      <c r="F206" s="216" t="s">
        <v>704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SUM(P207:P211)</f>
        <v>0</v>
      </c>
      <c r="Q206" s="210"/>
      <c r="R206" s="211">
        <f>SUM(R207:R211)</f>
        <v>0</v>
      </c>
      <c r="S206" s="210"/>
      <c r="T206" s="212">
        <f>SUM(T207:T211)</f>
        <v>0.14999999999999999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83</v>
      </c>
      <c r="AT206" s="214" t="s">
        <v>72</v>
      </c>
      <c r="AU206" s="214" t="s">
        <v>81</v>
      </c>
      <c r="AY206" s="213" t="s">
        <v>133</v>
      </c>
      <c r="BK206" s="215">
        <f>SUM(BK207:BK211)</f>
        <v>0</v>
      </c>
    </row>
    <row r="207" s="2" customFormat="1" ht="33" customHeight="1">
      <c r="A207" s="38"/>
      <c r="B207" s="39"/>
      <c r="C207" s="218" t="s">
        <v>265</v>
      </c>
      <c r="D207" s="218" t="s">
        <v>135</v>
      </c>
      <c r="E207" s="219" t="s">
        <v>1116</v>
      </c>
      <c r="F207" s="220" t="s">
        <v>1117</v>
      </c>
      <c r="G207" s="221" t="s">
        <v>739</v>
      </c>
      <c r="H207" s="222">
        <v>150</v>
      </c>
      <c r="I207" s="223"/>
      <c r="J207" s="224">
        <f>ROUND(I207*H207,2)</f>
        <v>0</v>
      </c>
      <c r="K207" s="220" t="s">
        <v>139</v>
      </c>
      <c r="L207" s="44"/>
      <c r="M207" s="225" t="s">
        <v>1</v>
      </c>
      <c r="N207" s="226" t="s">
        <v>38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0.001</v>
      </c>
      <c r="T207" s="228">
        <f>S207*H207</f>
        <v>0.14999999999999999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242</v>
      </c>
      <c r="AT207" s="229" t="s">
        <v>135</v>
      </c>
      <c r="AU207" s="229" t="s">
        <v>83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81</v>
      </c>
      <c r="BK207" s="230">
        <f>ROUND(I207*H207,2)</f>
        <v>0</v>
      </c>
      <c r="BL207" s="17" t="s">
        <v>242</v>
      </c>
      <c r="BM207" s="229" t="s">
        <v>1118</v>
      </c>
    </row>
    <row r="208" s="2" customFormat="1">
      <c r="A208" s="38"/>
      <c r="B208" s="39"/>
      <c r="C208" s="40"/>
      <c r="D208" s="231" t="s">
        <v>142</v>
      </c>
      <c r="E208" s="40"/>
      <c r="F208" s="232" t="s">
        <v>1119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83</v>
      </c>
    </row>
    <row r="209" s="2" customFormat="1">
      <c r="A209" s="38"/>
      <c r="B209" s="39"/>
      <c r="C209" s="40"/>
      <c r="D209" s="236" t="s">
        <v>144</v>
      </c>
      <c r="E209" s="40"/>
      <c r="F209" s="237" t="s">
        <v>1120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144</v>
      </c>
      <c r="AU209" s="17" t="s">
        <v>83</v>
      </c>
    </row>
    <row r="210" s="14" customFormat="1">
      <c r="A210" s="14"/>
      <c r="B210" s="249"/>
      <c r="C210" s="250"/>
      <c r="D210" s="231" t="s">
        <v>146</v>
      </c>
      <c r="E210" s="251" t="s">
        <v>1</v>
      </c>
      <c r="F210" s="252" t="s">
        <v>1121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146</v>
      </c>
      <c r="AU210" s="258" t="s">
        <v>83</v>
      </c>
      <c r="AV210" s="14" t="s">
        <v>81</v>
      </c>
      <c r="AW210" s="14" t="s">
        <v>30</v>
      </c>
      <c r="AX210" s="14" t="s">
        <v>73</v>
      </c>
      <c r="AY210" s="258" t="s">
        <v>133</v>
      </c>
    </row>
    <row r="211" s="13" customFormat="1">
      <c r="A211" s="13"/>
      <c r="B211" s="238"/>
      <c r="C211" s="239"/>
      <c r="D211" s="231" t="s">
        <v>146</v>
      </c>
      <c r="E211" s="240" t="s">
        <v>1</v>
      </c>
      <c r="F211" s="241" t="s">
        <v>1122</v>
      </c>
      <c r="G211" s="239"/>
      <c r="H211" s="242">
        <v>150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146</v>
      </c>
      <c r="AU211" s="248" t="s">
        <v>83</v>
      </c>
      <c r="AV211" s="13" t="s">
        <v>83</v>
      </c>
      <c r="AW211" s="13" t="s">
        <v>30</v>
      </c>
      <c r="AX211" s="13" t="s">
        <v>81</v>
      </c>
      <c r="AY211" s="248" t="s">
        <v>133</v>
      </c>
    </row>
    <row r="212" s="12" customFormat="1" ht="25.92" customHeight="1">
      <c r="A212" s="12"/>
      <c r="B212" s="202"/>
      <c r="C212" s="203"/>
      <c r="D212" s="204" t="s">
        <v>72</v>
      </c>
      <c r="E212" s="205" t="s">
        <v>225</v>
      </c>
      <c r="F212" s="205" t="s">
        <v>1123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P213+P219</f>
        <v>0</v>
      </c>
      <c r="Q212" s="210"/>
      <c r="R212" s="211">
        <f>R213+R219</f>
        <v>0.0077999999999999996</v>
      </c>
      <c r="S212" s="210"/>
      <c r="T212" s="212">
        <f>T213+T219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153</v>
      </c>
      <c r="AT212" s="214" t="s">
        <v>72</v>
      </c>
      <c r="AU212" s="214" t="s">
        <v>73</v>
      </c>
      <c r="AY212" s="213" t="s">
        <v>133</v>
      </c>
      <c r="BK212" s="215">
        <f>BK213+BK219</f>
        <v>0</v>
      </c>
    </row>
    <row r="213" s="12" customFormat="1" ht="22.8" customHeight="1">
      <c r="A213" s="12"/>
      <c r="B213" s="202"/>
      <c r="C213" s="203"/>
      <c r="D213" s="204" t="s">
        <v>72</v>
      </c>
      <c r="E213" s="216" t="s">
        <v>1124</v>
      </c>
      <c r="F213" s="216" t="s">
        <v>1125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SUM(P214:P218)</f>
        <v>0</v>
      </c>
      <c r="Q213" s="210"/>
      <c r="R213" s="211">
        <f>SUM(R214:R218)</f>
        <v>0.0077999999999999996</v>
      </c>
      <c r="S213" s="210"/>
      <c r="T213" s="212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153</v>
      </c>
      <c r="AT213" s="214" t="s">
        <v>72</v>
      </c>
      <c r="AU213" s="214" t="s">
        <v>81</v>
      </c>
      <c r="AY213" s="213" t="s">
        <v>133</v>
      </c>
      <c r="BK213" s="215">
        <f>SUM(BK214:BK218)</f>
        <v>0</v>
      </c>
    </row>
    <row r="214" s="2" customFormat="1" ht="24.15" customHeight="1">
      <c r="A214" s="38"/>
      <c r="B214" s="39"/>
      <c r="C214" s="218" t="s">
        <v>7</v>
      </c>
      <c r="D214" s="218" t="s">
        <v>135</v>
      </c>
      <c r="E214" s="219" t="s">
        <v>1126</v>
      </c>
      <c r="F214" s="220" t="s">
        <v>1127</v>
      </c>
      <c r="G214" s="221" t="s">
        <v>198</v>
      </c>
      <c r="H214" s="222">
        <v>10</v>
      </c>
      <c r="I214" s="223"/>
      <c r="J214" s="224">
        <f>ROUND(I214*H214,2)</f>
        <v>0</v>
      </c>
      <c r="K214" s="220" t="s">
        <v>139</v>
      </c>
      <c r="L214" s="44"/>
      <c r="M214" s="225" t="s">
        <v>1</v>
      </c>
      <c r="N214" s="226" t="s">
        <v>38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562</v>
      </c>
      <c r="AT214" s="229" t="s">
        <v>135</v>
      </c>
      <c r="AU214" s="229" t="s">
        <v>83</v>
      </c>
      <c r="AY214" s="17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81</v>
      </c>
      <c r="BK214" s="230">
        <f>ROUND(I214*H214,2)</f>
        <v>0</v>
      </c>
      <c r="BL214" s="17" t="s">
        <v>562</v>
      </c>
      <c r="BM214" s="229" t="s">
        <v>1128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1127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83</v>
      </c>
    </row>
    <row r="216" s="2" customFormat="1">
      <c r="A216" s="38"/>
      <c r="B216" s="39"/>
      <c r="C216" s="40"/>
      <c r="D216" s="236" t="s">
        <v>144</v>
      </c>
      <c r="E216" s="40"/>
      <c r="F216" s="237" t="s">
        <v>1129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144</v>
      </c>
      <c r="AU216" s="17" t="s">
        <v>83</v>
      </c>
    </row>
    <row r="217" s="2" customFormat="1" ht="24.15" customHeight="1">
      <c r="A217" s="38"/>
      <c r="B217" s="39"/>
      <c r="C217" s="270" t="s">
        <v>281</v>
      </c>
      <c r="D217" s="270" t="s">
        <v>225</v>
      </c>
      <c r="E217" s="271" t="s">
        <v>1130</v>
      </c>
      <c r="F217" s="272" t="s">
        <v>1131</v>
      </c>
      <c r="G217" s="273" t="s">
        <v>198</v>
      </c>
      <c r="H217" s="274">
        <v>10</v>
      </c>
      <c r="I217" s="275"/>
      <c r="J217" s="276">
        <f>ROUND(I217*H217,2)</f>
        <v>0</v>
      </c>
      <c r="K217" s="272" t="s">
        <v>139</v>
      </c>
      <c r="L217" s="277"/>
      <c r="M217" s="278" t="s">
        <v>1</v>
      </c>
      <c r="N217" s="279" t="s">
        <v>38</v>
      </c>
      <c r="O217" s="91"/>
      <c r="P217" s="227">
        <f>O217*H217</f>
        <v>0</v>
      </c>
      <c r="Q217" s="227">
        <v>0.00077999999999999999</v>
      </c>
      <c r="R217" s="227">
        <f>Q217*H217</f>
        <v>0.0077999999999999996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1132</v>
      </c>
      <c r="AT217" s="229" t="s">
        <v>225</v>
      </c>
      <c r="AU217" s="229" t="s">
        <v>83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1132</v>
      </c>
      <c r="BM217" s="229" t="s">
        <v>1133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1131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83</v>
      </c>
    </row>
    <row r="219" s="12" customFormat="1" ht="22.8" customHeight="1">
      <c r="A219" s="12"/>
      <c r="B219" s="202"/>
      <c r="C219" s="203"/>
      <c r="D219" s="204" t="s">
        <v>72</v>
      </c>
      <c r="E219" s="216" t="s">
        <v>1134</v>
      </c>
      <c r="F219" s="216" t="s">
        <v>1135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SUM(P220:P222)</f>
        <v>0</v>
      </c>
      <c r="Q219" s="210"/>
      <c r="R219" s="211">
        <f>SUM(R220:R222)</f>
        <v>0</v>
      </c>
      <c r="S219" s="210"/>
      <c r="T219" s="212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153</v>
      </c>
      <c r="AT219" s="214" t="s">
        <v>72</v>
      </c>
      <c r="AU219" s="214" t="s">
        <v>81</v>
      </c>
      <c r="AY219" s="213" t="s">
        <v>133</v>
      </c>
      <c r="BK219" s="215">
        <f>SUM(BK220:BK222)</f>
        <v>0</v>
      </c>
    </row>
    <row r="220" s="2" customFormat="1" ht="24.15" customHeight="1">
      <c r="A220" s="38"/>
      <c r="B220" s="39"/>
      <c r="C220" s="218" t="s">
        <v>286</v>
      </c>
      <c r="D220" s="218" t="s">
        <v>135</v>
      </c>
      <c r="E220" s="219" t="s">
        <v>1136</v>
      </c>
      <c r="F220" s="220" t="s">
        <v>1137</v>
      </c>
      <c r="G220" s="221" t="s">
        <v>198</v>
      </c>
      <c r="H220" s="222">
        <v>10</v>
      </c>
      <c r="I220" s="223"/>
      <c r="J220" s="224">
        <f>ROUND(I220*H220,2)</f>
        <v>0</v>
      </c>
      <c r="K220" s="220" t="s">
        <v>139</v>
      </c>
      <c r="L220" s="44"/>
      <c r="M220" s="225" t="s">
        <v>1</v>
      </c>
      <c r="N220" s="226" t="s">
        <v>38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562</v>
      </c>
      <c r="AT220" s="229" t="s">
        <v>135</v>
      </c>
      <c r="AU220" s="229" t="s">
        <v>83</v>
      </c>
      <c r="AY220" s="17" t="s">
        <v>133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562</v>
      </c>
      <c r="BM220" s="229" t="s">
        <v>1138</v>
      </c>
    </row>
    <row r="221" s="2" customFormat="1">
      <c r="A221" s="38"/>
      <c r="B221" s="39"/>
      <c r="C221" s="40"/>
      <c r="D221" s="231" t="s">
        <v>142</v>
      </c>
      <c r="E221" s="40"/>
      <c r="F221" s="232" t="s">
        <v>1139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83</v>
      </c>
    </row>
    <row r="222" s="2" customFormat="1">
      <c r="A222" s="38"/>
      <c r="B222" s="39"/>
      <c r="C222" s="40"/>
      <c r="D222" s="236" t="s">
        <v>144</v>
      </c>
      <c r="E222" s="40"/>
      <c r="F222" s="237" t="s">
        <v>1140</v>
      </c>
      <c r="G222" s="40"/>
      <c r="H222" s="40"/>
      <c r="I222" s="233"/>
      <c r="J222" s="40"/>
      <c r="K222" s="40"/>
      <c r="L222" s="44"/>
      <c r="M222" s="281"/>
      <c r="N222" s="282"/>
      <c r="O222" s="283"/>
      <c r="P222" s="283"/>
      <c r="Q222" s="283"/>
      <c r="R222" s="283"/>
      <c r="S222" s="283"/>
      <c r="T222" s="284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144</v>
      </c>
      <c r="AU222" s="17" t="s">
        <v>83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wX0p/6BrxsKyzy3LidWGzDT7U11/AyGBxNUW8KYeznodWH+jJ1nHw26n2D97Ddp+U0kJHhhsXoLzcQq8+xJ3cQ==" hashValue="uxfbcaIa/HFyhy15Rf5zWiA7cic2wDb1ob/BHXtneyPNhEP+jZ86V1wawJAnH/s/vl201atNgpMja9rH2YjBOg==" algorithmName="SHA-512" password="CCF9"/>
  <autoFilter ref="C125:K22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1" r:id="rId1" display="https://podminky.urs.cz/item/CS_URS_2024_01/113202111"/>
    <hyperlink ref="F135" r:id="rId2" display="https://podminky.urs.cz/item/CS_URS_2024_01/121151103"/>
    <hyperlink ref="F138" r:id="rId3" display="https://podminky.urs.cz/item/CS_URS_2024_01/122251102"/>
    <hyperlink ref="F142" r:id="rId4" display="https://podminky.urs.cz/item/CS_URS_2024_01/132212131"/>
    <hyperlink ref="F150" r:id="rId5" display="https://podminky.urs.cz/item/CS_URS_2024_01/162751117"/>
    <hyperlink ref="F154" r:id="rId6" display="https://podminky.urs.cz/item/CS_URS_2024_01/171201231"/>
    <hyperlink ref="F158" r:id="rId7" display="https://podminky.urs.cz/item/CS_URS_2024_01/171251201"/>
    <hyperlink ref="F161" r:id="rId8" display="https://podminky.urs.cz/item/CS_URS_2024_01/181311103"/>
    <hyperlink ref="F166" r:id="rId9" display="https://podminky.urs.cz/item/CS_URS_2024_01/181951112"/>
    <hyperlink ref="F170" r:id="rId10" display="https://podminky.urs.cz/item/CS_URS_2024_01/564871016"/>
    <hyperlink ref="F173" r:id="rId11" display="https://podminky.urs.cz/item/CS_URS_2024_01/596411111"/>
    <hyperlink ref="F181" r:id="rId12" display="https://podminky.urs.cz/item/CS_URS_2024_01/916131113"/>
    <hyperlink ref="F188" r:id="rId13" display="https://podminky.urs.cz/item/CS_URS_2024_01/916241112"/>
    <hyperlink ref="F192" r:id="rId14" display="https://podminky.urs.cz/item/CS_URS_2024_01/916241213"/>
    <hyperlink ref="F200" r:id="rId15" display="https://podminky.urs.cz/item/CS_URS_2024_01/979021113"/>
    <hyperlink ref="F204" r:id="rId16" display="https://podminky.urs.cz/item/CS_URS_2024_01/998223011"/>
    <hyperlink ref="F209" r:id="rId17" display="https://podminky.urs.cz/item/CS_URS_2024_01/767996802"/>
    <hyperlink ref="F216" r:id="rId18" display="https://podminky.urs.cz/item/CS_URS_2024_01/220060423"/>
    <hyperlink ref="F222" r:id="rId19" display="https://podminky.urs.cz/item/CS_URS_2024_01/4606615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NÁKLADNÍ RAMPA SE ZASTŘEŠENÍM MŠ BRODSKÁ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ROUND((SUM(BE120:BE144)),  2)</f>
        <v>0</v>
      </c>
      <c r="G33" s="38"/>
      <c r="H33" s="38"/>
      <c r="I33" s="155">
        <v>0.20999999999999999</v>
      </c>
      <c r="J33" s="154">
        <f>ROUND(((SUM(BE120:BE144))*I33),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ROUND((SUM(BF120:BF144)),  2)</f>
        <v>0</v>
      </c>
      <c r="G34" s="38"/>
      <c r="H34" s="38"/>
      <c r="I34" s="155">
        <v>0.12</v>
      </c>
      <c r="J34" s="154">
        <f>ROUND(((SUM(BF120:BF144))*I34),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NÁKLADNÍ RAMPA SE ZASTŘEŠENÍM MŠ BRODSKÁ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SO_04 -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1142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1144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1145</v>
      </c>
      <c r="E100" s="188"/>
      <c r="F100" s="188"/>
      <c r="G100" s="188"/>
      <c r="H100" s="188"/>
      <c r="I100" s="188"/>
      <c r="J100" s="189">
        <f>J141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NÁKLADNÍ RAMPA SE ZASTŘEŠENÍM MŠ BRODSKÁ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SO_04 -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1. 6. 2024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119</v>
      </c>
      <c r="D119" s="194" t="s">
        <v>58</v>
      </c>
      <c r="E119" s="194" t="s">
        <v>54</v>
      </c>
      <c r="F119" s="194" t="s">
        <v>55</v>
      </c>
      <c r="G119" s="194" t="s">
        <v>120</v>
      </c>
      <c r="H119" s="194" t="s">
        <v>121</v>
      </c>
      <c r="I119" s="194" t="s">
        <v>122</v>
      </c>
      <c r="J119" s="194" t="s">
        <v>98</v>
      </c>
      <c r="K119" s="195" t="s">
        <v>123</v>
      </c>
      <c r="L119" s="196"/>
      <c r="M119" s="100" t="s">
        <v>1</v>
      </c>
      <c r="N119" s="101" t="s">
        <v>37</v>
      </c>
      <c r="O119" s="101" t="s">
        <v>124</v>
      </c>
      <c r="P119" s="101" t="s">
        <v>125</v>
      </c>
      <c r="Q119" s="101" t="s">
        <v>126</v>
      </c>
      <c r="R119" s="101" t="s">
        <v>127</v>
      </c>
      <c r="S119" s="101" t="s">
        <v>128</v>
      </c>
      <c r="T119" s="102" t="s">
        <v>129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100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1146</v>
      </c>
      <c r="F121" s="205" t="s">
        <v>1147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P122+P134+P141</f>
        <v>0</v>
      </c>
      <c r="Q121" s="210"/>
      <c r="R121" s="211">
        <f>R122+R134+R141</f>
        <v>0</v>
      </c>
      <c r="S121" s="210"/>
      <c r="T121" s="212">
        <f>T122+T134+T141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166</v>
      </c>
      <c r="AT121" s="214" t="s">
        <v>72</v>
      </c>
      <c r="AU121" s="214" t="s">
        <v>73</v>
      </c>
      <c r="AY121" s="213" t="s">
        <v>133</v>
      </c>
      <c r="BK121" s="215">
        <f>BK122+BK134+BK141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1148</v>
      </c>
      <c r="F122" s="216" t="s">
        <v>1149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SUM(P123:P133)</f>
        <v>0</v>
      </c>
      <c r="Q122" s="210"/>
      <c r="R122" s="211">
        <f>SUM(R123:R133)</f>
        <v>0</v>
      </c>
      <c r="S122" s="210"/>
      <c r="T122" s="212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166</v>
      </c>
      <c r="AT122" s="214" t="s">
        <v>72</v>
      </c>
      <c r="AU122" s="214" t="s">
        <v>81</v>
      </c>
      <c r="AY122" s="213" t="s">
        <v>133</v>
      </c>
      <c r="BK122" s="215">
        <f>SUM(BK123:BK133)</f>
        <v>0</v>
      </c>
    </row>
    <row r="123" s="2" customFormat="1" ht="16.5" customHeight="1">
      <c r="A123" s="38"/>
      <c r="B123" s="39"/>
      <c r="C123" s="218" t="s">
        <v>81</v>
      </c>
      <c r="D123" s="218" t="s">
        <v>135</v>
      </c>
      <c r="E123" s="219" t="s">
        <v>1150</v>
      </c>
      <c r="F123" s="220" t="s">
        <v>1151</v>
      </c>
      <c r="G123" s="221" t="s">
        <v>1152</v>
      </c>
      <c r="H123" s="222">
        <v>1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1153</v>
      </c>
      <c r="AT123" s="229" t="s">
        <v>135</v>
      </c>
      <c r="AU123" s="229" t="s">
        <v>83</v>
      </c>
      <c r="AY123" s="17" t="s">
        <v>133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1153</v>
      </c>
      <c r="BM123" s="229" t="s">
        <v>1154</v>
      </c>
    </row>
    <row r="124" s="2" customFormat="1">
      <c r="A124" s="38"/>
      <c r="B124" s="39"/>
      <c r="C124" s="40"/>
      <c r="D124" s="231" t="s">
        <v>142</v>
      </c>
      <c r="E124" s="40"/>
      <c r="F124" s="232" t="s">
        <v>1155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142</v>
      </c>
      <c r="AU124" s="17" t="s">
        <v>83</v>
      </c>
    </row>
    <row r="125" s="2" customFormat="1">
      <c r="A125" s="38"/>
      <c r="B125" s="39"/>
      <c r="C125" s="40"/>
      <c r="D125" s="236" t="s">
        <v>144</v>
      </c>
      <c r="E125" s="40"/>
      <c r="F125" s="237" t="s">
        <v>1156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144</v>
      </c>
      <c r="AU125" s="17" t="s">
        <v>83</v>
      </c>
    </row>
    <row r="126" s="2" customFormat="1" ht="16.5" customHeight="1">
      <c r="A126" s="38"/>
      <c r="B126" s="39"/>
      <c r="C126" s="218" t="s">
        <v>83</v>
      </c>
      <c r="D126" s="218" t="s">
        <v>135</v>
      </c>
      <c r="E126" s="219" t="s">
        <v>1157</v>
      </c>
      <c r="F126" s="220" t="s">
        <v>1158</v>
      </c>
      <c r="G126" s="221" t="s">
        <v>1152</v>
      </c>
      <c r="H126" s="222">
        <v>1</v>
      </c>
      <c r="I126" s="223"/>
      <c r="J126" s="224">
        <f>ROUND(I126*H126,2)</f>
        <v>0</v>
      </c>
      <c r="K126" s="220" t="s">
        <v>139</v>
      </c>
      <c r="L126" s="44"/>
      <c r="M126" s="225" t="s">
        <v>1</v>
      </c>
      <c r="N126" s="226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1153</v>
      </c>
      <c r="AT126" s="229" t="s">
        <v>135</v>
      </c>
      <c r="AU126" s="229" t="s">
        <v>83</v>
      </c>
      <c r="AY126" s="17" t="s">
        <v>133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1153</v>
      </c>
      <c r="BM126" s="229" t="s">
        <v>1159</v>
      </c>
    </row>
    <row r="127" s="2" customFormat="1">
      <c r="A127" s="38"/>
      <c r="B127" s="39"/>
      <c r="C127" s="40"/>
      <c r="D127" s="231" t="s">
        <v>142</v>
      </c>
      <c r="E127" s="40"/>
      <c r="F127" s="232" t="s">
        <v>1158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83</v>
      </c>
    </row>
    <row r="128" s="2" customFormat="1">
      <c r="A128" s="38"/>
      <c r="B128" s="39"/>
      <c r="C128" s="40"/>
      <c r="D128" s="236" t="s">
        <v>144</v>
      </c>
      <c r="E128" s="40"/>
      <c r="F128" s="237" t="s">
        <v>1160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83</v>
      </c>
    </row>
    <row r="129" s="2" customFormat="1" ht="16.5" customHeight="1">
      <c r="A129" s="38"/>
      <c r="B129" s="39"/>
      <c r="C129" s="218" t="s">
        <v>153</v>
      </c>
      <c r="D129" s="218" t="s">
        <v>135</v>
      </c>
      <c r="E129" s="219" t="s">
        <v>1161</v>
      </c>
      <c r="F129" s="220" t="s">
        <v>1162</v>
      </c>
      <c r="G129" s="221" t="s">
        <v>1152</v>
      </c>
      <c r="H129" s="222">
        <v>1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1153</v>
      </c>
      <c r="AT129" s="229" t="s">
        <v>135</v>
      </c>
      <c r="AU129" s="229" t="s">
        <v>83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1153</v>
      </c>
      <c r="BM129" s="229" t="s">
        <v>1163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1162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83</v>
      </c>
    </row>
    <row r="131" s="2" customFormat="1">
      <c r="A131" s="38"/>
      <c r="B131" s="39"/>
      <c r="C131" s="40"/>
      <c r="D131" s="236" t="s">
        <v>144</v>
      </c>
      <c r="E131" s="40"/>
      <c r="F131" s="237" t="s">
        <v>1164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83</v>
      </c>
    </row>
    <row r="132" s="2" customFormat="1" ht="24.15" customHeight="1">
      <c r="A132" s="38"/>
      <c r="B132" s="39"/>
      <c r="C132" s="218" t="s">
        <v>140</v>
      </c>
      <c r="D132" s="218" t="s">
        <v>135</v>
      </c>
      <c r="E132" s="219" t="s">
        <v>1165</v>
      </c>
      <c r="F132" s="220" t="s">
        <v>1166</v>
      </c>
      <c r="G132" s="221" t="s">
        <v>1152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1153</v>
      </c>
      <c r="AT132" s="229" t="s">
        <v>135</v>
      </c>
      <c r="AU132" s="229" t="s">
        <v>83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1153</v>
      </c>
      <c r="BM132" s="229" t="s">
        <v>1167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1166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83</v>
      </c>
    </row>
    <row r="134" s="12" customFormat="1" ht="22.8" customHeight="1">
      <c r="A134" s="12"/>
      <c r="B134" s="202"/>
      <c r="C134" s="203"/>
      <c r="D134" s="204" t="s">
        <v>72</v>
      </c>
      <c r="E134" s="216" t="s">
        <v>1168</v>
      </c>
      <c r="F134" s="216" t="s">
        <v>1169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SUM(P135:P140)</f>
        <v>0</v>
      </c>
      <c r="Q134" s="210"/>
      <c r="R134" s="211">
        <f>SUM(R135:R140)</f>
        <v>0</v>
      </c>
      <c r="S134" s="210"/>
      <c r="T134" s="212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166</v>
      </c>
      <c r="AT134" s="214" t="s">
        <v>72</v>
      </c>
      <c r="AU134" s="214" t="s">
        <v>81</v>
      </c>
      <c r="AY134" s="213" t="s">
        <v>133</v>
      </c>
      <c r="BK134" s="215">
        <f>SUM(BK135:BK140)</f>
        <v>0</v>
      </c>
    </row>
    <row r="135" s="2" customFormat="1" ht="16.5" customHeight="1">
      <c r="A135" s="38"/>
      <c r="B135" s="39"/>
      <c r="C135" s="218" t="s">
        <v>166</v>
      </c>
      <c r="D135" s="218" t="s">
        <v>135</v>
      </c>
      <c r="E135" s="219" t="s">
        <v>1170</v>
      </c>
      <c r="F135" s="220" t="s">
        <v>1169</v>
      </c>
      <c r="G135" s="221" t="s">
        <v>1152</v>
      </c>
      <c r="H135" s="222">
        <v>1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1153</v>
      </c>
      <c r="AT135" s="229" t="s">
        <v>135</v>
      </c>
      <c r="AU135" s="229" t="s">
        <v>83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1153</v>
      </c>
      <c r="BM135" s="229" t="s">
        <v>1171</v>
      </c>
    </row>
    <row r="136" s="2" customFormat="1">
      <c r="A136" s="38"/>
      <c r="B136" s="39"/>
      <c r="C136" s="40"/>
      <c r="D136" s="231" t="s">
        <v>142</v>
      </c>
      <c r="E136" s="40"/>
      <c r="F136" s="232" t="s">
        <v>1169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83</v>
      </c>
    </row>
    <row r="137" s="2" customFormat="1">
      <c r="A137" s="38"/>
      <c r="B137" s="39"/>
      <c r="C137" s="40"/>
      <c r="D137" s="236" t="s">
        <v>144</v>
      </c>
      <c r="E137" s="40"/>
      <c r="F137" s="237" t="s">
        <v>1172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83</v>
      </c>
    </row>
    <row r="138" s="2" customFormat="1" ht="16.5" customHeight="1">
      <c r="A138" s="38"/>
      <c r="B138" s="39"/>
      <c r="C138" s="218" t="s">
        <v>175</v>
      </c>
      <c r="D138" s="218" t="s">
        <v>135</v>
      </c>
      <c r="E138" s="219" t="s">
        <v>1173</v>
      </c>
      <c r="F138" s="220" t="s">
        <v>1174</v>
      </c>
      <c r="G138" s="221" t="s">
        <v>1152</v>
      </c>
      <c r="H138" s="222">
        <v>1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1153</v>
      </c>
      <c r="AT138" s="229" t="s">
        <v>135</v>
      </c>
      <c r="AU138" s="229" t="s">
        <v>83</v>
      </c>
      <c r="AY138" s="17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1153</v>
      </c>
      <c r="BM138" s="229" t="s">
        <v>1175</v>
      </c>
    </row>
    <row r="139" s="2" customFormat="1">
      <c r="A139" s="38"/>
      <c r="B139" s="39"/>
      <c r="C139" s="40"/>
      <c r="D139" s="231" t="s">
        <v>142</v>
      </c>
      <c r="E139" s="40"/>
      <c r="F139" s="232" t="s">
        <v>1174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83</v>
      </c>
    </row>
    <row r="140" s="2" customFormat="1">
      <c r="A140" s="38"/>
      <c r="B140" s="39"/>
      <c r="C140" s="40"/>
      <c r="D140" s="236" t="s">
        <v>144</v>
      </c>
      <c r="E140" s="40"/>
      <c r="F140" s="237" t="s">
        <v>1176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83</v>
      </c>
    </row>
    <row r="141" s="12" customFormat="1" ht="22.8" customHeight="1">
      <c r="A141" s="12"/>
      <c r="B141" s="202"/>
      <c r="C141" s="203"/>
      <c r="D141" s="204" t="s">
        <v>72</v>
      </c>
      <c r="E141" s="216" t="s">
        <v>1177</v>
      </c>
      <c r="F141" s="216" t="s">
        <v>1178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SUM(P142:P144)</f>
        <v>0</v>
      </c>
      <c r="Q141" s="210"/>
      <c r="R141" s="211">
        <f>SUM(R142:R144)</f>
        <v>0</v>
      </c>
      <c r="S141" s="210"/>
      <c r="T141" s="212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166</v>
      </c>
      <c r="AT141" s="214" t="s">
        <v>72</v>
      </c>
      <c r="AU141" s="214" t="s">
        <v>81</v>
      </c>
      <c r="AY141" s="213" t="s">
        <v>133</v>
      </c>
      <c r="BK141" s="215">
        <f>SUM(BK142:BK144)</f>
        <v>0</v>
      </c>
    </row>
    <row r="142" s="2" customFormat="1" ht="16.5" customHeight="1">
      <c r="A142" s="38"/>
      <c r="B142" s="39"/>
      <c r="C142" s="218" t="s">
        <v>182</v>
      </c>
      <c r="D142" s="218" t="s">
        <v>135</v>
      </c>
      <c r="E142" s="219" t="s">
        <v>1179</v>
      </c>
      <c r="F142" s="220" t="s">
        <v>1180</v>
      </c>
      <c r="G142" s="221" t="s">
        <v>1152</v>
      </c>
      <c r="H142" s="222">
        <v>1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1153</v>
      </c>
      <c r="AT142" s="229" t="s">
        <v>135</v>
      </c>
      <c r="AU142" s="229" t="s">
        <v>83</v>
      </c>
      <c r="AY142" s="17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1153</v>
      </c>
      <c r="BM142" s="229" t="s">
        <v>1181</v>
      </c>
    </row>
    <row r="143" s="2" customFormat="1">
      <c r="A143" s="38"/>
      <c r="B143" s="39"/>
      <c r="C143" s="40"/>
      <c r="D143" s="231" t="s">
        <v>142</v>
      </c>
      <c r="E143" s="40"/>
      <c r="F143" s="232" t="s">
        <v>1180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83</v>
      </c>
    </row>
    <row r="144" s="2" customFormat="1">
      <c r="A144" s="38"/>
      <c r="B144" s="39"/>
      <c r="C144" s="40"/>
      <c r="D144" s="236" t="s">
        <v>144</v>
      </c>
      <c r="E144" s="40"/>
      <c r="F144" s="237" t="s">
        <v>1182</v>
      </c>
      <c r="G144" s="40"/>
      <c r="H144" s="40"/>
      <c r="I144" s="233"/>
      <c r="J144" s="40"/>
      <c r="K144" s="40"/>
      <c r="L144" s="44"/>
      <c r="M144" s="281"/>
      <c r="N144" s="282"/>
      <c r="O144" s="283"/>
      <c r="P144" s="283"/>
      <c r="Q144" s="283"/>
      <c r="R144" s="283"/>
      <c r="S144" s="283"/>
      <c r="T144" s="284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83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7MJ8BJRAdEQgrQkr3LTbsgajcw8YZ7C+EpirOPCoJyu7B4+52fhGbFDxpnFOcn79jgGv6cg+fV7eq7pu6o5Dww==" hashValue="onzh7LCtSVmO+fzsGhhlrbyIVyvEn7jcOgP7QXBPEhk6j7MuKteO0djylE/0pSD+cQzChFEjG/ZZslgBsqoEIA==" algorithmName="SHA-512" password="CCF9"/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1/011002000"/>
    <hyperlink ref="F128" r:id="rId2" display="https://podminky.urs.cz/item/CS_URS_2024_01/012203000"/>
    <hyperlink ref="F131" r:id="rId3" display="https://podminky.urs.cz/item/CS_URS_2024_01/012303000"/>
    <hyperlink ref="F137" r:id="rId4" display="https://podminky.urs.cz/item/CS_URS_2024_01/030001000"/>
    <hyperlink ref="F140" r:id="rId5" display="https://podminky.urs.cz/item/CS_URS_2024_01/034103000"/>
    <hyperlink ref="F144" r:id="rId6" display="https://podminky.urs.cz/item/CS_URS_2024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Škorpil</dc:creator>
  <cp:lastModifiedBy>Jan Škorpil</cp:lastModifiedBy>
  <dcterms:created xsi:type="dcterms:W3CDTF">2025-01-26T20:07:29Z</dcterms:created>
  <dcterms:modified xsi:type="dcterms:W3CDTF">2025-01-26T20:07:33Z</dcterms:modified>
</cp:coreProperties>
</file>