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živatel\Documents\MARTIN ROZPOČTY 2024\ROUŠ KVĚTEN 2024 RAMPA HAŠKOVA\"/>
    </mc:Choice>
  </mc:AlternateContent>
  <bookViews>
    <workbookView xWindow="0" yWindow="0" windowWidth="0" windowHeight="0"/>
  </bookViews>
  <sheets>
    <sheet name="Rekapitulace stavby" sheetId="1" r:id="rId1"/>
    <sheet name="SK-2024-05-02 - NÁKLADNÍ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'SK-2024-05-02 - NÁKLADNÍ ...'!$C$127:$K$310</definedName>
    <definedName name="_xlnm.Print_Area" localSheetId="1">'SK-2024-05-02 - NÁKLADNÍ ...'!$C$4:$J$76,'SK-2024-05-02 - NÁKLADNÍ ...'!$C$117:$K$310</definedName>
    <definedName name="_xlnm.Print_Titles" localSheetId="1">'SK-2024-05-02 - NÁKLADNÍ ...'!$127:$127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09"/>
  <c r="BH309"/>
  <c r="BG309"/>
  <c r="BF309"/>
  <c r="T309"/>
  <c r="R309"/>
  <c r="P309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F122"/>
  <c r="E120"/>
  <c r="F87"/>
  <c r="E85"/>
  <c r="J22"/>
  <c r="E22"/>
  <c r="J125"/>
  <c r="J21"/>
  <c r="J19"/>
  <c r="E19"/>
  <c r="J89"/>
  <c r="J18"/>
  <c r="J16"/>
  <c r="E16"/>
  <c r="F125"/>
  <c r="J15"/>
  <c r="J13"/>
  <c r="E13"/>
  <c r="F124"/>
  <c r="J12"/>
  <c r="J10"/>
  <c r="J87"/>
  <c i="1" r="L90"/>
  <c r="AM90"/>
  <c r="AM89"/>
  <c r="L89"/>
  <c r="AM87"/>
  <c r="L87"/>
  <c r="L85"/>
  <c r="L84"/>
  <c i="2" r="J295"/>
  <c r="BK286"/>
  <c r="BK266"/>
  <c r="J250"/>
  <c r="BK234"/>
  <c r="J204"/>
  <c r="BK179"/>
  <c r="BK157"/>
  <c r="BK131"/>
  <c r="BK295"/>
  <c r="BK282"/>
  <c r="BK268"/>
  <c r="J257"/>
  <c r="J243"/>
  <c r="J228"/>
  <c r="J210"/>
  <c r="J184"/>
  <c r="J148"/>
  <c r="BK133"/>
  <c r="BK303"/>
  <c r="BK288"/>
  <c r="J280"/>
  <c r="J259"/>
  <c r="BK246"/>
  <c r="J216"/>
  <c r="J179"/>
  <c r="BK163"/>
  <c r="J154"/>
  <c r="BK228"/>
  <c r="BK204"/>
  <c r="J189"/>
  <c r="J160"/>
  <c r="J146"/>
  <c r="J293"/>
  <c r="J274"/>
  <c r="BK257"/>
  <c r="BK248"/>
  <c r="BK210"/>
  <c r="J191"/>
  <c r="J169"/>
  <c r="BK140"/>
  <c r="J309"/>
  <c r="J284"/>
  <c r="BK274"/>
  <c r="BK259"/>
  <c r="J246"/>
  <c r="J231"/>
  <c r="J219"/>
  <c r="BK199"/>
  <c r="BK166"/>
  <c r="BK143"/>
  <c r="BK309"/>
  <c r="BK293"/>
  <c r="BK284"/>
  <c r="J271"/>
  <c r="J255"/>
  <c r="BK221"/>
  <c r="BK191"/>
  <c r="BK177"/>
  <c r="J166"/>
  <c r="BK151"/>
  <c r="J234"/>
  <c r="J207"/>
  <c r="J194"/>
  <c r="J163"/>
  <c r="BK137"/>
  <c r="J307"/>
  <c r="J288"/>
  <c r="BK271"/>
  <c r="BK261"/>
  <c r="BK240"/>
  <c r="BK207"/>
  <c r="BK182"/>
  <c r="BK154"/>
  <c r="BK290"/>
  <c r="J277"/>
  <c r="BK263"/>
  <c r="BK250"/>
  <c r="J237"/>
  <c r="J214"/>
  <c r="BK196"/>
  <c r="BK169"/>
  <c r="J140"/>
  <c r="BK307"/>
  <c r="J290"/>
  <c r="J282"/>
  <c r="J261"/>
  <c r="J248"/>
  <c r="BK219"/>
  <c r="J196"/>
  <c r="BK184"/>
  <c r="BK172"/>
  <c r="J157"/>
  <c r="BK237"/>
  <c r="BK216"/>
  <c r="J199"/>
  <c r="J172"/>
  <c r="BK148"/>
  <c i="1" r="AS94"/>
  <c i="2" r="J300"/>
  <c r="BK277"/>
  <c r="J268"/>
  <c r="J253"/>
  <c r="BK243"/>
  <c r="BK231"/>
  <c r="BK194"/>
  <c r="J177"/>
  <c r="J143"/>
  <c r="J303"/>
  <c r="BK280"/>
  <c r="J266"/>
  <c r="BK255"/>
  <c r="J240"/>
  <c r="J221"/>
  <c r="J201"/>
  <c r="J182"/>
  <c r="BK146"/>
  <c r="J131"/>
  <c r="BK300"/>
  <c r="J286"/>
  <c r="J263"/>
  <c r="BK253"/>
  <c r="J224"/>
  <c r="BK214"/>
  <c r="BK189"/>
  <c r="BK175"/>
  <c r="BK160"/>
  <c r="J137"/>
  <c r="BK224"/>
  <c r="BK201"/>
  <c r="J175"/>
  <c r="J151"/>
  <c r="J133"/>
  <c l="1" r="P130"/>
  <c r="BK159"/>
  <c r="J159"/>
  <c r="J97"/>
  <c r="T159"/>
  <c r="P174"/>
  <c r="BK188"/>
  <c r="J188"/>
  <c r="J99"/>
  <c r="P188"/>
  <c r="T188"/>
  <c r="P198"/>
  <c r="BK213"/>
  <c r="J213"/>
  <c r="J101"/>
  <c r="R213"/>
  <c r="P230"/>
  <c r="P226"/>
  <c r="T230"/>
  <c r="T226"/>
  <c r="R245"/>
  <c r="P265"/>
  <c r="BK273"/>
  <c r="J273"/>
  <c r="J108"/>
  <c r="R130"/>
  <c r="P159"/>
  <c r="BK174"/>
  <c r="J174"/>
  <c r="J98"/>
  <c r="T174"/>
  <c r="R188"/>
  <c r="BK198"/>
  <c r="J198"/>
  <c r="J100"/>
  <c r="R198"/>
  <c r="P213"/>
  <c r="BK230"/>
  <c r="J230"/>
  <c r="J105"/>
  <c r="BK245"/>
  <c r="J245"/>
  <c r="J106"/>
  <c r="T245"/>
  <c r="P273"/>
  <c r="BK130"/>
  <c r="J130"/>
  <c r="J96"/>
  <c r="T130"/>
  <c r="T129"/>
  <c r="R159"/>
  <c r="R174"/>
  <c r="T198"/>
  <c r="T213"/>
  <c r="R230"/>
  <c r="R226"/>
  <c r="P245"/>
  <c r="BK265"/>
  <c r="J265"/>
  <c r="J107"/>
  <c r="R265"/>
  <c r="T265"/>
  <c r="R273"/>
  <c r="T273"/>
  <c r="BK306"/>
  <c r="J306"/>
  <c r="J110"/>
  <c r="P306"/>
  <c r="P305"/>
  <c r="R306"/>
  <c r="R305"/>
  <c r="T306"/>
  <c r="T305"/>
  <c r="BK223"/>
  <c r="J223"/>
  <c r="J102"/>
  <c r="BK227"/>
  <c r="J227"/>
  <c r="J104"/>
  <c r="J90"/>
  <c r="J122"/>
  <c r="BE143"/>
  <c r="BE163"/>
  <c r="BE166"/>
  <c r="BE179"/>
  <c r="BE182"/>
  <c r="BE191"/>
  <c r="BE194"/>
  <c r="BE207"/>
  <c r="BE210"/>
  <c r="BE219"/>
  <c r="BE243"/>
  <c r="BE246"/>
  <c r="BE250"/>
  <c r="F89"/>
  <c r="BE131"/>
  <c r="BE140"/>
  <c r="BE199"/>
  <c r="BE201"/>
  <c r="BE228"/>
  <c r="BE231"/>
  <c r="BE234"/>
  <c r="BE237"/>
  <c r="BE240"/>
  <c r="BE248"/>
  <c r="BE257"/>
  <c r="BE263"/>
  <c r="BE266"/>
  <c r="BE277"/>
  <c r="BE280"/>
  <c r="BE282"/>
  <c r="BE286"/>
  <c r="BE290"/>
  <c r="BE300"/>
  <c r="BE309"/>
  <c r="F90"/>
  <c r="J124"/>
  <c r="BE137"/>
  <c r="BE148"/>
  <c r="BE151"/>
  <c r="BE157"/>
  <c r="BE160"/>
  <c r="BE172"/>
  <c r="BE175"/>
  <c r="BE177"/>
  <c r="BE189"/>
  <c r="BE204"/>
  <c r="BE253"/>
  <c r="BE255"/>
  <c r="BE261"/>
  <c r="BE288"/>
  <c r="BE293"/>
  <c r="BE307"/>
  <c r="BE133"/>
  <c r="BE146"/>
  <c r="BE154"/>
  <c r="BE169"/>
  <c r="BE184"/>
  <c r="BE196"/>
  <c r="BE214"/>
  <c r="BE216"/>
  <c r="BE221"/>
  <c r="BE224"/>
  <c r="BE259"/>
  <c r="BE268"/>
  <c r="BE271"/>
  <c r="BE274"/>
  <c r="BE284"/>
  <c r="BE295"/>
  <c r="BE303"/>
  <c r="F35"/>
  <c i="1" r="BD95"/>
  <c r="BD94"/>
  <c r="W33"/>
  <c i="2" r="F33"/>
  <c i="1" r="BB95"/>
  <c r="BB94"/>
  <c r="W31"/>
  <c i="2" r="F34"/>
  <c i="1" r="BC95"/>
  <c r="BC94"/>
  <c r="W32"/>
  <c i="2" r="F32"/>
  <c i="1" r="BA95"/>
  <c r="BA94"/>
  <c r="AW94"/>
  <c r="AK30"/>
  <c i="2" r="J32"/>
  <c i="1" r="AW95"/>
  <c i="2" l="1" r="T128"/>
  <c r="R129"/>
  <c r="R128"/>
  <c r="P129"/>
  <c r="P128"/>
  <c i="1" r="AU95"/>
  <c i="2" r="BK129"/>
  <c r="J129"/>
  <c r="J95"/>
  <c r="BK226"/>
  <c r="J226"/>
  <c r="J103"/>
  <c r="BK305"/>
  <c r="J305"/>
  <c r="J109"/>
  <c i="1" r="AU94"/>
  <c r="AX94"/>
  <c i="2" r="J31"/>
  <c i="1" r="AV95"/>
  <c r="AT95"/>
  <c i="2" r="F31"/>
  <c i="1" r="AZ95"/>
  <c r="AZ94"/>
  <c r="W29"/>
  <c r="AY94"/>
  <c r="W30"/>
  <c i="2" l="1" r="BK128"/>
  <c r="J128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<sst xmlns="http://schemas.openxmlformats.org/spreadsheetml/2006/main">
  <si>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</si>
  <si>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</si>
  <si>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</si>
  <si>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</si>
  <si>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</si>
  <si>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{9d55400e-4cb3-4724-8e90-9e4535548ef4}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</si>
  <si>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</si>
  <si>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</si>
  <si>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</si>
  <si>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</si>
  <si>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</si>
  <si>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</si>
  <si>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</si>
  <si>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</si>
  <si>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SK-2024-05-02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</si>
  <si>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</si>
  <si>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</si>
  <si>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NÁKLADNÍ RAMPA SE ZASTŘEŠENÍM MŠ HAŠKOVA</t>
  </si>
  <si>
    <t>KSO:</t>
  </si>
  <si>
    <t>CC-CZ:</t>
  </si>
  <si>
    <t>Místo:</t>
  </si>
  <si>
    <t xml:space="preserve"> </t>
  </si>
  <si>
    <t>Datum:</t>
  </si>
  <si>
    <t>16. 5. 2024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</si>
  <si>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</si>
  <si>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</si>
  <si>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</si>
  <si>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</si>
  <si>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</si>
  <si>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</si>
  <si>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</si>
  <si>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</si>
  <si>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</si>
  <si>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</si>
  <si>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</si>
  <si>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</si>
  <si>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</si>
  <si>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</si>
  <si>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</si>
  <si>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</si>
  <si>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</si>
  <si>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</si>
  <si>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</si>
  <si>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</si>
  <si>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</si>
  <si>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</si>
  <si>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</si>
  <si>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</si>
  <si>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</si>
  <si>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</si>
  <si>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</si>
  <si>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</si>
  <si>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</si>
  <si>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</si>
  <si>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</si>
  <si>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</si>
  <si>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</si>
  <si>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</si>
  <si>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</si>
  <si>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</si>
  <si>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</si>
  <si>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</si>
  <si>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</si>
  <si>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</si>
  <si>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</si>
  <si>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</si>
  <si>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</si>
  <si>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</si>
  <si>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</si>
  <si>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</si>
  <si>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</si>
  <si>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</si>
  <si>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</si>
  <si>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</si>
  <si>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</si>
  <si>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</si>
  <si>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</si>
  <si>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</si>
  <si>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</si>
  <si>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</si>
  <si>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</si>
  <si>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</si>
  <si>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</si>
  <si>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</si>
  <si>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</si>
  <si>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</si>
  <si>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</si>
  <si>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</si>
  <si>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</si>
  <si>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</si>
  <si>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</si>
  <si>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</si>
  <si>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</si>
  <si>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</si>
  <si>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</si>
  <si>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</si>
  <si>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</si>
  <si>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</si>
  <si>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</si>
  <si>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</si>
  <si>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</si>
  <si>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</si>
  <si>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</si>
  <si>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</si>
  <si>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</si>
  <si>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</si>
  <si>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</si>
  <si>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</si>
  <si>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</si>
  <si>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</si>
  <si>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</si>
  <si>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</si>
  <si>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</si>
  <si>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</si>
  <si>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</si>
  <si>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</si>
  <si>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</si>
  <si>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</si>
  <si>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</si>
  <si>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</si>
  <si>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</si>
  <si>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</si>
  <si>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</si>
  <si>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</si>
  <si>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CS ÚRS 2024 01</t>
  </si>
  <si>
    <t>4</t>
  </si>
  <si>
    <t>-1148971694</t>
  </si>
  <si>
    <t>PP</t>
  </si>
  <si>
    <t>Sejmutí ornice ručně při souvislé ploše, tl. vrstvy do 200 mm</t>
  </si>
  <si>
    <t>122111101</t>
  </si>
  <si>
    <t>Odkopávky a prokopávky v hornině třídy těžitelnosti I, skupiny 1 a 2 ručně</t>
  </si>
  <si>
    <t>m3</t>
  </si>
  <si>
    <t>673532612</t>
  </si>
  <si>
    <t>Odkopávky a prokopávky ručně zapažené i nezapažené v hornině třídy těžitelnosti I skupiny 1 a 2</t>
  </si>
  <si>
    <t>VV</t>
  </si>
  <si>
    <t>odkop podsypu pod stávající rampou</t>
  </si>
  <si>
    <t>7*1,4*0,5</t>
  </si>
  <si>
    <t>3</t>
  </si>
  <si>
    <t>131213701</t>
  </si>
  <si>
    <t>Hloubení nezapažených jam v soudržných horninách třídy těžitelnosti I skupiny 3 ručně</t>
  </si>
  <si>
    <t>1236344397</t>
  </si>
  <si>
    <t>Hloubení nezapažených jam ručně s urovnáním dna do předepsaného profilu a spádu v hornině třídy těžitelnosti I skupiny 3 soudržných</t>
  </si>
  <si>
    <t>0,7*0,7*0,7*3</t>
  </si>
  <si>
    <t>132212131</t>
  </si>
  <si>
    <t>Hloubení nezapažených rýh šířky do 800 mm v soudržných horninách třídy těžitelnosti I skupiny 3 ručně</t>
  </si>
  <si>
    <t>718039017</t>
  </si>
  <si>
    <t>Hloubení nezapažených rýh šířky do 800 mm ručně s urovnáním dna do předepsaného profilu a spádu v hornině třídy těžitelnosti I skupiny 3 soudržných</t>
  </si>
  <si>
    <t>0,73*0,5*(1,5-0,6)+1*2*1,5+1,2*0,6*2</t>
  </si>
  <si>
    <t>5</t>
  </si>
  <si>
    <t>139911121</t>
  </si>
  <si>
    <t>Bourání kcí v hloubených vykopávkách ze zdiva z betonu prostého ručně</t>
  </si>
  <si>
    <t>135595521</t>
  </si>
  <si>
    <t>Bourání konstrukcí v hloubených vykopávkách ručně s přemístěním suti na hromady na vzdálenost do 20 m nebo s naložením na dopravní prostředek z betonu prostého neprokládaného</t>
  </si>
  <si>
    <t>0,65*0,25*0,5*2+0,65*0,45*0,3</t>
  </si>
  <si>
    <t>6</t>
  </si>
  <si>
    <t>162751117</t>
  </si>
  <si>
    <t>Vodorovné přemístění přes 9 000 do 10000 m výkopku/sypaniny z horniny třídy těžitelnosti I skupiny 1 až 3</t>
  </si>
  <si>
    <t>-1859435767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</si>
  <si>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</si>
  <si>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</t>
  </si>
  <si>
    <t>167111101</t>
  </si>
  <si>
    <t>Nakládání výkopku z hornin třídy těžitelnosti I skupiny 1 až 3 ručně</t>
  </si>
  <si>
    <t>-1970836707</t>
  </si>
  <si>
    <t>Nakládání, skládání a překládání neulehlého výkopku nebo sypaniny ručně nakládání, z hornin třídy těžitelnosti I, skupiny 1 až 3</t>
  </si>
  <si>
    <t>4,9+1,029+4,769-2,34</t>
  </si>
  <si>
    <t>8</t>
  </si>
  <si>
    <t>171201231</t>
  </si>
  <si>
    <t>Poplatek za uložení zeminy a kamení na recyklační skládce (skládkovné) kód odpadu 17 05 04</t>
  </si>
  <si>
    <t>t</t>
  </si>
  <si>
    <t>10013342</t>
  </si>
  <si>
    <t>Poplatek za uložení stavebního odpadu na recyklační skládce (skládkovné) zeminy a kamení zatříděného do Katalogu odpadů pod kódem 17 05 04</t>
  </si>
  <si>
    <t>8,358*2</t>
  </si>
  <si>
    <t>9</t>
  </si>
  <si>
    <t>174111101</t>
  </si>
  <si>
    <t>Zásyp jam, šachet rýh nebo kolem objektů sypaninou se zhutněním ručně</t>
  </si>
  <si>
    <t>2132321054</t>
  </si>
  <si>
    <t>Zásyp sypaninou z jakékoliv horniny ručně s uložením výkopku ve vrstvách se zhutněním jam, šachet, rýh nebo kolem objektů v těchto vykopávkách</t>
  </si>
  <si>
    <t>0,5+2*1*0,5+2*0,6*0,7</t>
  </si>
  <si>
    <t>10</t>
  </si>
  <si>
    <t>181311103</t>
  </si>
  <si>
    <t>Rozprostření ornice tl vrstvy do 200 mm v rovině nebo ve svahu do 1:5 ručně</t>
  </si>
  <si>
    <t>-1332805010</t>
  </si>
  <si>
    <t>Rozprostření a urovnání ornice v rovině nebo ve svahu sklonu do 1:5 ručně při souvislé ploše, tl. vrstvy do 200 mm</t>
  </si>
  <si>
    <t>Zakládání</t>
  </si>
  <si>
    <t>11</t>
  </si>
  <si>
    <t>211531111</t>
  </si>
  <si>
    <t>Výplň odvodňovacích žeber nebo trativodů kamenivem hrubým drceným frakce 16 až 63 mm</t>
  </si>
  <si>
    <t>-417607198</t>
  </si>
  <si>
    <t>Výplň kamenivem do rýh odvodňovacích žeber nebo trativodů bez zhutnění, s úpravou povrchu výplně kamenivem hrubým drceným frakce 16 až 63 mm</t>
  </si>
  <si>
    <t>2*0,5*0,5</t>
  </si>
  <si>
    <t>274313611</t>
  </si>
  <si>
    <t>Základové pásy z betonu tř. C 16/20</t>
  </si>
  <si>
    <t>-898504863</t>
  </si>
  <si>
    <t>Základy z betonu prostého pasy betonu kamenem neprokládaného tř. C 16/20</t>
  </si>
  <si>
    <t>0,9*0,5*0,73</t>
  </si>
  <si>
    <t>13</t>
  </si>
  <si>
    <t>275313611</t>
  </si>
  <si>
    <t>Základové patky z betonu tř. C 16/20</t>
  </si>
  <si>
    <t>15936290</t>
  </si>
  <si>
    <t>Základy z betonu prostého patky a bloky z betonu kamenem neprokládaného tř. C 16/20</t>
  </si>
  <si>
    <t>0,5*0,5*0,9*3</t>
  </si>
  <si>
    <t>14</t>
  </si>
  <si>
    <t>275351121</t>
  </si>
  <si>
    <t>Zřízení bednění základových patek</t>
  </si>
  <si>
    <t>17667910</t>
  </si>
  <si>
    <t>Bednění základů patek zřízení</t>
  </si>
  <si>
    <t>(0,5+0,5+0,5*2+0,25*6)</t>
  </si>
  <si>
    <t>15</t>
  </si>
  <si>
    <t>275351122</t>
  </si>
  <si>
    <t>Odstranění bednění základových patek</t>
  </si>
  <si>
    <t>-909635869</t>
  </si>
  <si>
    <t>Bednění základů patek odstranění</t>
  </si>
  <si>
    <t>Úpravy povrchů, podlahy a osazování výplní</t>
  </si>
  <si>
    <t>16</t>
  </si>
  <si>
    <t>622151021</t>
  </si>
  <si>
    <t>Penetrační akrylátový nátěr vnějších mozaikových tenkovrstvých omítek stěn</t>
  </si>
  <si>
    <t>612594695</t>
  </si>
  <si>
    <t>Penetrační nátěr vnějších pastovitých tenkovrstvých omítek mozaikových akrylátový stěn</t>
  </si>
  <si>
    <t>17</t>
  </si>
  <si>
    <t>622211011</t>
  </si>
  <si>
    <t>Montáž kontaktního zateplení vnějších stěn lepením a mechanickým kotvením polystyrénových desek do betonu a zdiva tl přes 40 do 80 mm</t>
  </si>
  <si>
    <t>1024703781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</si>
  <si>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</si>
  <si>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18</t>
  </si>
  <si>
    <t>M</t>
  </si>
  <si>
    <t>28376016</t>
  </si>
  <si>
    <t>deska perimetrická fasádní soklová 150kPa λ=0,035 tl 80mm</t>
  </si>
  <si>
    <t>50043623</t>
  </si>
  <si>
    <t>5,32*1,05 'Přepočtené koeficientem množství</t>
  </si>
  <si>
    <t>19</t>
  </si>
  <si>
    <t>622511112</t>
  </si>
  <si>
    <t>Tenkovrstvá akrylátová mozaiková střednězrnná omítka vnějších stěn</t>
  </si>
  <si>
    <t>-190746310</t>
  </si>
  <si>
    <t>Omítka tenkovrstvá akrylátová vnějších ploch probarvená bez penetrace mozaiková střednězrnná stěn</t>
  </si>
  <si>
    <t>20</t>
  </si>
  <si>
    <t>628195001</t>
  </si>
  <si>
    <t>Očištění zdiva nebo betonu zdí a valů před započetím oprav ručně</t>
  </si>
  <si>
    <t>-827955820</t>
  </si>
  <si>
    <t>zdivo soklu po odstranění stávající rampy</t>
  </si>
  <si>
    <t>7,6*0,7</t>
  </si>
  <si>
    <t>Trubní vedení</t>
  </si>
  <si>
    <t>871313121</t>
  </si>
  <si>
    <t>Montáž kanalizačního potrubí hladkého plnostěnného SN 8 z PVC-U DN 160</t>
  </si>
  <si>
    <t>m</t>
  </si>
  <si>
    <t>-1049359960</t>
  </si>
  <si>
    <t>Montáž kanalizačního potrubí z tvrdého PVC-U hladkého plnostěnného tuhost SN 8 DN 160</t>
  </si>
  <si>
    <t>22</t>
  </si>
  <si>
    <t>28611164</t>
  </si>
  <si>
    <t>trubka kanalizační PVC-U plnostěnná jednovrstvá DN 160x1000mm SN8</t>
  </si>
  <si>
    <t>-2074227593</t>
  </si>
  <si>
    <t>2*1,03 'Přepočtené koeficientem množství</t>
  </si>
  <si>
    <t>23</t>
  </si>
  <si>
    <t>877310310</t>
  </si>
  <si>
    <t>Montáž kolen na kanalizačním potrubí z PP nebo tvrdého PVC trub hladkých plnostěnných DN 150</t>
  </si>
  <si>
    <t>kus</t>
  </si>
  <si>
    <t>1330858281</t>
  </si>
  <si>
    <t>Montáž tvarovek na kanalizačním plastovém potrubí z PP nebo PVC-U hladkého plnostěnného kolen, víček nebo hrdlových uzávěrů DN 150</t>
  </si>
  <si>
    <t>24</t>
  </si>
  <si>
    <t>28617192</t>
  </si>
  <si>
    <t>koleno kanalizační PP třívrstvé SN16 DN 150x87°</t>
  </si>
  <si>
    <t>1417190633</t>
  </si>
  <si>
    <t>Ostatní konstrukce a práce, bourání</t>
  </si>
  <si>
    <t>25</t>
  </si>
  <si>
    <t>949101112</t>
  </si>
  <si>
    <t>Lešení pomocné pro objekty pozemních staveb s lešeňovou podlahou v přes 1,9 do 3,5 m zatížení do 150 kg/m2</t>
  </si>
  <si>
    <t>78834529</t>
  </si>
  <si>
    <t>Lešení pomocné pracovní pro objekty pozemních staveb pro zatížení do 150 kg/m2, o výšce lešeňové podlahy přes 1,9 do 3,5 m</t>
  </si>
  <si>
    <t>26</t>
  </si>
  <si>
    <t>962032231</t>
  </si>
  <si>
    <t>Bourání zdiva z cihel pálených nebo vápenopískových na MV nebo MVC přes 1 m3</t>
  </si>
  <si>
    <t>-1645163387</t>
  </si>
  <si>
    <t>Bourání zdiva nadzákladového z cihel pálených plných nebo lícových nebo vápenopískových, na maltu vápennou nebo vápenocementovou, objemu přes 1 m3</t>
  </si>
  <si>
    <t>(5,6*0,6+1,4*0,6+0,5*2)*0,3</t>
  </si>
  <si>
    <t>27</t>
  </si>
  <si>
    <t>963012510</t>
  </si>
  <si>
    <t>Bourání stropů z ŽB desek š do 300 mm tl do 140 mm</t>
  </si>
  <si>
    <t>-1699566270</t>
  </si>
  <si>
    <t>Bourání stropů z desek nebo panelů železobetonových prefabrikovaných s dutinami z desek, š. do 300 mm tl. do 140 mm</t>
  </si>
  <si>
    <t>0,1*1,4*7</t>
  </si>
  <si>
    <t>28</t>
  </si>
  <si>
    <t>963042819</t>
  </si>
  <si>
    <t>Bourání schodišťových stupňů betonových zhotovených na místě</t>
  </si>
  <si>
    <t>1724866399</t>
  </si>
  <si>
    <t>1,4*3</t>
  </si>
  <si>
    <t>29</t>
  </si>
  <si>
    <t>965081343</t>
  </si>
  <si>
    <t>Bourání podlah z dlaždic betonových, teracových nebo čedičových tl do 40 mm plochy přes 1 m2</t>
  </si>
  <si>
    <t>746570682</t>
  </si>
  <si>
    <t>Bourání podlah z dlaždic bez podkladního lože nebo mazaniny, s jakoukoliv výplní spár betonových, teracových nebo čedičových tl. do 40 mm, plochy přes 1 m2</t>
  </si>
  <si>
    <t>7*1,4</t>
  </si>
  <si>
    <t>997</t>
  </si>
  <si>
    <t>Přesun sutě</t>
  </si>
  <si>
    <t>30</t>
  </si>
  <si>
    <t>997002511</t>
  </si>
  <si>
    <t>Vodorovné přemístění suti a vybouraných hmot bez naložení ale se složením a urovnáním do 1 km</t>
  </si>
  <si>
    <t>-2051913293</t>
  </si>
  <si>
    <t>Vodorovné přemístění suti a vybouraných hmot bez naložení, se složením a hrubým urovnáním na vzdálenost do 1 km</t>
  </si>
  <si>
    <t>31</t>
  </si>
  <si>
    <t>997002519</t>
  </si>
  <si>
    <t>Příplatek ZKD 1 km přemístění suti a vybouraných hmot</t>
  </si>
  <si>
    <t>1006777219</t>
  </si>
  <si>
    <t>Vodorovné přemístění suti a vybouraných hmot bez naložení, se složením a hrubým urovnáním Příplatek k ceně za každý další započatý 1 km přes 1 km</t>
  </si>
  <si>
    <t>6,435*10 'Přepočtené koeficientem množství</t>
  </si>
  <si>
    <t>32</t>
  </si>
  <si>
    <t>997002611</t>
  </si>
  <si>
    <t>Nakládání suti a vybouraných hmot</t>
  </si>
  <si>
    <t>-1531689729</t>
  </si>
  <si>
    <t>Nakládání suti a vybouraných hmot na dopravní prostředek pro vodorovné přemístění</t>
  </si>
  <si>
    <t>33</t>
  </si>
  <si>
    <t>997013609</t>
  </si>
  <si>
    <t>Poplatek za uložení na skládce (skládkovné) stavebního odpadu ze směsí nebo oddělených frakcí betonu, cihel a keramických výrobků kód odpadu 17 01 07</t>
  </si>
  <si>
    <t>-22840513</t>
  </si>
  <si>
    <t>Poplatek za uložení stavebního odpadu na skládce (skládkovné) ze směsí nebo oddělených frakcí betonu, cihel a keramických výrobků zatříděného do Katalogu odpadů pod kódem 17 01 07</t>
  </si>
  <si>
    <t>998</t>
  </si>
  <si>
    <t>Přesun hmot</t>
  </si>
  <si>
    <t>34</t>
  </si>
  <si>
    <t>998014211</t>
  </si>
  <si>
    <t>Přesun hmot pro budovy jednopodlažní z kovových dílců</t>
  </si>
  <si>
    <t>-1332319379</t>
  </si>
  <si>
    <t>Přesun hmot pro budovy a haly občanské výstavby, bydlení, výrobu a služby s nosnou svislou konstrukcí montovanou z dílců kovových vodorovná dopravní vzdálenost do 100 m, pro budovy a haly jednopodlažní</t>
  </si>
  <si>
    <t>PSV</t>
  </si>
  <si>
    <t>Práce a dodávky PSV</t>
  </si>
  <si>
    <t>721</t>
  </si>
  <si>
    <t>Zdravotechnika - vnitřní kanalizace</t>
  </si>
  <si>
    <t>35</t>
  </si>
  <si>
    <t>721242106</t>
  </si>
  <si>
    <t>Lapač střešních splavenin z PP se zápachovou klapkou a lapacím košem DN 125</t>
  </si>
  <si>
    <t>811632373</t>
  </si>
  <si>
    <t>Lapače střešních splavenin polypropylenové (PP) se svislým odtokem DN 125</t>
  </si>
  <si>
    <t>762</t>
  </si>
  <si>
    <t>Konstrukce tesařské</t>
  </si>
  <si>
    <t>36</t>
  </si>
  <si>
    <t>762341112.1</t>
  </si>
  <si>
    <t xml:space="preserve">Bednění střech střech rovných  z cementotřískových desek šroubovaných na ocelové vazničky, tloušťky desky 14 mm</t>
  </si>
  <si>
    <t>1653912689</t>
  </si>
  <si>
    <t>8,01*2,39</t>
  </si>
  <si>
    <t>37</t>
  </si>
  <si>
    <t>762342511</t>
  </si>
  <si>
    <t>Montáž kontralatí na podklad bez tepelné izolace</t>
  </si>
  <si>
    <t>922109204</t>
  </si>
  <si>
    <t>Montáž laťování montáž kontralatí na podklad bez tepelné izolace</t>
  </si>
  <si>
    <t>8/0,5*2,39</t>
  </si>
  <si>
    <t>38</t>
  </si>
  <si>
    <t>60514114</t>
  </si>
  <si>
    <t>řezivo jehličnaté lať impregnovaná dl 4 m</t>
  </si>
  <si>
    <t>-276793305</t>
  </si>
  <si>
    <t>38,24*0,024 'Přepočtené koeficientem množství</t>
  </si>
  <si>
    <t>39</t>
  </si>
  <si>
    <t>762430013.1</t>
  </si>
  <si>
    <t xml:space="preserve">Obložení stěn z cementotřískových desek tl 14 mm na sraz šroubovaných na ocelovou konstrukci </t>
  </si>
  <si>
    <t>1210869863</t>
  </si>
  <si>
    <t>3,5*1,4*2</t>
  </si>
  <si>
    <t>40</t>
  </si>
  <si>
    <t>998762201</t>
  </si>
  <si>
    <t>Přesun hmot procentní pro kce tesařské v objektech v do 6 m</t>
  </si>
  <si>
    <t>%</t>
  </si>
  <si>
    <t>1637527142</t>
  </si>
  <si>
    <t>Přesun hmot pro konstrukce tesařské stanovený procentní sazbou (%) z ceny vodorovná dopravní vzdálenost do 50 m s užitím mechanizace v objektech výšky do 6 m</t>
  </si>
  <si>
    <t>764</t>
  </si>
  <si>
    <t>Konstrukce klempířské</t>
  </si>
  <si>
    <t>41</t>
  </si>
  <si>
    <t>764111641</t>
  </si>
  <si>
    <t>Krytina střechy rovné drážkováním ze svitků z Pz plechu s povrchovou úpravou do rš 670 mm sklonu do 30°</t>
  </si>
  <si>
    <t>2099493485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</si>
  <si>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</si>
  <si>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42</t>
  </si>
  <si>
    <t>764111691</t>
  </si>
  <si>
    <t>Příplatek k cenám krytiny z Pz plechu s povrchovou úpravou za těsnění drážek sklonu do 10°</t>
  </si>
  <si>
    <t>-826073853</t>
  </si>
  <si>
    <t>Krytina ze svitků, ze šablon nebo taškových tabulí z pozinkovaného plechu s povrchovou úpravou s úpravou u okapů, prostupů a výčnělků Příplatek k cenám za těsnění drážek ve sklonu do 10°</t>
  </si>
  <si>
    <t>43</t>
  </si>
  <si>
    <t>764212634</t>
  </si>
  <si>
    <t>Oplechování štítu závětrnou lištou z Pz s povrchovou úpravou rš 330 mm</t>
  </si>
  <si>
    <t>817351816</t>
  </si>
  <si>
    <t>Oplechování střešních prvků z pozinkovaného plechu s povrchovou úpravou štítu závětrnou lištou rš 330 mm</t>
  </si>
  <si>
    <t>2,39*2</t>
  </si>
  <si>
    <t>44</t>
  </si>
  <si>
    <t>764212663</t>
  </si>
  <si>
    <t>Oplechování rovné okapové hrany z Pz s povrchovou úpravou rš 250 mm</t>
  </si>
  <si>
    <t>84030680</t>
  </si>
  <si>
    <t>Oplechování střešních prvků z pozinkovaného plechu s povrchovou úpravou okapu střechy rovné okapovým plechem rš 250 mm</t>
  </si>
  <si>
    <t>45</t>
  </si>
  <si>
    <t>764214604.1</t>
  </si>
  <si>
    <t>Oplechování u stěny z Pz s povrch úpravou mechanicky kotvené rš 330 mm</t>
  </si>
  <si>
    <t>-656376025</t>
  </si>
  <si>
    <t>46</t>
  </si>
  <si>
    <t>764511602</t>
  </si>
  <si>
    <t>Žlab podokapní půlkruhový z Pz s povrchovou úpravou rš 330 mm</t>
  </si>
  <si>
    <t>-2038666586</t>
  </si>
  <si>
    <t>Žlab podokapní z pozinkovaného plechu s povrchovou úpravou včetně háků a čel půlkruhový rš 330 mm</t>
  </si>
  <si>
    <t>47</t>
  </si>
  <si>
    <t>764511643</t>
  </si>
  <si>
    <t>Kotlík oválný (trychtýřový) pro podokapní žlaby z Pz s povrchovou úpravou 330/120 mm</t>
  </si>
  <si>
    <t>12062409</t>
  </si>
  <si>
    <t>Žlab podokapní z pozinkovaného plechu s povrchovou úpravou včetně háků a čel kotlík oválný (trychtýřový), rš žlabu/průměr svodu 330/120 mm</t>
  </si>
  <si>
    <t>48</t>
  </si>
  <si>
    <t>764518623</t>
  </si>
  <si>
    <t>Svody kruhové včetně objímek, kolen, odskoků z Pz s povrchovou úpravou průměru 120 mm</t>
  </si>
  <si>
    <t>-1576548892</t>
  </si>
  <si>
    <t>Svod z pozinkovaného plechu s upraveným povrchem včetně objímek, kolen a odskoků kruhový, průměru 120 mm</t>
  </si>
  <si>
    <t>49</t>
  </si>
  <si>
    <t>998764201</t>
  </si>
  <si>
    <t>Přesun hmot procentní pro konstrukce klempířské v objektech v do 6 m</t>
  </si>
  <si>
    <t>574078534</t>
  </si>
  <si>
    <t>Přesun hmot pro konstrukce klempířské stanovený procentní sazbou (%) z ceny vodorovná dopravní vzdálenost do 50 m s užitím mechanizace v objektech výšky do 6 m</t>
  </si>
  <si>
    <t>765</t>
  </si>
  <si>
    <t>Krytina skládaná</t>
  </si>
  <si>
    <t>50</t>
  </si>
  <si>
    <t>765191013</t>
  </si>
  <si>
    <t>Montáž pojistné hydroizolační nebo parotěsné fólie kladené přes 20° volně na bednění nebo tepelnou izolaci</t>
  </si>
  <si>
    <t>-1115880906</t>
  </si>
  <si>
    <t>Montáž pojistné hydroizolační nebo parotěsné fólie kladené ve sklonu přes 20° volně na bednění nebo tepelnou izolaci</t>
  </si>
  <si>
    <t>51</t>
  </si>
  <si>
    <t>28329223</t>
  </si>
  <si>
    <t>fólie difuzně propustné s nakašírovanou strukturovanou rohoží pod hladkou plechovou krytinu</t>
  </si>
  <si>
    <t>-2074282495</t>
  </si>
  <si>
    <t>19*1,1 'Přepočtené koeficientem množství</t>
  </si>
  <si>
    <t>52</t>
  </si>
  <si>
    <t>998765201</t>
  </si>
  <si>
    <t>Přesun hmot procentní pro krytiny skládané v objektech v do 6 m</t>
  </si>
  <si>
    <t>1359737779</t>
  </si>
  <si>
    <t>Přesun hmot pro krytiny skládané stanovený procentní sazbou (%) z ceny vodorovná dopravní vzdálenost do 50 m základní v objektech výšky do 6 m</t>
  </si>
  <si>
    <t>767</t>
  </si>
  <si>
    <t>Konstrukce zámečnické</t>
  </si>
  <si>
    <t>53</t>
  </si>
  <si>
    <t>767161813</t>
  </si>
  <si>
    <t>Demontáž zábradlí rovného nerozebíratelného hmotnosti 1 m zábradlí do 20 kg do suti</t>
  </si>
  <si>
    <t>-2141826131</t>
  </si>
  <si>
    <t>Demontáž zábradlí do suti rovného nerozebíratelný spoj hmotnosti 1 m zábradlí do 20 kg</t>
  </si>
  <si>
    <t>1,4+2+1,8+1</t>
  </si>
  <si>
    <t>54</t>
  </si>
  <si>
    <t>767163111</t>
  </si>
  <si>
    <t>Montáž přímého kovového zábradlí z dílců do ocelové konstrukce v rovině</t>
  </si>
  <si>
    <t>-1803761417</t>
  </si>
  <si>
    <t>Montáž kompletního kovového zábradlí přímého z dílců v rovině (na rovné ploše) kotveného do ocelové konstrukce</t>
  </si>
  <si>
    <t>2+0,6</t>
  </si>
  <si>
    <t>55</t>
  </si>
  <si>
    <t>55342280.1</t>
  </si>
  <si>
    <t>zábradlí s rovné trubkové z trubek 51x1,5, žárový zinek</t>
  </si>
  <si>
    <t>2079846834</t>
  </si>
  <si>
    <t>56</t>
  </si>
  <si>
    <t>767163211</t>
  </si>
  <si>
    <t>Montáž přímého kovového zábradlí z dílců do ocelové konstrukce na schodišti</t>
  </si>
  <si>
    <t>222699575</t>
  </si>
  <si>
    <t>Montáž kompletního kovového zábradlí přímého z dílců na schodišti kotveného do ocelové konstrukce</t>
  </si>
  <si>
    <t>57</t>
  </si>
  <si>
    <t>55342280.2</t>
  </si>
  <si>
    <t>zábradlí schodišťové trubkové z trubek 51x1,5, žárový zinek</t>
  </si>
  <si>
    <t>-1040604966</t>
  </si>
  <si>
    <t>58</t>
  </si>
  <si>
    <t>767210151</t>
  </si>
  <si>
    <t>Montáž schodišťových stupňů ocelových rovných nebo vřetenových šroubováním</t>
  </si>
  <si>
    <t>-780075980</t>
  </si>
  <si>
    <t>Montáž schodišťových stupňů z oceli rovných nebo vřetenových šroubováním</t>
  </si>
  <si>
    <t>59</t>
  </si>
  <si>
    <t>55347136.1</t>
  </si>
  <si>
    <t>stupeň schodišťový svařovaný žárově zinkovaný velikost 1400x270mm atyp</t>
  </si>
  <si>
    <t>272032562</t>
  </si>
  <si>
    <t>60</t>
  </si>
  <si>
    <t>767590120</t>
  </si>
  <si>
    <t>Montáž podlahového roštu šroubovaného</t>
  </si>
  <si>
    <t>kg</t>
  </si>
  <si>
    <t>1481219503</t>
  </si>
  <si>
    <t>Montáž podlahových konstrukcí podlahových roštů, podlah připevněných šroubováním</t>
  </si>
  <si>
    <t>30*7*1,5</t>
  </si>
  <si>
    <t>61</t>
  </si>
  <si>
    <t>55347018.1</t>
  </si>
  <si>
    <t>rošt podlahový lisovaný žárově zinkovaný protiskluz oko 30x10, nosný pásek 50/3, atyp výrobek</t>
  </si>
  <si>
    <t>498220689</t>
  </si>
  <si>
    <t>62</t>
  </si>
  <si>
    <t>767995117</t>
  </si>
  <si>
    <t>Montáž atypických zámečnických konstrukcí hm přes 250 do 500 kg</t>
  </si>
  <si>
    <t>-1927805067</t>
  </si>
  <si>
    <t>Montáž ostatních atypických zámečnických konstrukcí hmotnosti přes 250 do 500 kg</t>
  </si>
  <si>
    <t>6,85*2*19,7+1,4*2*19,7+11,4*2*14,5+3,985*3*7,9+0,75*2*19,7</t>
  </si>
  <si>
    <t>7,76*3*19,7+2,395*2*19,7+6*1,475*6,23+0,9*6*6,23</t>
  </si>
  <si>
    <t>Součet</t>
  </si>
  <si>
    <t>63</t>
  </si>
  <si>
    <t>13010714.1</t>
  </si>
  <si>
    <t>ocel profilová jakost S235JR,žárové zinkování - výroba a doprava ocelové konstrukce na staveniště</t>
  </si>
  <si>
    <t>1502102440</t>
  </si>
  <si>
    <t>1421,402*1,05 'Přepočtené koeficientem množství</t>
  </si>
  <si>
    <t>64</t>
  </si>
  <si>
    <t>998767201</t>
  </si>
  <si>
    <t>Přesun hmot procentní pro zámečnické konstrukce v objektech v do 6 m</t>
  </si>
  <si>
    <t>-1027963643</t>
  </si>
  <si>
    <t>Přesun hmot pro zámečnické konstrukce stanovený procentní sazbou (%) z ceny vodorovná dopravní vzdálenost do 50 m základní v objektech výšky do 6 m</t>
  </si>
  <si>
    <t>VRN</t>
  </si>
  <si>
    <t>Vedlejší rozpočtové náklady</t>
  </si>
  <si>
    <t>VRN3</t>
  </si>
  <si>
    <t>Zařízení staveniště</t>
  </si>
  <si>
    <t>65</t>
  </si>
  <si>
    <t>030001000</t>
  </si>
  <si>
    <t xml:space="preserve">Zařízení staveniště, oplocení staveniště náklady na energie, provoz investora a další náklady související s výstavbou </t>
  </si>
  <si>
    <t>sou</t>
  </si>
  <si>
    <t>1024</t>
  </si>
  <si>
    <t>421702683</t>
  </si>
  <si>
    <t>66</t>
  </si>
  <si>
    <t>030002000</t>
  </si>
  <si>
    <t>Statické posouzení a výrobní dokumentace ocelových konstrukcí</t>
  </si>
  <si>
    <t>1119634724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</si>
</sst>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SK-2024-05-02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NÁKLADNÍ RAMPA SE ZASTŘEŠENÍM MŠ HAŠKOVA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16. 5. 2024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'SK-2024-05-02 - NÁKLADNÍ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'SK-2024-05-02 - NÁKLADNÍ ...'!P128</f>
        <v>0</v>
      </c>
      <c r="AV95" s="127">
        <f>'SK-2024-05-02 - NÁKLADNÍ ...'!J31</f>
        <v>0</v>
      </c>
      <c r="AW95" s="127">
        <f>'SK-2024-05-02 - NÁKLADNÍ ...'!J32</f>
        <v>0</v>
      </c>
      <c r="AX95" s="127">
        <f>'SK-2024-05-02 - NÁKLADNÍ ...'!J33</f>
        <v>0</v>
      </c>
      <c r="AY95" s="127">
        <f>'SK-2024-05-02 - NÁKLADNÍ ...'!J34</f>
        <v>0</v>
      </c>
      <c r="AZ95" s="127">
        <f>'SK-2024-05-02 - NÁKLADNÍ ...'!F31</f>
        <v>0</v>
      </c>
      <c r="BA95" s="127">
        <f>'SK-2024-05-02 - NÁKLADNÍ ...'!F32</f>
        <v>0</v>
      </c>
      <c r="BB95" s="127">
        <f>'SK-2024-05-02 - NÁKLADNÍ ...'!F33</f>
        <v>0</v>
      </c>
      <c r="BC95" s="127">
        <f>'SK-2024-05-02 - NÁKLADNÍ ...'!F34</f>
        <v>0</v>
      </c>
      <c r="BD95" s="129">
        <f>'SK-2024-05-02 - NÁKLADNÍ 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giSPehks5wHoIXHdWG8kkGcqmwTuWbLGi+NxeTUp+rCTXP8htgcyYtQ1DWXpZxN/Onui+D6+NVKGHbXKp9LyDg==" hashValue="plkRXcbfVUILmTA1clHZeqeMp+8HxxvoOXGYM9+VeFBRfcfSZ0ngD79ApvyvlLtgTLP2wTuNq98n9yI3Ey0c8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K-2024-05-02 - NÁKLAD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16. 5. 2024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ROUND(J128,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ROUND((SUM(BE128:BE310)),  2)</f>
        <v>0</v>
      </c>
      <c r="G31" s="38"/>
      <c r="H31" s="38"/>
      <c r="I31" s="149">
        <v>0.20999999999999999</v>
      </c>
      <c r="J31" s="148">
        <f>ROUND(((SUM(BE128:BE310))*I31),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39</v>
      </c>
      <c r="F32" s="148">
        <f>ROUND((SUM(BF128:BF310)),  2)</f>
        <v>0</v>
      </c>
      <c r="G32" s="38"/>
      <c r="H32" s="38"/>
      <c r="I32" s="149">
        <v>0.12</v>
      </c>
      <c r="J32" s="148">
        <f>ROUND(((SUM(BF128:BF310))*I32),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ROUND((SUM(BG128:BG310)),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ROUND((SUM(BH128:BH310)),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ROUND((SUM(BI128:BI310)),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NÁKLADNÍ RAMPA SE ZASTŘEŠENÍM MŠ HAŠKOVA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16. 5. 2024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J128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hidden="1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J129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88</v>
      </c>
      <c r="E96" s="181"/>
      <c r="F96" s="181"/>
      <c r="G96" s="181"/>
      <c r="H96" s="181"/>
      <c r="I96" s="181"/>
      <c r="J96" s="182">
        <f>J130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89</v>
      </c>
      <c r="E97" s="181"/>
      <c r="F97" s="181"/>
      <c r="G97" s="181"/>
      <c r="H97" s="181"/>
      <c r="I97" s="181"/>
      <c r="J97" s="182">
        <f>J159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90</v>
      </c>
      <c r="E98" s="181"/>
      <c r="F98" s="181"/>
      <c r="G98" s="181"/>
      <c r="H98" s="181"/>
      <c r="I98" s="181"/>
      <c r="J98" s="182">
        <f>J174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91</v>
      </c>
      <c r="E99" s="181"/>
      <c r="F99" s="181"/>
      <c r="G99" s="181"/>
      <c r="H99" s="181"/>
      <c r="I99" s="181"/>
      <c r="J99" s="182">
        <f>J188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92</v>
      </c>
      <c r="E100" s="181"/>
      <c r="F100" s="181"/>
      <c r="G100" s="181"/>
      <c r="H100" s="181"/>
      <c r="I100" s="181"/>
      <c r="J100" s="182">
        <f>J198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93</v>
      </c>
      <c r="E101" s="181"/>
      <c r="F101" s="181"/>
      <c r="G101" s="181"/>
      <c r="H101" s="181"/>
      <c r="I101" s="181"/>
      <c r="J101" s="182">
        <f>J213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94</v>
      </c>
      <c r="E102" s="181"/>
      <c r="F102" s="181"/>
      <c r="G102" s="181"/>
      <c r="H102" s="181"/>
      <c r="I102" s="181"/>
      <c r="J102" s="182">
        <f>J223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2"/>
      <c r="C103" s="173"/>
      <c r="D103" s="174" t="s">
        <v>95</v>
      </c>
      <c r="E103" s="175"/>
      <c r="F103" s="175"/>
      <c r="G103" s="175"/>
      <c r="H103" s="175"/>
      <c r="I103" s="175"/>
      <c r="J103" s="176">
        <f>J226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8"/>
      <c r="C104" s="179"/>
      <c r="D104" s="180" t="s">
        <v>96</v>
      </c>
      <c r="E104" s="181"/>
      <c r="F104" s="181"/>
      <c r="G104" s="181"/>
      <c r="H104" s="181"/>
      <c r="I104" s="181"/>
      <c r="J104" s="182">
        <f>J227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78"/>
      <c r="C105" s="179"/>
      <c r="D105" s="180" t="s">
        <v>97</v>
      </c>
      <c r="E105" s="181"/>
      <c r="F105" s="181"/>
      <c r="G105" s="181"/>
      <c r="H105" s="181"/>
      <c r="I105" s="181"/>
      <c r="J105" s="182">
        <f>J230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98</v>
      </c>
      <c r="E106" s="181"/>
      <c r="F106" s="181"/>
      <c r="G106" s="181"/>
      <c r="H106" s="181"/>
      <c r="I106" s="181"/>
      <c r="J106" s="182">
        <f>J245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99</v>
      </c>
      <c r="E107" s="181"/>
      <c r="F107" s="181"/>
      <c r="G107" s="181"/>
      <c r="H107" s="181"/>
      <c r="I107" s="181"/>
      <c r="J107" s="182">
        <f>J265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78"/>
      <c r="C108" s="179"/>
      <c r="D108" s="180" t="s">
        <v>100</v>
      </c>
      <c r="E108" s="181"/>
      <c r="F108" s="181"/>
      <c r="G108" s="181"/>
      <c r="H108" s="181"/>
      <c r="I108" s="181"/>
      <c r="J108" s="182">
        <f>J273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2"/>
      <c r="C109" s="173"/>
      <c r="D109" s="174" t="s">
        <v>101</v>
      </c>
      <c r="E109" s="175"/>
      <c r="F109" s="175"/>
      <c r="G109" s="175"/>
      <c r="H109" s="175"/>
      <c r="I109" s="175"/>
      <c r="J109" s="176">
        <f>J305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78"/>
      <c r="C110" s="179"/>
      <c r="D110" s="180" t="s">
        <v>102</v>
      </c>
      <c r="E110" s="181"/>
      <c r="F110" s="181"/>
      <c r="G110" s="181"/>
      <c r="H110" s="181"/>
      <c r="I110" s="181"/>
      <c r="J110" s="182">
        <f>J306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hidden="1"/>
    <row r="114" hidden="1"/>
    <row r="115" hidden="1"/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E7</f>
        <v>NÁKLADNÍ RAMPA SE ZASTŘEŠENÍM MŠ HAŠKOVA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F10</f>
        <v xml:space="preserve"> </v>
      </c>
      <c r="G122" s="40"/>
      <c r="H122" s="40"/>
      <c r="I122" s="32" t="s">
        <v>22</v>
      </c>
      <c r="J122" s="79" t="str">
        <f>IF(J10="","",J10)</f>
        <v>16. 5. 2024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E13</f>
        <v xml:space="preserve"> </v>
      </c>
      <c r="G124" s="40"/>
      <c r="H124" s="40"/>
      <c r="I124" s="32" t="s">
        <v>29</v>
      </c>
      <c r="J124" s="36" t="str">
        <f>E19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IF(E16="","",E16)</f>
        <v>Vyplň údaj</v>
      </c>
      <c r="G125" s="40"/>
      <c r="H125" s="40"/>
      <c r="I125" s="32" t="s">
        <v>31</v>
      </c>
      <c r="J125" s="36" t="str">
        <f>E22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4"/>
      <c r="B127" s="185"/>
      <c r="C127" s="186" t="s">
        <v>104</v>
      </c>
      <c r="D127" s="187" t="s">
        <v>58</v>
      </c>
      <c r="E127" s="187" t="s">
        <v>54</v>
      </c>
      <c r="F127" s="187" t="s">
        <v>55</v>
      </c>
      <c r="G127" s="187" t="s">
        <v>105</v>
      </c>
      <c r="H127" s="187" t="s">
        <v>106</v>
      </c>
      <c r="I127" s="187" t="s">
        <v>107</v>
      </c>
      <c r="J127" s="187" t="s">
        <v>84</v>
      </c>
      <c r="K127" s="188" t="s">
        <v>108</v>
      </c>
      <c r="L127" s="189"/>
      <c r="M127" s="100" t="s">
        <v>1</v>
      </c>
      <c r="N127" s="101" t="s">
        <v>37</v>
      </c>
      <c r="O127" s="101" t="s">
        <v>109</v>
      </c>
      <c r="P127" s="101" t="s">
        <v>110</v>
      </c>
      <c r="Q127" s="101" t="s">
        <v>111</v>
      </c>
      <c r="R127" s="101" t="s">
        <v>112</v>
      </c>
      <c r="S127" s="101" t="s">
        <v>113</v>
      </c>
      <c r="T127" s="102" t="s">
        <v>114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8"/>
      <c r="B128" s="39"/>
      <c r="C128" s="107" t="s">
        <v>115</v>
      </c>
      <c r="D128" s="40"/>
      <c r="E128" s="40"/>
      <c r="F128" s="40"/>
      <c r="G128" s="40"/>
      <c r="H128" s="40"/>
      <c r="I128" s="40"/>
      <c r="J128" s="190">
        <f>BK128</f>
        <v>0</v>
      </c>
      <c r="K128" s="40"/>
      <c r="L128" s="44"/>
      <c r="M128" s="103"/>
      <c r="N128" s="191"/>
      <c r="O128" s="104"/>
      <c r="P128" s="192">
        <f>P129+P226+P305</f>
        <v>0</v>
      </c>
      <c r="Q128" s="104"/>
      <c r="R128" s="192">
        <f>R129+R226+R305</f>
        <v>1496.6424120200002</v>
      </c>
      <c r="S128" s="104"/>
      <c r="T128" s="193">
        <f>T129+T226+T305</f>
        <v>6.4352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86</v>
      </c>
      <c r="BK128" s="194">
        <f>BK129+BK226+BK305</f>
        <v>0</v>
      </c>
    </row>
    <row r="129" s="12" customFormat="1" ht="25.92" customHeight="1">
      <c r="A129" s="12"/>
      <c r="B129" s="195"/>
      <c r="C129" s="196"/>
      <c r="D129" s="197" t="s">
        <v>72</v>
      </c>
      <c r="E129" s="198" t="s">
        <v>116</v>
      </c>
      <c r="F129" s="198" t="s">
        <v>117</v>
      </c>
      <c r="G129" s="196"/>
      <c r="H129" s="196"/>
      <c r="I129" s="199"/>
      <c r="J129" s="200">
        <f>BK129</f>
        <v>0</v>
      </c>
      <c r="K129" s="196"/>
      <c r="L129" s="201"/>
      <c r="M129" s="202"/>
      <c r="N129" s="203"/>
      <c r="O129" s="203"/>
      <c r="P129" s="204">
        <f>P130+P159+P174+P188+P198+P213+P223</f>
        <v>0</v>
      </c>
      <c r="Q129" s="203"/>
      <c r="R129" s="204">
        <f>R130+R159+R174+R188+R198+R213+R223</f>
        <v>2.4176142800000004</v>
      </c>
      <c r="S129" s="203"/>
      <c r="T129" s="205">
        <f>T130+T159+T174+T188+T198+T213+T223</f>
        <v>6.3360000000000003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78</v>
      </c>
      <c r="AT129" s="207" t="s">
        <v>72</v>
      </c>
      <c r="AU129" s="207" t="s">
        <v>73</v>
      </c>
      <c r="AY129" s="206" t="s">
        <v>118</v>
      </c>
      <c r="BK129" s="208">
        <f>BK130+BK159+BK174+BK188+BK198+BK213+BK223</f>
        <v>0</v>
      </c>
    </row>
    <row r="130" s="12" customFormat="1" ht="22.8" customHeight="1">
      <c r="A130" s="12"/>
      <c r="B130" s="195"/>
      <c r="C130" s="196"/>
      <c r="D130" s="197" t="s">
        <v>72</v>
      </c>
      <c r="E130" s="209" t="s">
        <v>78</v>
      </c>
      <c r="F130" s="209" t="s">
        <v>119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SUM(P131:P158)</f>
        <v>0</v>
      </c>
      <c r="Q130" s="203"/>
      <c r="R130" s="204">
        <f>SUM(R131:R158)</f>
        <v>0</v>
      </c>
      <c r="S130" s="203"/>
      <c r="T130" s="205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78</v>
      </c>
      <c r="AT130" s="207" t="s">
        <v>72</v>
      </c>
      <c r="AU130" s="207" t="s">
        <v>78</v>
      </c>
      <c r="AY130" s="206" t="s">
        <v>118</v>
      </c>
      <c r="BK130" s="208">
        <f>SUM(BK131:BK158)</f>
        <v>0</v>
      </c>
    </row>
    <row r="131" s="2" customFormat="1" ht="16.5" customHeight="1">
      <c r="A131" s="38"/>
      <c r="B131" s="39"/>
      <c r="C131" s="211" t="s">
        <v>78</v>
      </c>
      <c r="D131" s="211" t="s">
        <v>120</v>
      </c>
      <c r="E131" s="212" t="s">
        <v>121</v>
      </c>
      <c r="F131" s="213" t="s">
        <v>122</v>
      </c>
      <c r="G131" s="214" t="s">
        <v>123</v>
      </c>
      <c r="H131" s="215">
        <v>5</v>
      </c>
      <c r="I131" s="216"/>
      <c r="J131" s="217">
        <f>ROUND(I131*H131,2)</f>
        <v>0</v>
      </c>
      <c r="K131" s="213" t="s">
        <v>124</v>
      </c>
      <c r="L131" s="44"/>
      <c r="M131" s="218" t="s">
        <v>1</v>
      </c>
      <c r="N131" s="219" t="s">
        <v>38</v>
      </c>
      <c r="O131" s="91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2" t="s">
        <v>125</v>
      </c>
      <c r="AT131" s="222" t="s">
        <v>120</v>
      </c>
      <c r="AU131" s="222" t="s">
        <v>80</v>
      </c>
      <c r="AY131" s="17" t="s">
        <v>118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78</v>
      </c>
      <c r="BK131" s="223">
        <f>ROUND(I131*H131,2)</f>
        <v>0</v>
      </c>
      <c r="BL131" s="17" t="s">
        <v>125</v>
      </c>
      <c r="BM131" s="222" t="s">
        <v>126</v>
      </c>
    </row>
    <row r="132" s="2" customFormat="1">
      <c r="A132" s="38"/>
      <c r="B132" s="39"/>
      <c r="C132" s="40"/>
      <c r="D132" s="224" t="s">
        <v>127</v>
      </c>
      <c r="E132" s="40"/>
      <c r="F132" s="225" t="s">
        <v>128</v>
      </c>
      <c r="G132" s="40"/>
      <c r="H132" s="40"/>
      <c r="I132" s="226"/>
      <c r="J132" s="40"/>
      <c r="K132" s="40"/>
      <c r="L132" s="44"/>
      <c r="M132" s="227"/>
      <c r="N132" s="228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127</v>
      </c>
      <c r="AU132" s="17" t="s">
        <v>80</v>
      </c>
    </row>
    <row r="133" s="2" customFormat="1" ht="24.15" customHeight="1">
      <c r="A133" s="38"/>
      <c r="B133" s="39"/>
      <c r="C133" s="211" t="s">
        <v>80</v>
      </c>
      <c r="D133" s="211" t="s">
        <v>120</v>
      </c>
      <c r="E133" s="212" t="s">
        <v>129</v>
      </c>
      <c r="F133" s="213" t="s">
        <v>130</v>
      </c>
      <c r="G133" s="214" t="s">
        <v>131</v>
      </c>
      <c r="H133" s="215">
        <v>4.9000000000000004</v>
      </c>
      <c r="I133" s="216"/>
      <c r="J133" s="217">
        <f>ROUND(I133*H133,2)</f>
        <v>0</v>
      </c>
      <c r="K133" s="213" t="s">
        <v>124</v>
      </c>
      <c r="L133" s="44"/>
      <c r="M133" s="218" t="s">
        <v>1</v>
      </c>
      <c r="N133" s="219" t="s">
        <v>38</v>
      </c>
      <c r="O133" s="91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2" t="s">
        <v>125</v>
      </c>
      <c r="AT133" s="222" t="s">
        <v>120</v>
      </c>
      <c r="AU133" s="222" t="s">
        <v>80</v>
      </c>
      <c r="AY133" s="17" t="s">
        <v>118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7" t="s">
        <v>78</v>
      </c>
      <c r="BK133" s="223">
        <f>ROUND(I133*H133,2)</f>
        <v>0</v>
      </c>
      <c r="BL133" s="17" t="s">
        <v>125</v>
      </c>
      <c r="BM133" s="222" t="s">
        <v>132</v>
      </c>
    </row>
    <row r="134" s="2" customFormat="1">
      <c r="A134" s="38"/>
      <c r="B134" s="39"/>
      <c r="C134" s="40"/>
      <c r="D134" s="224" t="s">
        <v>127</v>
      </c>
      <c r="E134" s="40"/>
      <c r="F134" s="225" t="s">
        <v>133</v>
      </c>
      <c r="G134" s="40"/>
      <c r="H134" s="40"/>
      <c r="I134" s="226"/>
      <c r="J134" s="40"/>
      <c r="K134" s="40"/>
      <c r="L134" s="44"/>
      <c r="M134" s="227"/>
      <c r="N134" s="22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127</v>
      </c>
      <c r="AU134" s="17" t="s">
        <v>80</v>
      </c>
    </row>
    <row r="135" s="13" customFormat="1">
      <c r="A135" s="13"/>
      <c r="B135" s="229"/>
      <c r="C135" s="230"/>
      <c r="D135" s="224" t="s">
        <v>134</v>
      </c>
      <c r="E135" s="231" t="s">
        <v>1</v>
      </c>
      <c r="F135" s="232" t="s">
        <v>135</v>
      </c>
      <c r="G135" s="230"/>
      <c r="H135" s="231" t="s">
        <v>1</v>
      </c>
      <c r="I135" s="233"/>
      <c r="J135" s="230"/>
      <c r="K135" s="230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134</v>
      </c>
      <c r="AU135" s="238" t="s">
        <v>80</v>
      </c>
      <c r="AV135" s="13" t="s">
        <v>78</v>
      </c>
      <c r="AW135" s="13" t="s">
        <v>30</v>
      </c>
      <c r="AX135" s="13" t="s">
        <v>73</v>
      </c>
      <c r="AY135" s="238" t="s">
        <v>118</v>
      </c>
    </row>
    <row r="136" s="14" customFormat="1">
      <c r="A136" s="14"/>
      <c r="B136" s="239"/>
      <c r="C136" s="240"/>
      <c r="D136" s="224" t="s">
        <v>134</v>
      </c>
      <c r="E136" s="241" t="s">
        <v>1</v>
      </c>
      <c r="F136" s="242" t="s">
        <v>136</v>
      </c>
      <c r="G136" s="240"/>
      <c r="H136" s="243">
        <v>4.9000000000000004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134</v>
      </c>
      <c r="AU136" s="249" t="s">
        <v>80</v>
      </c>
      <c r="AV136" s="14" t="s">
        <v>80</v>
      </c>
      <c r="AW136" s="14" t="s">
        <v>30</v>
      </c>
      <c r="AX136" s="14" t="s">
        <v>78</v>
      </c>
      <c r="AY136" s="249" t="s">
        <v>118</v>
      </c>
    </row>
    <row r="137" s="2" customFormat="1" ht="24.15" customHeight="1">
      <c r="A137" s="38"/>
      <c r="B137" s="39"/>
      <c r="C137" s="211" t="s">
        <v>137</v>
      </c>
      <c r="D137" s="211" t="s">
        <v>120</v>
      </c>
      <c r="E137" s="212" t="s">
        <v>138</v>
      </c>
      <c r="F137" s="213" t="s">
        <v>139</v>
      </c>
      <c r="G137" s="214" t="s">
        <v>131</v>
      </c>
      <c r="H137" s="215">
        <v>1.0289999999999999</v>
      </c>
      <c r="I137" s="216"/>
      <c r="J137" s="217">
        <f>ROUND(I137*H137,2)</f>
        <v>0</v>
      </c>
      <c r="K137" s="213" t="s">
        <v>124</v>
      </c>
      <c r="L137" s="44"/>
      <c r="M137" s="218" t="s">
        <v>1</v>
      </c>
      <c r="N137" s="219" t="s">
        <v>38</v>
      </c>
      <c r="O137" s="91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2" t="s">
        <v>125</v>
      </c>
      <c r="AT137" s="222" t="s">
        <v>120</v>
      </c>
      <c r="AU137" s="222" t="s">
        <v>80</v>
      </c>
      <c r="AY137" s="17" t="s">
        <v>118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7" t="s">
        <v>78</v>
      </c>
      <c r="BK137" s="223">
        <f>ROUND(I137*H137,2)</f>
        <v>0</v>
      </c>
      <c r="BL137" s="17" t="s">
        <v>125</v>
      </c>
      <c r="BM137" s="222" t="s">
        <v>140</v>
      </c>
    </row>
    <row r="138" s="2" customFormat="1">
      <c r="A138" s="38"/>
      <c r="B138" s="39"/>
      <c r="C138" s="40"/>
      <c r="D138" s="224" t="s">
        <v>127</v>
      </c>
      <c r="E138" s="40"/>
      <c r="F138" s="225" t="s">
        <v>141</v>
      </c>
      <c r="G138" s="40"/>
      <c r="H138" s="40"/>
      <c r="I138" s="226"/>
      <c r="J138" s="40"/>
      <c r="K138" s="40"/>
      <c r="L138" s="44"/>
      <c r="M138" s="227"/>
      <c r="N138" s="22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80</v>
      </c>
    </row>
    <row r="139" s="14" customFormat="1">
      <c r="A139" s="14"/>
      <c r="B139" s="239"/>
      <c r="C139" s="240"/>
      <c r="D139" s="224" t="s">
        <v>134</v>
      </c>
      <c r="E139" s="241" t="s">
        <v>1</v>
      </c>
      <c r="F139" s="242" t="s">
        <v>142</v>
      </c>
      <c r="G139" s="240"/>
      <c r="H139" s="243">
        <v>1.0289999999999999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134</v>
      </c>
      <c r="AU139" s="249" t="s">
        <v>80</v>
      </c>
      <c r="AV139" s="14" t="s">
        <v>80</v>
      </c>
      <c r="AW139" s="14" t="s">
        <v>30</v>
      </c>
      <c r="AX139" s="14" t="s">
        <v>78</v>
      </c>
      <c r="AY139" s="249" t="s">
        <v>118</v>
      </c>
    </row>
    <row r="140" s="2" customFormat="1" ht="33" customHeight="1">
      <c r="A140" s="38"/>
      <c r="B140" s="39"/>
      <c r="C140" s="211" t="s">
        <v>125</v>
      </c>
      <c r="D140" s="211" t="s">
        <v>120</v>
      </c>
      <c r="E140" s="212" t="s">
        <v>143</v>
      </c>
      <c r="F140" s="213" t="s">
        <v>144</v>
      </c>
      <c r="G140" s="214" t="s">
        <v>131</v>
      </c>
      <c r="H140" s="215">
        <v>4.7690000000000001</v>
      </c>
      <c r="I140" s="216"/>
      <c r="J140" s="217">
        <f>ROUND(I140*H140,2)</f>
        <v>0</v>
      </c>
      <c r="K140" s="213" t="s">
        <v>124</v>
      </c>
      <c r="L140" s="44"/>
      <c r="M140" s="218" t="s">
        <v>1</v>
      </c>
      <c r="N140" s="219" t="s">
        <v>38</v>
      </c>
      <c r="O140" s="91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2" t="s">
        <v>125</v>
      </c>
      <c r="AT140" s="222" t="s">
        <v>120</v>
      </c>
      <c r="AU140" s="222" t="s">
        <v>80</v>
      </c>
      <c r="AY140" s="17" t="s">
        <v>118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7" t="s">
        <v>78</v>
      </c>
      <c r="BK140" s="223">
        <f>ROUND(I140*H140,2)</f>
        <v>0</v>
      </c>
      <c r="BL140" s="17" t="s">
        <v>125</v>
      </c>
      <c r="BM140" s="222" t="s">
        <v>145</v>
      </c>
    </row>
    <row r="141" s="2" customFormat="1">
      <c r="A141" s="38"/>
      <c r="B141" s="39"/>
      <c r="C141" s="40"/>
      <c r="D141" s="224" t="s">
        <v>127</v>
      </c>
      <c r="E141" s="40"/>
      <c r="F141" s="225" t="s">
        <v>146</v>
      </c>
      <c r="G141" s="40"/>
      <c r="H141" s="40"/>
      <c r="I141" s="226"/>
      <c r="J141" s="40"/>
      <c r="K141" s="40"/>
      <c r="L141" s="44"/>
      <c r="M141" s="227"/>
      <c r="N141" s="22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127</v>
      </c>
      <c r="AU141" s="17" t="s">
        <v>80</v>
      </c>
    </row>
    <row r="142" s="14" customFormat="1">
      <c r="A142" s="14"/>
      <c r="B142" s="239"/>
      <c r="C142" s="240"/>
      <c r="D142" s="224" t="s">
        <v>134</v>
      </c>
      <c r="E142" s="241" t="s">
        <v>1</v>
      </c>
      <c r="F142" s="242" t="s">
        <v>147</v>
      </c>
      <c r="G142" s="240"/>
      <c r="H142" s="243">
        <v>4.7690000000000001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134</v>
      </c>
      <c r="AU142" s="249" t="s">
        <v>80</v>
      </c>
      <c r="AV142" s="14" t="s">
        <v>80</v>
      </c>
      <c r="AW142" s="14" t="s">
        <v>30</v>
      </c>
      <c r="AX142" s="14" t="s">
        <v>78</v>
      </c>
      <c r="AY142" s="249" t="s">
        <v>118</v>
      </c>
    </row>
    <row r="143" s="2" customFormat="1" ht="24.15" customHeight="1">
      <c r="A143" s="38"/>
      <c r="B143" s="39"/>
      <c r="C143" s="211" t="s">
        <v>148</v>
      </c>
      <c r="D143" s="211" t="s">
        <v>120</v>
      </c>
      <c r="E143" s="212" t="s">
        <v>149</v>
      </c>
      <c r="F143" s="213" t="s">
        <v>150</v>
      </c>
      <c r="G143" s="214" t="s">
        <v>131</v>
      </c>
      <c r="H143" s="215">
        <v>0.25</v>
      </c>
      <c r="I143" s="216"/>
      <c r="J143" s="217">
        <f>ROUND(I143*H143,2)</f>
        <v>0</v>
      </c>
      <c r="K143" s="213" t="s">
        <v>124</v>
      </c>
      <c r="L143" s="44"/>
      <c r="M143" s="218" t="s">
        <v>1</v>
      </c>
      <c r="N143" s="219" t="s">
        <v>38</v>
      </c>
      <c r="O143" s="91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2" t="s">
        <v>125</v>
      </c>
      <c r="AT143" s="222" t="s">
        <v>120</v>
      </c>
      <c r="AU143" s="222" t="s">
        <v>80</v>
      </c>
      <c r="AY143" s="17" t="s">
        <v>118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7" t="s">
        <v>78</v>
      </c>
      <c r="BK143" s="223">
        <f>ROUND(I143*H143,2)</f>
        <v>0</v>
      </c>
      <c r="BL143" s="17" t="s">
        <v>125</v>
      </c>
      <c r="BM143" s="222" t="s">
        <v>151</v>
      </c>
    </row>
    <row r="144" s="2" customFormat="1">
      <c r="A144" s="38"/>
      <c r="B144" s="39"/>
      <c r="C144" s="40"/>
      <c r="D144" s="224" t="s">
        <v>127</v>
      </c>
      <c r="E144" s="40"/>
      <c r="F144" s="225" t="s">
        <v>152</v>
      </c>
      <c r="G144" s="40"/>
      <c r="H144" s="40"/>
      <c r="I144" s="226"/>
      <c r="J144" s="40"/>
      <c r="K144" s="40"/>
      <c r="L144" s="44"/>
      <c r="M144" s="227"/>
      <c r="N144" s="228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127</v>
      </c>
      <c r="AU144" s="17" t="s">
        <v>80</v>
      </c>
    </row>
    <row r="145" s="14" customFormat="1">
      <c r="A145" s="14"/>
      <c r="B145" s="239"/>
      <c r="C145" s="240"/>
      <c r="D145" s="224" t="s">
        <v>134</v>
      </c>
      <c r="E145" s="241" t="s">
        <v>1</v>
      </c>
      <c r="F145" s="242" t="s">
        <v>153</v>
      </c>
      <c r="G145" s="240"/>
      <c r="H145" s="243">
        <v>0.25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134</v>
      </c>
      <c r="AU145" s="249" t="s">
        <v>80</v>
      </c>
      <c r="AV145" s="14" t="s">
        <v>80</v>
      </c>
      <c r="AW145" s="14" t="s">
        <v>30</v>
      </c>
      <c r="AX145" s="14" t="s">
        <v>78</v>
      </c>
      <c r="AY145" s="249" t="s">
        <v>118</v>
      </c>
    </row>
    <row r="146" s="2" customFormat="1" ht="37.8" customHeight="1">
      <c r="A146" s="38"/>
      <c r="B146" s="39"/>
      <c r="C146" s="211" t="s">
        <v>154</v>
      </c>
      <c r="D146" s="211" t="s">
        <v>120</v>
      </c>
      <c r="E146" s="212" t="s">
        <v>155</v>
      </c>
      <c r="F146" s="213" t="s">
        <v>156</v>
      </c>
      <c r="G146" s="214" t="s">
        <v>131</v>
      </c>
      <c r="H146" s="215">
        <v>8.3580000000000005</v>
      </c>
      <c r="I146" s="216"/>
      <c r="J146" s="217">
        <f>ROUND(I146*H146,2)</f>
        <v>0</v>
      </c>
      <c r="K146" s="213" t="s">
        <v>124</v>
      </c>
      <c r="L146" s="44"/>
      <c r="M146" s="218" t="s">
        <v>1</v>
      </c>
      <c r="N146" s="219" t="s">
        <v>38</v>
      </c>
      <c r="O146" s="91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2" t="s">
        <v>125</v>
      </c>
      <c r="AT146" s="222" t="s">
        <v>120</v>
      </c>
      <c r="AU146" s="222" t="s">
        <v>80</v>
      </c>
      <c r="AY146" s="17" t="s">
        <v>118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7" t="s">
        <v>78</v>
      </c>
      <c r="BK146" s="223">
        <f>ROUND(I146*H146,2)</f>
        <v>0</v>
      </c>
      <c r="BL146" s="17" t="s">
        <v>125</v>
      </c>
      <c r="BM146" s="222" t="s">
        <v>157</v>
      </c>
    </row>
    <row r="147" s="2" customFormat="1">
      <c r="A147" s="38"/>
      <c r="B147" s="39"/>
      <c r="C147" s="40"/>
      <c r="D147" s="224" t="s">
        <v>127</v>
      </c>
      <c r="E147" s="40"/>
      <c r="F147" s="225" t="s">
        <v>158</v>
      </c>
      <c r="G147" s="40"/>
      <c r="H147" s="40"/>
      <c r="I147" s="226"/>
      <c r="J147" s="40"/>
      <c r="K147" s="40"/>
      <c r="L147" s="44"/>
      <c r="M147" s="227"/>
      <c r="N147" s="228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127</v>
      </c>
      <c r="AU147" s="17" t="s">
        <v>80</v>
      </c>
    </row>
    <row r="148" s="2" customFormat="1" ht="24.15" customHeight="1">
      <c r="A148" s="38"/>
      <c r="B148" s="39"/>
      <c r="C148" s="211" t="s">
        <v>159</v>
      </c>
      <c r="D148" s="211" t="s">
        <v>120</v>
      </c>
      <c r="E148" s="212" t="s">
        <v>160</v>
      </c>
      <c r="F148" s="213" t="s">
        <v>161</v>
      </c>
      <c r="G148" s="214" t="s">
        <v>131</v>
      </c>
      <c r="H148" s="215">
        <v>8.3580000000000005</v>
      </c>
      <c r="I148" s="216"/>
      <c r="J148" s="217">
        <f>ROUND(I148*H148,2)</f>
        <v>0</v>
      </c>
      <c r="K148" s="213" t="s">
        <v>124</v>
      </c>
      <c r="L148" s="44"/>
      <c r="M148" s="218" t="s">
        <v>1</v>
      </c>
      <c r="N148" s="219" t="s">
        <v>38</v>
      </c>
      <c r="O148" s="91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2" t="s">
        <v>125</v>
      </c>
      <c r="AT148" s="222" t="s">
        <v>120</v>
      </c>
      <c r="AU148" s="222" t="s">
        <v>80</v>
      </c>
      <c r="AY148" s="17" t="s">
        <v>118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7" t="s">
        <v>78</v>
      </c>
      <c r="BK148" s="223">
        <f>ROUND(I148*H148,2)</f>
        <v>0</v>
      </c>
      <c r="BL148" s="17" t="s">
        <v>125</v>
      </c>
      <c r="BM148" s="222" t="s">
        <v>162</v>
      </c>
    </row>
    <row r="149" s="2" customFormat="1">
      <c r="A149" s="38"/>
      <c r="B149" s="39"/>
      <c r="C149" s="40"/>
      <c r="D149" s="224" t="s">
        <v>127</v>
      </c>
      <c r="E149" s="40"/>
      <c r="F149" s="225" t="s">
        <v>163</v>
      </c>
      <c r="G149" s="40"/>
      <c r="H149" s="40"/>
      <c r="I149" s="226"/>
      <c r="J149" s="40"/>
      <c r="K149" s="40"/>
      <c r="L149" s="44"/>
      <c r="M149" s="227"/>
      <c r="N149" s="228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127</v>
      </c>
      <c r="AU149" s="17" t="s">
        <v>80</v>
      </c>
    </row>
    <row r="150" s="14" customFormat="1">
      <c r="A150" s="14"/>
      <c r="B150" s="239"/>
      <c r="C150" s="240"/>
      <c r="D150" s="224" t="s">
        <v>134</v>
      </c>
      <c r="E150" s="241" t="s">
        <v>1</v>
      </c>
      <c r="F150" s="242" t="s">
        <v>164</v>
      </c>
      <c r="G150" s="240"/>
      <c r="H150" s="243">
        <v>8.3580000000000005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134</v>
      </c>
      <c r="AU150" s="249" t="s">
        <v>80</v>
      </c>
      <c r="AV150" s="14" t="s">
        <v>80</v>
      </c>
      <c r="AW150" s="14" t="s">
        <v>30</v>
      </c>
      <c r="AX150" s="14" t="s">
        <v>78</v>
      </c>
      <c r="AY150" s="249" t="s">
        <v>118</v>
      </c>
    </row>
    <row r="151" s="2" customFormat="1" ht="33" customHeight="1">
      <c r="A151" s="38"/>
      <c r="B151" s="39"/>
      <c r="C151" s="211" t="s">
        <v>165</v>
      </c>
      <c r="D151" s="211" t="s">
        <v>120</v>
      </c>
      <c r="E151" s="212" t="s">
        <v>166</v>
      </c>
      <c r="F151" s="213" t="s">
        <v>167</v>
      </c>
      <c r="G151" s="214" t="s">
        <v>168</v>
      </c>
      <c r="H151" s="215">
        <v>16.716000000000001</v>
      </c>
      <c r="I151" s="216"/>
      <c r="J151" s="217">
        <f>ROUND(I151*H151,2)</f>
        <v>0</v>
      </c>
      <c r="K151" s="213" t="s">
        <v>124</v>
      </c>
      <c r="L151" s="44"/>
      <c r="M151" s="218" t="s">
        <v>1</v>
      </c>
      <c r="N151" s="219" t="s">
        <v>38</v>
      </c>
      <c r="O151" s="91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2" t="s">
        <v>125</v>
      </c>
      <c r="AT151" s="222" t="s">
        <v>120</v>
      </c>
      <c r="AU151" s="222" t="s">
        <v>80</v>
      </c>
      <c r="AY151" s="17" t="s">
        <v>118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7" t="s">
        <v>78</v>
      </c>
      <c r="BK151" s="223">
        <f>ROUND(I151*H151,2)</f>
        <v>0</v>
      </c>
      <c r="BL151" s="17" t="s">
        <v>125</v>
      </c>
      <c r="BM151" s="222" t="s">
        <v>169</v>
      </c>
    </row>
    <row r="152" s="2" customFormat="1">
      <c r="A152" s="38"/>
      <c r="B152" s="39"/>
      <c r="C152" s="40"/>
      <c r="D152" s="224" t="s">
        <v>127</v>
      </c>
      <c r="E152" s="40"/>
      <c r="F152" s="225" t="s">
        <v>170</v>
      </c>
      <c r="G152" s="40"/>
      <c r="H152" s="40"/>
      <c r="I152" s="226"/>
      <c r="J152" s="40"/>
      <c r="K152" s="40"/>
      <c r="L152" s="44"/>
      <c r="M152" s="227"/>
      <c r="N152" s="228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127</v>
      </c>
      <c r="AU152" s="17" t="s">
        <v>80</v>
      </c>
    </row>
    <row r="153" s="14" customFormat="1">
      <c r="A153" s="14"/>
      <c r="B153" s="239"/>
      <c r="C153" s="240"/>
      <c r="D153" s="224" t="s">
        <v>134</v>
      </c>
      <c r="E153" s="241" t="s">
        <v>1</v>
      </c>
      <c r="F153" s="242" t="s">
        <v>171</v>
      </c>
      <c r="G153" s="240"/>
      <c r="H153" s="243">
        <v>16.716000000000001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134</v>
      </c>
      <c r="AU153" s="249" t="s">
        <v>80</v>
      </c>
      <c r="AV153" s="14" t="s">
        <v>80</v>
      </c>
      <c r="AW153" s="14" t="s">
        <v>30</v>
      </c>
      <c r="AX153" s="14" t="s">
        <v>78</v>
      </c>
      <c r="AY153" s="249" t="s">
        <v>118</v>
      </c>
    </row>
    <row r="154" s="2" customFormat="1" ht="24.15" customHeight="1">
      <c r="A154" s="38"/>
      <c r="B154" s="39"/>
      <c r="C154" s="211" t="s">
        <v>172</v>
      </c>
      <c r="D154" s="211" t="s">
        <v>120</v>
      </c>
      <c r="E154" s="212" t="s">
        <v>173</v>
      </c>
      <c r="F154" s="213" t="s">
        <v>174</v>
      </c>
      <c r="G154" s="214" t="s">
        <v>131</v>
      </c>
      <c r="H154" s="215">
        <v>2.3399999999999999</v>
      </c>
      <c r="I154" s="216"/>
      <c r="J154" s="217">
        <f>ROUND(I154*H154,2)</f>
        <v>0</v>
      </c>
      <c r="K154" s="213" t="s">
        <v>124</v>
      </c>
      <c r="L154" s="44"/>
      <c r="M154" s="218" t="s">
        <v>1</v>
      </c>
      <c r="N154" s="219" t="s">
        <v>38</v>
      </c>
      <c r="O154" s="91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2" t="s">
        <v>125</v>
      </c>
      <c r="AT154" s="222" t="s">
        <v>120</v>
      </c>
      <c r="AU154" s="222" t="s">
        <v>80</v>
      </c>
      <c r="AY154" s="17" t="s">
        <v>118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78</v>
      </c>
      <c r="BK154" s="223">
        <f>ROUND(I154*H154,2)</f>
        <v>0</v>
      </c>
      <c r="BL154" s="17" t="s">
        <v>125</v>
      </c>
      <c r="BM154" s="222" t="s">
        <v>175</v>
      </c>
    </row>
    <row r="155" s="2" customFormat="1">
      <c r="A155" s="38"/>
      <c r="B155" s="39"/>
      <c r="C155" s="40"/>
      <c r="D155" s="224" t="s">
        <v>127</v>
      </c>
      <c r="E155" s="40"/>
      <c r="F155" s="225" t="s">
        <v>176</v>
      </c>
      <c r="G155" s="40"/>
      <c r="H155" s="40"/>
      <c r="I155" s="226"/>
      <c r="J155" s="40"/>
      <c r="K155" s="40"/>
      <c r="L155" s="44"/>
      <c r="M155" s="227"/>
      <c r="N155" s="22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127</v>
      </c>
      <c r="AU155" s="17" t="s">
        <v>80</v>
      </c>
    </row>
    <row r="156" s="14" customFormat="1">
      <c r="A156" s="14"/>
      <c r="B156" s="239"/>
      <c r="C156" s="240"/>
      <c r="D156" s="224" t="s">
        <v>134</v>
      </c>
      <c r="E156" s="241" t="s">
        <v>1</v>
      </c>
      <c r="F156" s="242" t="s">
        <v>177</v>
      </c>
      <c r="G156" s="240"/>
      <c r="H156" s="243">
        <v>2.3399999999999999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134</v>
      </c>
      <c r="AU156" s="249" t="s">
        <v>80</v>
      </c>
      <c r="AV156" s="14" t="s">
        <v>80</v>
      </c>
      <c r="AW156" s="14" t="s">
        <v>30</v>
      </c>
      <c r="AX156" s="14" t="s">
        <v>78</v>
      </c>
      <c r="AY156" s="249" t="s">
        <v>118</v>
      </c>
    </row>
    <row r="157" s="2" customFormat="1" ht="24.15" customHeight="1">
      <c r="A157" s="38"/>
      <c r="B157" s="39"/>
      <c r="C157" s="211" t="s">
        <v>178</v>
      </c>
      <c r="D157" s="211" t="s">
        <v>120</v>
      </c>
      <c r="E157" s="212" t="s">
        <v>179</v>
      </c>
      <c r="F157" s="213" t="s">
        <v>180</v>
      </c>
      <c r="G157" s="214" t="s">
        <v>123</v>
      </c>
      <c r="H157" s="215">
        <v>5</v>
      </c>
      <c r="I157" s="216"/>
      <c r="J157" s="217">
        <f>ROUND(I157*H157,2)</f>
        <v>0</v>
      </c>
      <c r="K157" s="213" t="s">
        <v>124</v>
      </c>
      <c r="L157" s="44"/>
      <c r="M157" s="218" t="s">
        <v>1</v>
      </c>
      <c r="N157" s="219" t="s">
        <v>38</v>
      </c>
      <c r="O157" s="91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2" t="s">
        <v>125</v>
      </c>
      <c r="AT157" s="222" t="s">
        <v>120</v>
      </c>
      <c r="AU157" s="222" t="s">
        <v>80</v>
      </c>
      <c r="AY157" s="17" t="s">
        <v>118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78</v>
      </c>
      <c r="BK157" s="223">
        <f>ROUND(I157*H157,2)</f>
        <v>0</v>
      </c>
      <c r="BL157" s="17" t="s">
        <v>125</v>
      </c>
      <c r="BM157" s="222" t="s">
        <v>181</v>
      </c>
    </row>
    <row r="158" s="2" customFormat="1">
      <c r="A158" s="38"/>
      <c r="B158" s="39"/>
      <c r="C158" s="40"/>
      <c r="D158" s="224" t="s">
        <v>127</v>
      </c>
      <c r="E158" s="40"/>
      <c r="F158" s="225" t="s">
        <v>182</v>
      </c>
      <c r="G158" s="40"/>
      <c r="H158" s="40"/>
      <c r="I158" s="226"/>
      <c r="J158" s="40"/>
      <c r="K158" s="40"/>
      <c r="L158" s="44"/>
      <c r="M158" s="227"/>
      <c r="N158" s="228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127</v>
      </c>
      <c r="AU158" s="17" t="s">
        <v>80</v>
      </c>
    </row>
    <row r="159" s="12" customFormat="1" ht="22.8" customHeight="1">
      <c r="A159" s="12"/>
      <c r="B159" s="195"/>
      <c r="C159" s="196"/>
      <c r="D159" s="197" t="s">
        <v>72</v>
      </c>
      <c r="E159" s="209" t="s">
        <v>80</v>
      </c>
      <c r="F159" s="209" t="s">
        <v>183</v>
      </c>
      <c r="G159" s="196"/>
      <c r="H159" s="196"/>
      <c r="I159" s="199"/>
      <c r="J159" s="210">
        <f>BK159</f>
        <v>0</v>
      </c>
      <c r="K159" s="196"/>
      <c r="L159" s="201"/>
      <c r="M159" s="202"/>
      <c r="N159" s="203"/>
      <c r="O159" s="203"/>
      <c r="P159" s="204">
        <f>SUM(P160:P173)</f>
        <v>0</v>
      </c>
      <c r="Q159" s="203"/>
      <c r="R159" s="204">
        <f>SUM(R160:R173)</f>
        <v>2.3194640800000004</v>
      </c>
      <c r="S159" s="203"/>
      <c r="T159" s="205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6" t="s">
        <v>78</v>
      </c>
      <c r="AT159" s="207" t="s">
        <v>72</v>
      </c>
      <c r="AU159" s="207" t="s">
        <v>78</v>
      </c>
      <c r="AY159" s="206" t="s">
        <v>118</v>
      </c>
      <c r="BK159" s="208">
        <f>SUM(BK160:BK173)</f>
        <v>0</v>
      </c>
    </row>
    <row r="160" s="2" customFormat="1" ht="33" customHeight="1">
      <c r="A160" s="38"/>
      <c r="B160" s="39"/>
      <c r="C160" s="211" t="s">
        <v>184</v>
      </c>
      <c r="D160" s="211" t="s">
        <v>120</v>
      </c>
      <c r="E160" s="212" t="s">
        <v>185</v>
      </c>
      <c r="F160" s="213" t="s">
        <v>186</v>
      </c>
      <c r="G160" s="214" t="s">
        <v>131</v>
      </c>
      <c r="H160" s="215">
        <v>0.5</v>
      </c>
      <c r="I160" s="216"/>
      <c r="J160" s="217">
        <f>ROUND(I160*H160,2)</f>
        <v>0</v>
      </c>
      <c r="K160" s="213" t="s">
        <v>124</v>
      </c>
      <c r="L160" s="44"/>
      <c r="M160" s="218" t="s">
        <v>1</v>
      </c>
      <c r="N160" s="219" t="s">
        <v>38</v>
      </c>
      <c r="O160" s="91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2" t="s">
        <v>125</v>
      </c>
      <c r="AT160" s="222" t="s">
        <v>120</v>
      </c>
      <c r="AU160" s="222" t="s">
        <v>80</v>
      </c>
      <c r="AY160" s="17" t="s">
        <v>118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7" t="s">
        <v>78</v>
      </c>
      <c r="BK160" s="223">
        <f>ROUND(I160*H160,2)</f>
        <v>0</v>
      </c>
      <c r="BL160" s="17" t="s">
        <v>125</v>
      </c>
      <c r="BM160" s="222" t="s">
        <v>187</v>
      </c>
    </row>
    <row r="161" s="2" customFormat="1">
      <c r="A161" s="38"/>
      <c r="B161" s="39"/>
      <c r="C161" s="40"/>
      <c r="D161" s="224" t="s">
        <v>127</v>
      </c>
      <c r="E161" s="40"/>
      <c r="F161" s="225" t="s">
        <v>188</v>
      </c>
      <c r="G161" s="40"/>
      <c r="H161" s="40"/>
      <c r="I161" s="226"/>
      <c r="J161" s="40"/>
      <c r="K161" s="40"/>
      <c r="L161" s="44"/>
      <c r="M161" s="227"/>
      <c r="N161" s="228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127</v>
      </c>
      <c r="AU161" s="17" t="s">
        <v>80</v>
      </c>
    </row>
    <row r="162" s="14" customFormat="1">
      <c r="A162" s="14"/>
      <c r="B162" s="239"/>
      <c r="C162" s="240"/>
      <c r="D162" s="224" t="s">
        <v>134</v>
      </c>
      <c r="E162" s="241" t="s">
        <v>1</v>
      </c>
      <c r="F162" s="242" t="s">
        <v>189</v>
      </c>
      <c r="G162" s="240"/>
      <c r="H162" s="243">
        <v>0.5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134</v>
      </c>
      <c r="AU162" s="249" t="s">
        <v>80</v>
      </c>
      <c r="AV162" s="14" t="s">
        <v>80</v>
      </c>
      <c r="AW162" s="14" t="s">
        <v>30</v>
      </c>
      <c r="AX162" s="14" t="s">
        <v>78</v>
      </c>
      <c r="AY162" s="249" t="s">
        <v>118</v>
      </c>
    </row>
    <row r="163" s="2" customFormat="1" ht="16.5" customHeight="1">
      <c r="A163" s="38"/>
      <c r="B163" s="39"/>
      <c r="C163" s="211" t="s">
        <v>8</v>
      </c>
      <c r="D163" s="211" t="s">
        <v>120</v>
      </c>
      <c r="E163" s="212" t="s">
        <v>190</v>
      </c>
      <c r="F163" s="213" t="s">
        <v>191</v>
      </c>
      <c r="G163" s="214" t="s">
        <v>131</v>
      </c>
      <c r="H163" s="215">
        <v>0.32900000000000001</v>
      </c>
      <c r="I163" s="216"/>
      <c r="J163" s="217">
        <f>ROUND(I163*H163,2)</f>
        <v>0</v>
      </c>
      <c r="K163" s="213" t="s">
        <v>124</v>
      </c>
      <c r="L163" s="44"/>
      <c r="M163" s="218" t="s">
        <v>1</v>
      </c>
      <c r="N163" s="219" t="s">
        <v>38</v>
      </c>
      <c r="O163" s="91"/>
      <c r="P163" s="220">
        <f>O163*H163</f>
        <v>0</v>
      </c>
      <c r="Q163" s="220">
        <v>2.3010199999999998</v>
      </c>
      <c r="R163" s="220">
        <f>Q163*H163</f>
        <v>0.75703557999999993</v>
      </c>
      <c r="S163" s="220">
        <v>0</v>
      </c>
      <c r="T163" s="22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2" t="s">
        <v>125</v>
      </c>
      <c r="AT163" s="222" t="s">
        <v>120</v>
      </c>
      <c r="AU163" s="222" t="s">
        <v>80</v>
      </c>
      <c r="AY163" s="17" t="s">
        <v>118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7" t="s">
        <v>78</v>
      </c>
      <c r="BK163" s="223">
        <f>ROUND(I163*H163,2)</f>
        <v>0</v>
      </c>
      <c r="BL163" s="17" t="s">
        <v>125</v>
      </c>
      <c r="BM163" s="222" t="s">
        <v>192</v>
      </c>
    </row>
    <row r="164" s="2" customFormat="1">
      <c r="A164" s="38"/>
      <c r="B164" s="39"/>
      <c r="C164" s="40"/>
      <c r="D164" s="224" t="s">
        <v>127</v>
      </c>
      <c r="E164" s="40"/>
      <c r="F164" s="225" t="s">
        <v>193</v>
      </c>
      <c r="G164" s="40"/>
      <c r="H164" s="40"/>
      <c r="I164" s="226"/>
      <c r="J164" s="40"/>
      <c r="K164" s="40"/>
      <c r="L164" s="44"/>
      <c r="M164" s="227"/>
      <c r="N164" s="228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127</v>
      </c>
      <c r="AU164" s="17" t="s">
        <v>80</v>
      </c>
    </row>
    <row r="165" s="14" customFormat="1">
      <c r="A165" s="14"/>
      <c r="B165" s="239"/>
      <c r="C165" s="240"/>
      <c r="D165" s="224" t="s">
        <v>134</v>
      </c>
      <c r="E165" s="241" t="s">
        <v>1</v>
      </c>
      <c r="F165" s="242" t="s">
        <v>194</v>
      </c>
      <c r="G165" s="240"/>
      <c r="H165" s="243">
        <v>0.32900000000000001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134</v>
      </c>
      <c r="AU165" s="249" t="s">
        <v>80</v>
      </c>
      <c r="AV165" s="14" t="s">
        <v>80</v>
      </c>
      <c r="AW165" s="14" t="s">
        <v>30</v>
      </c>
      <c r="AX165" s="14" t="s">
        <v>78</v>
      </c>
      <c r="AY165" s="249" t="s">
        <v>118</v>
      </c>
    </row>
    <row r="166" s="2" customFormat="1" ht="16.5" customHeight="1">
      <c r="A166" s="38"/>
      <c r="B166" s="39"/>
      <c r="C166" s="211" t="s">
        <v>195</v>
      </c>
      <c r="D166" s="211" t="s">
        <v>120</v>
      </c>
      <c r="E166" s="212" t="s">
        <v>196</v>
      </c>
      <c r="F166" s="213" t="s">
        <v>197</v>
      </c>
      <c r="G166" s="214" t="s">
        <v>131</v>
      </c>
      <c r="H166" s="215">
        <v>0.67500000000000004</v>
      </c>
      <c r="I166" s="216"/>
      <c r="J166" s="217">
        <f>ROUND(I166*H166,2)</f>
        <v>0</v>
      </c>
      <c r="K166" s="213" t="s">
        <v>124</v>
      </c>
      <c r="L166" s="44"/>
      <c r="M166" s="218" t="s">
        <v>1</v>
      </c>
      <c r="N166" s="219" t="s">
        <v>38</v>
      </c>
      <c r="O166" s="91"/>
      <c r="P166" s="220">
        <f>O166*H166</f>
        <v>0</v>
      </c>
      <c r="Q166" s="220">
        <v>2.3010199999999998</v>
      </c>
      <c r="R166" s="220">
        <f>Q166*H166</f>
        <v>1.5531885000000001</v>
      </c>
      <c r="S166" s="220">
        <v>0</v>
      </c>
      <c r="T166" s="221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2" t="s">
        <v>125</v>
      </c>
      <c r="AT166" s="222" t="s">
        <v>120</v>
      </c>
      <c r="AU166" s="222" t="s">
        <v>80</v>
      </c>
      <c r="AY166" s="17" t="s">
        <v>118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78</v>
      </c>
      <c r="BK166" s="223">
        <f>ROUND(I166*H166,2)</f>
        <v>0</v>
      </c>
      <c r="BL166" s="17" t="s">
        <v>125</v>
      </c>
      <c r="BM166" s="222" t="s">
        <v>198</v>
      </c>
    </row>
    <row r="167" s="2" customFormat="1">
      <c r="A167" s="38"/>
      <c r="B167" s="39"/>
      <c r="C167" s="40"/>
      <c r="D167" s="224" t="s">
        <v>127</v>
      </c>
      <c r="E167" s="40"/>
      <c r="F167" s="225" t="s">
        <v>199</v>
      </c>
      <c r="G167" s="40"/>
      <c r="H167" s="40"/>
      <c r="I167" s="226"/>
      <c r="J167" s="40"/>
      <c r="K167" s="40"/>
      <c r="L167" s="44"/>
      <c r="M167" s="227"/>
      <c r="N167" s="228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80</v>
      </c>
    </row>
    <row r="168" s="14" customFormat="1">
      <c r="A168" s="14"/>
      <c r="B168" s="239"/>
      <c r="C168" s="240"/>
      <c r="D168" s="224" t="s">
        <v>134</v>
      </c>
      <c r="E168" s="241" t="s">
        <v>1</v>
      </c>
      <c r="F168" s="242" t="s">
        <v>200</v>
      </c>
      <c r="G168" s="240"/>
      <c r="H168" s="243">
        <v>0.67500000000000004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134</v>
      </c>
      <c r="AU168" s="249" t="s">
        <v>80</v>
      </c>
      <c r="AV168" s="14" t="s">
        <v>80</v>
      </c>
      <c r="AW168" s="14" t="s">
        <v>30</v>
      </c>
      <c r="AX168" s="14" t="s">
        <v>78</v>
      </c>
      <c r="AY168" s="249" t="s">
        <v>118</v>
      </c>
    </row>
    <row r="169" s="2" customFormat="1" ht="16.5" customHeight="1">
      <c r="A169" s="38"/>
      <c r="B169" s="39"/>
      <c r="C169" s="211" t="s">
        <v>201</v>
      </c>
      <c r="D169" s="211" t="s">
        <v>120</v>
      </c>
      <c r="E169" s="212" t="s">
        <v>202</v>
      </c>
      <c r="F169" s="213" t="s">
        <v>203</v>
      </c>
      <c r="G169" s="214" t="s">
        <v>123</v>
      </c>
      <c r="H169" s="215">
        <v>3.5</v>
      </c>
      <c r="I169" s="216"/>
      <c r="J169" s="217">
        <f>ROUND(I169*H169,2)</f>
        <v>0</v>
      </c>
      <c r="K169" s="213" t="s">
        <v>124</v>
      </c>
      <c r="L169" s="44"/>
      <c r="M169" s="218" t="s">
        <v>1</v>
      </c>
      <c r="N169" s="219" t="s">
        <v>38</v>
      </c>
      <c r="O169" s="91"/>
      <c r="P169" s="220">
        <f>O169*H169</f>
        <v>0</v>
      </c>
      <c r="Q169" s="220">
        <v>0.00264</v>
      </c>
      <c r="R169" s="220">
        <f>Q169*H169</f>
        <v>0.0092399999999999999</v>
      </c>
      <c r="S169" s="220">
        <v>0</v>
      </c>
      <c r="T169" s="22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2" t="s">
        <v>125</v>
      </c>
      <c r="AT169" s="222" t="s">
        <v>120</v>
      </c>
      <c r="AU169" s="222" t="s">
        <v>80</v>
      </c>
      <c r="AY169" s="17" t="s">
        <v>118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7" t="s">
        <v>78</v>
      </c>
      <c r="BK169" s="223">
        <f>ROUND(I169*H169,2)</f>
        <v>0</v>
      </c>
      <c r="BL169" s="17" t="s">
        <v>125</v>
      </c>
      <c r="BM169" s="222" t="s">
        <v>204</v>
      </c>
    </row>
    <row r="170" s="2" customFormat="1">
      <c r="A170" s="38"/>
      <c r="B170" s="39"/>
      <c r="C170" s="40"/>
      <c r="D170" s="224" t="s">
        <v>127</v>
      </c>
      <c r="E170" s="40"/>
      <c r="F170" s="225" t="s">
        <v>205</v>
      </c>
      <c r="G170" s="40"/>
      <c r="H170" s="40"/>
      <c r="I170" s="226"/>
      <c r="J170" s="40"/>
      <c r="K170" s="40"/>
      <c r="L170" s="44"/>
      <c r="M170" s="227"/>
      <c r="N170" s="22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127</v>
      </c>
      <c r="AU170" s="17" t="s">
        <v>80</v>
      </c>
    </row>
    <row r="171" s="14" customFormat="1">
      <c r="A171" s="14"/>
      <c r="B171" s="239"/>
      <c r="C171" s="240"/>
      <c r="D171" s="224" t="s">
        <v>134</v>
      </c>
      <c r="E171" s="241" t="s">
        <v>1</v>
      </c>
      <c r="F171" s="242" t="s">
        <v>206</v>
      </c>
      <c r="G171" s="240"/>
      <c r="H171" s="243">
        <v>3.5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134</v>
      </c>
      <c r="AU171" s="249" t="s">
        <v>80</v>
      </c>
      <c r="AV171" s="14" t="s">
        <v>80</v>
      </c>
      <c r="AW171" s="14" t="s">
        <v>30</v>
      </c>
      <c r="AX171" s="14" t="s">
        <v>78</v>
      </c>
      <c r="AY171" s="249" t="s">
        <v>118</v>
      </c>
    </row>
    <row r="172" s="2" customFormat="1" ht="16.5" customHeight="1">
      <c r="A172" s="38"/>
      <c r="B172" s="39"/>
      <c r="C172" s="211" t="s">
        <v>207</v>
      </c>
      <c r="D172" s="211" t="s">
        <v>120</v>
      </c>
      <c r="E172" s="212" t="s">
        <v>208</v>
      </c>
      <c r="F172" s="213" t="s">
        <v>209</v>
      </c>
      <c r="G172" s="214" t="s">
        <v>123</v>
      </c>
      <c r="H172" s="215">
        <v>3.5</v>
      </c>
      <c r="I172" s="216"/>
      <c r="J172" s="217">
        <f>ROUND(I172*H172,2)</f>
        <v>0</v>
      </c>
      <c r="K172" s="213" t="s">
        <v>124</v>
      </c>
      <c r="L172" s="44"/>
      <c r="M172" s="218" t="s">
        <v>1</v>
      </c>
      <c r="N172" s="219" t="s">
        <v>38</v>
      </c>
      <c r="O172" s="91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2" t="s">
        <v>125</v>
      </c>
      <c r="AT172" s="222" t="s">
        <v>120</v>
      </c>
      <c r="AU172" s="222" t="s">
        <v>80</v>
      </c>
      <c r="AY172" s="17" t="s">
        <v>118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78</v>
      </c>
      <c r="BK172" s="223">
        <f>ROUND(I172*H172,2)</f>
        <v>0</v>
      </c>
      <c r="BL172" s="17" t="s">
        <v>125</v>
      </c>
      <c r="BM172" s="222" t="s">
        <v>210</v>
      </c>
    </row>
    <row r="173" s="2" customFormat="1">
      <c r="A173" s="38"/>
      <c r="B173" s="39"/>
      <c r="C173" s="40"/>
      <c r="D173" s="224" t="s">
        <v>127</v>
      </c>
      <c r="E173" s="40"/>
      <c r="F173" s="225" t="s">
        <v>211</v>
      </c>
      <c r="G173" s="40"/>
      <c r="H173" s="40"/>
      <c r="I173" s="226"/>
      <c r="J173" s="40"/>
      <c r="K173" s="40"/>
      <c r="L173" s="44"/>
      <c r="M173" s="227"/>
      <c r="N173" s="22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127</v>
      </c>
      <c r="AU173" s="17" t="s">
        <v>80</v>
      </c>
    </row>
    <row r="174" s="12" customFormat="1" ht="22.8" customHeight="1">
      <c r="A174" s="12"/>
      <c r="B174" s="195"/>
      <c r="C174" s="196"/>
      <c r="D174" s="197" t="s">
        <v>72</v>
      </c>
      <c r="E174" s="209" t="s">
        <v>154</v>
      </c>
      <c r="F174" s="209" t="s">
        <v>212</v>
      </c>
      <c r="G174" s="196"/>
      <c r="H174" s="196"/>
      <c r="I174" s="199"/>
      <c r="J174" s="210">
        <f>BK174</f>
        <v>0</v>
      </c>
      <c r="K174" s="196"/>
      <c r="L174" s="201"/>
      <c r="M174" s="202"/>
      <c r="N174" s="203"/>
      <c r="O174" s="203"/>
      <c r="P174" s="204">
        <f>SUM(P175:P187)</f>
        <v>0</v>
      </c>
      <c r="Q174" s="203"/>
      <c r="R174" s="204">
        <f>SUM(R175:R187)</f>
        <v>0.089110000000000009</v>
      </c>
      <c r="S174" s="203"/>
      <c r="T174" s="205">
        <f>SUM(T175:T187)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6" t="s">
        <v>78</v>
      </c>
      <c r="AT174" s="207" t="s">
        <v>72</v>
      </c>
      <c r="AU174" s="207" t="s">
        <v>78</v>
      </c>
      <c r="AY174" s="206" t="s">
        <v>118</v>
      </c>
      <c r="BK174" s="208">
        <f>SUM(BK175:BK187)</f>
        <v>0</v>
      </c>
    </row>
    <row r="175" s="2" customFormat="1" ht="24.15" customHeight="1">
      <c r="A175" s="38"/>
      <c r="B175" s="39"/>
      <c r="C175" s="211" t="s">
        <v>213</v>
      </c>
      <c r="D175" s="211" t="s">
        <v>120</v>
      </c>
      <c r="E175" s="212" t="s">
        <v>214</v>
      </c>
      <c r="F175" s="213" t="s">
        <v>215</v>
      </c>
      <c r="G175" s="214" t="s">
        <v>123</v>
      </c>
      <c r="H175" s="215">
        <v>5.3200000000000003</v>
      </c>
      <c r="I175" s="216"/>
      <c r="J175" s="217">
        <f>ROUND(I175*H175,2)</f>
        <v>0</v>
      </c>
      <c r="K175" s="213" t="s">
        <v>124</v>
      </c>
      <c r="L175" s="44"/>
      <c r="M175" s="218" t="s">
        <v>1</v>
      </c>
      <c r="N175" s="219" t="s">
        <v>38</v>
      </c>
      <c r="O175" s="91"/>
      <c r="P175" s="220">
        <f>O175*H175</f>
        <v>0</v>
      </c>
      <c r="Q175" s="220">
        <v>0.00018000000000000001</v>
      </c>
      <c r="R175" s="220">
        <f>Q175*H175</f>
        <v>0.00095760000000000007</v>
      </c>
      <c r="S175" s="220">
        <v>0</v>
      </c>
      <c r="T175" s="22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2" t="s">
        <v>125</v>
      </c>
      <c r="AT175" s="222" t="s">
        <v>120</v>
      </c>
      <c r="AU175" s="222" t="s">
        <v>80</v>
      </c>
      <c r="AY175" s="17" t="s">
        <v>118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7" t="s">
        <v>78</v>
      </c>
      <c r="BK175" s="223">
        <f>ROUND(I175*H175,2)</f>
        <v>0</v>
      </c>
      <c r="BL175" s="17" t="s">
        <v>125</v>
      </c>
      <c r="BM175" s="222" t="s">
        <v>216</v>
      </c>
    </row>
    <row r="176" s="2" customFormat="1">
      <c r="A176" s="38"/>
      <c r="B176" s="39"/>
      <c r="C176" s="40"/>
      <c r="D176" s="224" t="s">
        <v>127</v>
      </c>
      <c r="E176" s="40"/>
      <c r="F176" s="225" t="s">
        <v>217</v>
      </c>
      <c r="G176" s="40"/>
      <c r="H176" s="40"/>
      <c r="I176" s="226"/>
      <c r="J176" s="40"/>
      <c r="K176" s="40"/>
      <c r="L176" s="44"/>
      <c r="M176" s="227"/>
      <c r="N176" s="228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127</v>
      </c>
      <c r="AU176" s="17" t="s">
        <v>80</v>
      </c>
    </row>
    <row r="177" s="2" customFormat="1" ht="44.25" customHeight="1">
      <c r="A177" s="38"/>
      <c r="B177" s="39"/>
      <c r="C177" s="211" t="s">
        <v>218</v>
      </c>
      <c r="D177" s="211" t="s">
        <v>120</v>
      </c>
      <c r="E177" s="212" t="s">
        <v>219</v>
      </c>
      <c r="F177" s="213" t="s">
        <v>220</v>
      </c>
      <c r="G177" s="214" t="s">
        <v>123</v>
      </c>
      <c r="H177" s="215">
        <v>5.3200000000000003</v>
      </c>
      <c r="I177" s="216"/>
      <c r="J177" s="217">
        <f>ROUND(I177*H177,2)</f>
        <v>0</v>
      </c>
      <c r="K177" s="213" t="s">
        <v>124</v>
      </c>
      <c r="L177" s="44"/>
      <c r="M177" s="218" t="s">
        <v>1</v>
      </c>
      <c r="N177" s="219" t="s">
        <v>38</v>
      </c>
      <c r="O177" s="91"/>
      <c r="P177" s="220">
        <f>O177*H177</f>
        <v>0</v>
      </c>
      <c r="Q177" s="220">
        <v>0.0083499999999999998</v>
      </c>
      <c r="R177" s="220">
        <f>Q177*H177</f>
        <v>0.044422000000000003</v>
      </c>
      <c r="S177" s="220">
        <v>0</v>
      </c>
      <c r="T177" s="22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2" t="s">
        <v>125</v>
      </c>
      <c r="AT177" s="222" t="s">
        <v>120</v>
      </c>
      <c r="AU177" s="222" t="s">
        <v>80</v>
      </c>
      <c r="AY177" s="17" t="s">
        <v>118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78</v>
      </c>
      <c r="BK177" s="223">
        <f>ROUND(I177*H177,2)</f>
        <v>0</v>
      </c>
      <c r="BL177" s="17" t="s">
        <v>125</v>
      </c>
      <c r="BM177" s="222" t="s">
        <v>221</v>
      </c>
    </row>
    <row r="178" s="2" customFormat="1">
      <c r="A178" s="38"/>
      <c r="B178" s="39"/>
      <c r="C178" s="40"/>
      <c r="D178" s="224" t="s">
        <v>127</v>
      </c>
      <c r="E178" s="40"/>
      <c r="F178" s="225" t="s">
        <v>222</v>
      </c>
      <c r="G178" s="40"/>
      <c r="H178" s="40"/>
      <c r="I178" s="226"/>
      <c r="J178" s="40"/>
      <c r="K178" s="40"/>
      <c r="L178" s="44"/>
      <c r="M178" s="227"/>
      <c r="N178" s="228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127</v>
      </c>
      <c r="AU178" s="17" t="s">
        <v>80</v>
      </c>
    </row>
    <row r="179" s="2" customFormat="1" ht="24.15" customHeight="1">
      <c r="A179" s="38"/>
      <c r="B179" s="39"/>
      <c r="C179" s="250" t="s">
        <v>223</v>
      </c>
      <c r="D179" s="250" t="s">
        <v>224</v>
      </c>
      <c r="E179" s="251" t="s">
        <v>225</v>
      </c>
      <c r="F179" s="252" t="s">
        <v>226</v>
      </c>
      <c r="G179" s="253" t="s">
        <v>123</v>
      </c>
      <c r="H179" s="254">
        <v>5.5860000000000003</v>
      </c>
      <c r="I179" s="255"/>
      <c r="J179" s="256">
        <f>ROUND(I179*H179,2)</f>
        <v>0</v>
      </c>
      <c r="K179" s="252" t="s">
        <v>124</v>
      </c>
      <c r="L179" s="257"/>
      <c r="M179" s="258" t="s">
        <v>1</v>
      </c>
      <c r="N179" s="259" t="s">
        <v>38</v>
      </c>
      <c r="O179" s="91"/>
      <c r="P179" s="220">
        <f>O179*H179</f>
        <v>0</v>
      </c>
      <c r="Q179" s="220">
        <v>0.0023999999999999998</v>
      </c>
      <c r="R179" s="220">
        <f>Q179*H179</f>
        <v>0.013406399999999999</v>
      </c>
      <c r="S179" s="220">
        <v>0</v>
      </c>
      <c r="T179" s="22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2" t="s">
        <v>165</v>
      </c>
      <c r="AT179" s="222" t="s">
        <v>224</v>
      </c>
      <c r="AU179" s="222" t="s">
        <v>80</v>
      </c>
      <c r="AY179" s="17" t="s">
        <v>118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78</v>
      </c>
      <c r="BK179" s="223">
        <f>ROUND(I179*H179,2)</f>
        <v>0</v>
      </c>
      <c r="BL179" s="17" t="s">
        <v>125</v>
      </c>
      <c r="BM179" s="222" t="s">
        <v>227</v>
      </c>
    </row>
    <row r="180" s="2" customFormat="1">
      <c r="A180" s="38"/>
      <c r="B180" s="39"/>
      <c r="C180" s="40"/>
      <c r="D180" s="224" t="s">
        <v>127</v>
      </c>
      <c r="E180" s="40"/>
      <c r="F180" s="225" t="s">
        <v>226</v>
      </c>
      <c r="G180" s="40"/>
      <c r="H180" s="40"/>
      <c r="I180" s="226"/>
      <c r="J180" s="40"/>
      <c r="K180" s="40"/>
      <c r="L180" s="44"/>
      <c r="M180" s="227"/>
      <c r="N180" s="22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127</v>
      </c>
      <c r="AU180" s="17" t="s">
        <v>80</v>
      </c>
    </row>
    <row r="181" s="14" customFormat="1">
      <c r="A181" s="14"/>
      <c r="B181" s="239"/>
      <c r="C181" s="240"/>
      <c r="D181" s="224" t="s">
        <v>134</v>
      </c>
      <c r="E181" s="240"/>
      <c r="F181" s="242" t="s">
        <v>228</v>
      </c>
      <c r="G181" s="240"/>
      <c r="H181" s="243">
        <v>5.5860000000000003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134</v>
      </c>
      <c r="AU181" s="249" t="s">
        <v>80</v>
      </c>
      <c r="AV181" s="14" t="s">
        <v>80</v>
      </c>
      <c r="AW181" s="14" t="s">
        <v>4</v>
      </c>
      <c r="AX181" s="14" t="s">
        <v>78</v>
      </c>
      <c r="AY181" s="249" t="s">
        <v>118</v>
      </c>
    </row>
    <row r="182" s="2" customFormat="1" ht="24.15" customHeight="1">
      <c r="A182" s="38"/>
      <c r="B182" s="39"/>
      <c r="C182" s="211" t="s">
        <v>229</v>
      </c>
      <c r="D182" s="211" t="s">
        <v>120</v>
      </c>
      <c r="E182" s="212" t="s">
        <v>230</v>
      </c>
      <c r="F182" s="213" t="s">
        <v>231</v>
      </c>
      <c r="G182" s="214" t="s">
        <v>123</v>
      </c>
      <c r="H182" s="215">
        <v>5.3200000000000003</v>
      </c>
      <c r="I182" s="216"/>
      <c r="J182" s="217">
        <f>ROUND(I182*H182,2)</f>
        <v>0</v>
      </c>
      <c r="K182" s="213" t="s">
        <v>124</v>
      </c>
      <c r="L182" s="44"/>
      <c r="M182" s="218" t="s">
        <v>1</v>
      </c>
      <c r="N182" s="219" t="s">
        <v>38</v>
      </c>
      <c r="O182" s="91"/>
      <c r="P182" s="220">
        <f>O182*H182</f>
        <v>0</v>
      </c>
      <c r="Q182" s="220">
        <v>0.0057000000000000002</v>
      </c>
      <c r="R182" s="220">
        <f>Q182*H182</f>
        <v>0.030324000000000004</v>
      </c>
      <c r="S182" s="220">
        <v>0</v>
      </c>
      <c r="T182" s="221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2" t="s">
        <v>125</v>
      </c>
      <c r="AT182" s="222" t="s">
        <v>120</v>
      </c>
      <c r="AU182" s="222" t="s">
        <v>80</v>
      </c>
      <c r="AY182" s="17" t="s">
        <v>118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78</v>
      </c>
      <c r="BK182" s="223">
        <f>ROUND(I182*H182,2)</f>
        <v>0</v>
      </c>
      <c r="BL182" s="17" t="s">
        <v>125</v>
      </c>
      <c r="BM182" s="222" t="s">
        <v>232</v>
      </c>
    </row>
    <row r="183" s="2" customFormat="1">
      <c r="A183" s="38"/>
      <c r="B183" s="39"/>
      <c r="C183" s="40"/>
      <c r="D183" s="224" t="s">
        <v>127</v>
      </c>
      <c r="E183" s="40"/>
      <c r="F183" s="225" t="s">
        <v>233</v>
      </c>
      <c r="G183" s="40"/>
      <c r="H183" s="40"/>
      <c r="I183" s="226"/>
      <c r="J183" s="40"/>
      <c r="K183" s="40"/>
      <c r="L183" s="44"/>
      <c r="M183" s="227"/>
      <c r="N183" s="228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127</v>
      </c>
      <c r="AU183" s="17" t="s">
        <v>80</v>
      </c>
    </row>
    <row r="184" s="2" customFormat="1" ht="24.15" customHeight="1">
      <c r="A184" s="38"/>
      <c r="B184" s="39"/>
      <c r="C184" s="211" t="s">
        <v>234</v>
      </c>
      <c r="D184" s="211" t="s">
        <v>120</v>
      </c>
      <c r="E184" s="212" t="s">
        <v>235</v>
      </c>
      <c r="F184" s="213" t="s">
        <v>236</v>
      </c>
      <c r="G184" s="214" t="s">
        <v>123</v>
      </c>
      <c r="H184" s="215">
        <v>5.3200000000000003</v>
      </c>
      <c r="I184" s="216"/>
      <c r="J184" s="217">
        <f>ROUND(I184*H184,2)</f>
        <v>0</v>
      </c>
      <c r="K184" s="213" t="s">
        <v>124</v>
      </c>
      <c r="L184" s="44"/>
      <c r="M184" s="218" t="s">
        <v>1</v>
      </c>
      <c r="N184" s="219" t="s">
        <v>38</v>
      </c>
      <c r="O184" s="91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2" t="s">
        <v>125</v>
      </c>
      <c r="AT184" s="222" t="s">
        <v>120</v>
      </c>
      <c r="AU184" s="222" t="s">
        <v>80</v>
      </c>
      <c r="AY184" s="17" t="s">
        <v>118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78</v>
      </c>
      <c r="BK184" s="223">
        <f>ROUND(I184*H184,2)</f>
        <v>0</v>
      </c>
      <c r="BL184" s="17" t="s">
        <v>125</v>
      </c>
      <c r="BM184" s="222" t="s">
        <v>237</v>
      </c>
    </row>
    <row r="185" s="2" customFormat="1">
      <c r="A185" s="38"/>
      <c r="B185" s="39"/>
      <c r="C185" s="40"/>
      <c r="D185" s="224" t="s">
        <v>127</v>
      </c>
      <c r="E185" s="40"/>
      <c r="F185" s="225" t="s">
        <v>236</v>
      </c>
      <c r="G185" s="40"/>
      <c r="H185" s="40"/>
      <c r="I185" s="226"/>
      <c r="J185" s="40"/>
      <c r="K185" s="40"/>
      <c r="L185" s="44"/>
      <c r="M185" s="227"/>
      <c r="N185" s="22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127</v>
      </c>
      <c r="AU185" s="17" t="s">
        <v>80</v>
      </c>
    </row>
    <row r="186" s="13" customFormat="1">
      <c r="A186" s="13"/>
      <c r="B186" s="229"/>
      <c r="C186" s="230"/>
      <c r="D186" s="224" t="s">
        <v>134</v>
      </c>
      <c r="E186" s="231" t="s">
        <v>1</v>
      </c>
      <c r="F186" s="232" t="s">
        <v>238</v>
      </c>
      <c r="G186" s="230"/>
      <c r="H186" s="231" t="s">
        <v>1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134</v>
      </c>
      <c r="AU186" s="238" t="s">
        <v>80</v>
      </c>
      <c r="AV186" s="13" t="s">
        <v>78</v>
      </c>
      <c r="AW186" s="13" t="s">
        <v>30</v>
      </c>
      <c r="AX186" s="13" t="s">
        <v>73</v>
      </c>
      <c r="AY186" s="238" t="s">
        <v>118</v>
      </c>
    </row>
    <row r="187" s="14" customFormat="1">
      <c r="A187" s="14"/>
      <c r="B187" s="239"/>
      <c r="C187" s="240"/>
      <c r="D187" s="224" t="s">
        <v>134</v>
      </c>
      <c r="E187" s="241" t="s">
        <v>1</v>
      </c>
      <c r="F187" s="242" t="s">
        <v>239</v>
      </c>
      <c r="G187" s="240"/>
      <c r="H187" s="243">
        <v>5.3200000000000003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134</v>
      </c>
      <c r="AU187" s="249" t="s">
        <v>80</v>
      </c>
      <c r="AV187" s="14" t="s">
        <v>80</v>
      </c>
      <c r="AW187" s="14" t="s">
        <v>30</v>
      </c>
      <c r="AX187" s="14" t="s">
        <v>78</v>
      </c>
      <c r="AY187" s="249" t="s">
        <v>118</v>
      </c>
    </row>
    <row r="188" s="12" customFormat="1" ht="22.8" customHeight="1">
      <c r="A188" s="12"/>
      <c r="B188" s="195"/>
      <c r="C188" s="196"/>
      <c r="D188" s="197" t="s">
        <v>72</v>
      </c>
      <c r="E188" s="209" t="s">
        <v>165</v>
      </c>
      <c r="F188" s="209" t="s">
        <v>240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SUM(P189:P197)</f>
        <v>0</v>
      </c>
      <c r="Q188" s="203"/>
      <c r="R188" s="204">
        <f>SUM(R189:R197)</f>
        <v>0.0065202000000000003</v>
      </c>
      <c r="S188" s="203"/>
      <c r="T188" s="205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78</v>
      </c>
      <c r="AT188" s="207" t="s">
        <v>72</v>
      </c>
      <c r="AU188" s="207" t="s">
        <v>78</v>
      </c>
      <c r="AY188" s="206" t="s">
        <v>118</v>
      </c>
      <c r="BK188" s="208">
        <f>SUM(BK189:BK197)</f>
        <v>0</v>
      </c>
    </row>
    <row r="189" s="2" customFormat="1" ht="24.15" customHeight="1">
      <c r="A189" s="38"/>
      <c r="B189" s="39"/>
      <c r="C189" s="211" t="s">
        <v>7</v>
      </c>
      <c r="D189" s="211" t="s">
        <v>120</v>
      </c>
      <c r="E189" s="212" t="s">
        <v>241</v>
      </c>
      <c r="F189" s="213" t="s">
        <v>242</v>
      </c>
      <c r="G189" s="214" t="s">
        <v>243</v>
      </c>
      <c r="H189" s="215">
        <v>2</v>
      </c>
      <c r="I189" s="216"/>
      <c r="J189" s="217">
        <f>ROUND(I189*H189,2)</f>
        <v>0</v>
      </c>
      <c r="K189" s="213" t="s">
        <v>124</v>
      </c>
      <c r="L189" s="44"/>
      <c r="M189" s="218" t="s">
        <v>1</v>
      </c>
      <c r="N189" s="219" t="s">
        <v>38</v>
      </c>
      <c r="O189" s="91"/>
      <c r="P189" s="220">
        <f>O189*H189</f>
        <v>0</v>
      </c>
      <c r="Q189" s="220">
        <v>1.0000000000000001E-05</v>
      </c>
      <c r="R189" s="220">
        <f>Q189*H189</f>
        <v>2.0000000000000002E-05</v>
      </c>
      <c r="S189" s="220">
        <v>0</v>
      </c>
      <c r="T189" s="22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2" t="s">
        <v>125</v>
      </c>
      <c r="AT189" s="222" t="s">
        <v>120</v>
      </c>
      <c r="AU189" s="222" t="s">
        <v>80</v>
      </c>
      <c r="AY189" s="17" t="s">
        <v>118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7" t="s">
        <v>78</v>
      </c>
      <c r="BK189" s="223">
        <f>ROUND(I189*H189,2)</f>
        <v>0</v>
      </c>
      <c r="BL189" s="17" t="s">
        <v>125</v>
      </c>
      <c r="BM189" s="222" t="s">
        <v>244</v>
      </c>
    </row>
    <row r="190" s="2" customFormat="1">
      <c r="A190" s="38"/>
      <c r="B190" s="39"/>
      <c r="C190" s="40"/>
      <c r="D190" s="224" t="s">
        <v>127</v>
      </c>
      <c r="E190" s="40"/>
      <c r="F190" s="225" t="s">
        <v>245</v>
      </c>
      <c r="G190" s="40"/>
      <c r="H190" s="40"/>
      <c r="I190" s="226"/>
      <c r="J190" s="40"/>
      <c r="K190" s="40"/>
      <c r="L190" s="44"/>
      <c r="M190" s="227"/>
      <c r="N190" s="228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127</v>
      </c>
      <c r="AU190" s="17" t="s">
        <v>80</v>
      </c>
    </row>
    <row r="191" s="2" customFormat="1" ht="24.15" customHeight="1">
      <c r="A191" s="38"/>
      <c r="B191" s="39"/>
      <c r="C191" s="250" t="s">
        <v>246</v>
      </c>
      <c r="D191" s="250" t="s">
        <v>224</v>
      </c>
      <c r="E191" s="251" t="s">
        <v>247</v>
      </c>
      <c r="F191" s="252" t="s">
        <v>248</v>
      </c>
      <c r="G191" s="253" t="s">
        <v>243</v>
      </c>
      <c r="H191" s="254">
        <v>2.0600000000000001</v>
      </c>
      <c r="I191" s="255"/>
      <c r="J191" s="256">
        <f>ROUND(I191*H191,2)</f>
        <v>0</v>
      </c>
      <c r="K191" s="252" t="s">
        <v>124</v>
      </c>
      <c r="L191" s="257"/>
      <c r="M191" s="258" t="s">
        <v>1</v>
      </c>
      <c r="N191" s="259" t="s">
        <v>38</v>
      </c>
      <c r="O191" s="91"/>
      <c r="P191" s="220">
        <f>O191*H191</f>
        <v>0</v>
      </c>
      <c r="Q191" s="220">
        <v>0.0026700000000000001</v>
      </c>
      <c r="R191" s="220">
        <f>Q191*H191</f>
        <v>0.0055002000000000002</v>
      </c>
      <c r="S191" s="220">
        <v>0</v>
      </c>
      <c r="T191" s="22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2" t="s">
        <v>165</v>
      </c>
      <c r="AT191" s="222" t="s">
        <v>224</v>
      </c>
      <c r="AU191" s="222" t="s">
        <v>80</v>
      </c>
      <c r="AY191" s="17" t="s">
        <v>118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78</v>
      </c>
      <c r="BK191" s="223">
        <f>ROUND(I191*H191,2)</f>
        <v>0</v>
      </c>
      <c r="BL191" s="17" t="s">
        <v>125</v>
      </c>
      <c r="BM191" s="222" t="s">
        <v>249</v>
      </c>
    </row>
    <row r="192" s="2" customFormat="1">
      <c r="A192" s="38"/>
      <c r="B192" s="39"/>
      <c r="C192" s="40"/>
      <c r="D192" s="224" t="s">
        <v>127</v>
      </c>
      <c r="E192" s="40"/>
      <c r="F192" s="225" t="s">
        <v>248</v>
      </c>
      <c r="G192" s="40"/>
      <c r="H192" s="40"/>
      <c r="I192" s="226"/>
      <c r="J192" s="40"/>
      <c r="K192" s="40"/>
      <c r="L192" s="44"/>
      <c r="M192" s="227"/>
      <c r="N192" s="228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127</v>
      </c>
      <c r="AU192" s="17" t="s">
        <v>80</v>
      </c>
    </row>
    <row r="193" s="14" customFormat="1">
      <c r="A193" s="14"/>
      <c r="B193" s="239"/>
      <c r="C193" s="240"/>
      <c r="D193" s="224" t="s">
        <v>134</v>
      </c>
      <c r="E193" s="240"/>
      <c r="F193" s="242" t="s">
        <v>250</v>
      </c>
      <c r="G193" s="240"/>
      <c r="H193" s="243">
        <v>2.0600000000000001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134</v>
      </c>
      <c r="AU193" s="249" t="s">
        <v>80</v>
      </c>
      <c r="AV193" s="14" t="s">
        <v>80</v>
      </c>
      <c r="AW193" s="14" t="s">
        <v>4</v>
      </c>
      <c r="AX193" s="14" t="s">
        <v>78</v>
      </c>
      <c r="AY193" s="249" t="s">
        <v>118</v>
      </c>
    </row>
    <row r="194" s="2" customFormat="1" ht="33" customHeight="1">
      <c r="A194" s="38"/>
      <c r="B194" s="39"/>
      <c r="C194" s="211" t="s">
        <v>251</v>
      </c>
      <c r="D194" s="211" t="s">
        <v>120</v>
      </c>
      <c r="E194" s="212" t="s">
        <v>252</v>
      </c>
      <c r="F194" s="213" t="s">
        <v>253</v>
      </c>
      <c r="G194" s="214" t="s">
        <v>254</v>
      </c>
      <c r="H194" s="215">
        <v>1</v>
      </c>
      <c r="I194" s="216"/>
      <c r="J194" s="217">
        <f>ROUND(I194*H194,2)</f>
        <v>0</v>
      </c>
      <c r="K194" s="213" t="s">
        <v>124</v>
      </c>
      <c r="L194" s="44"/>
      <c r="M194" s="218" t="s">
        <v>1</v>
      </c>
      <c r="N194" s="219" t="s">
        <v>38</v>
      </c>
      <c r="O194" s="91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2" t="s">
        <v>125</v>
      </c>
      <c r="AT194" s="222" t="s">
        <v>120</v>
      </c>
      <c r="AU194" s="222" t="s">
        <v>80</v>
      </c>
      <c r="AY194" s="17" t="s">
        <v>118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78</v>
      </c>
      <c r="BK194" s="223">
        <f>ROUND(I194*H194,2)</f>
        <v>0</v>
      </c>
      <c r="BL194" s="17" t="s">
        <v>125</v>
      </c>
      <c r="BM194" s="222" t="s">
        <v>255</v>
      </c>
    </row>
    <row r="195" s="2" customFormat="1">
      <c r="A195" s="38"/>
      <c r="B195" s="39"/>
      <c r="C195" s="40"/>
      <c r="D195" s="224" t="s">
        <v>127</v>
      </c>
      <c r="E195" s="40"/>
      <c r="F195" s="225" t="s">
        <v>256</v>
      </c>
      <c r="G195" s="40"/>
      <c r="H195" s="40"/>
      <c r="I195" s="226"/>
      <c r="J195" s="40"/>
      <c r="K195" s="40"/>
      <c r="L195" s="44"/>
      <c r="M195" s="227"/>
      <c r="N195" s="228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127</v>
      </c>
      <c r="AU195" s="17" t="s">
        <v>80</v>
      </c>
    </row>
    <row r="196" s="2" customFormat="1" ht="21.75" customHeight="1">
      <c r="A196" s="38"/>
      <c r="B196" s="39"/>
      <c r="C196" s="250" t="s">
        <v>257</v>
      </c>
      <c r="D196" s="250" t="s">
        <v>224</v>
      </c>
      <c r="E196" s="251" t="s">
        <v>258</v>
      </c>
      <c r="F196" s="252" t="s">
        <v>259</v>
      </c>
      <c r="G196" s="253" t="s">
        <v>254</v>
      </c>
      <c r="H196" s="254">
        <v>1</v>
      </c>
      <c r="I196" s="255"/>
      <c r="J196" s="256">
        <f>ROUND(I196*H196,2)</f>
        <v>0</v>
      </c>
      <c r="K196" s="252" t="s">
        <v>124</v>
      </c>
      <c r="L196" s="257"/>
      <c r="M196" s="258" t="s">
        <v>1</v>
      </c>
      <c r="N196" s="259" t="s">
        <v>38</v>
      </c>
      <c r="O196" s="91"/>
      <c r="P196" s="220">
        <f>O196*H196</f>
        <v>0</v>
      </c>
      <c r="Q196" s="220">
        <v>0.001</v>
      </c>
      <c r="R196" s="220">
        <f>Q196*H196</f>
        <v>0.001</v>
      </c>
      <c r="S196" s="220">
        <v>0</v>
      </c>
      <c r="T196" s="22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2" t="s">
        <v>165</v>
      </c>
      <c r="AT196" s="222" t="s">
        <v>224</v>
      </c>
      <c r="AU196" s="222" t="s">
        <v>80</v>
      </c>
      <c r="AY196" s="17" t="s">
        <v>118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78</v>
      </c>
      <c r="BK196" s="223">
        <f>ROUND(I196*H196,2)</f>
        <v>0</v>
      </c>
      <c r="BL196" s="17" t="s">
        <v>125</v>
      </c>
      <c r="BM196" s="222" t="s">
        <v>260</v>
      </c>
    </row>
    <row r="197" s="2" customFormat="1">
      <c r="A197" s="38"/>
      <c r="B197" s="39"/>
      <c r="C197" s="40"/>
      <c r="D197" s="224" t="s">
        <v>127</v>
      </c>
      <c r="E197" s="40"/>
      <c r="F197" s="225" t="s">
        <v>259</v>
      </c>
      <c r="G197" s="40"/>
      <c r="H197" s="40"/>
      <c r="I197" s="226"/>
      <c r="J197" s="40"/>
      <c r="K197" s="40"/>
      <c r="L197" s="44"/>
      <c r="M197" s="227"/>
      <c r="N197" s="228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127</v>
      </c>
      <c r="AU197" s="17" t="s">
        <v>80</v>
      </c>
    </row>
    <row r="198" s="12" customFormat="1" ht="22.8" customHeight="1">
      <c r="A198" s="12"/>
      <c r="B198" s="195"/>
      <c r="C198" s="196"/>
      <c r="D198" s="197" t="s">
        <v>72</v>
      </c>
      <c r="E198" s="209" t="s">
        <v>172</v>
      </c>
      <c r="F198" s="209" t="s">
        <v>261</v>
      </c>
      <c r="G198" s="196"/>
      <c r="H198" s="196"/>
      <c r="I198" s="199"/>
      <c r="J198" s="210">
        <f>BK198</f>
        <v>0</v>
      </c>
      <c r="K198" s="196"/>
      <c r="L198" s="201"/>
      <c r="M198" s="202"/>
      <c r="N198" s="203"/>
      <c r="O198" s="203"/>
      <c r="P198" s="204">
        <f>SUM(P199:P212)</f>
        <v>0</v>
      </c>
      <c r="Q198" s="203"/>
      <c r="R198" s="204">
        <f>SUM(R199:R212)</f>
        <v>0.0025200000000000001</v>
      </c>
      <c r="S198" s="203"/>
      <c r="T198" s="205">
        <f>SUM(T199:T212)</f>
        <v>6.3360000000000003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6" t="s">
        <v>78</v>
      </c>
      <c r="AT198" s="207" t="s">
        <v>72</v>
      </c>
      <c r="AU198" s="207" t="s">
        <v>78</v>
      </c>
      <c r="AY198" s="206" t="s">
        <v>118</v>
      </c>
      <c r="BK198" s="208">
        <f>SUM(BK199:BK212)</f>
        <v>0</v>
      </c>
    </row>
    <row r="199" s="2" customFormat="1" ht="37.8" customHeight="1">
      <c r="A199" s="38"/>
      <c r="B199" s="39"/>
      <c r="C199" s="211" t="s">
        <v>262</v>
      </c>
      <c r="D199" s="211" t="s">
        <v>120</v>
      </c>
      <c r="E199" s="212" t="s">
        <v>263</v>
      </c>
      <c r="F199" s="213" t="s">
        <v>264</v>
      </c>
      <c r="G199" s="214" t="s">
        <v>123</v>
      </c>
      <c r="H199" s="215">
        <v>12</v>
      </c>
      <c r="I199" s="216"/>
      <c r="J199" s="217">
        <f>ROUND(I199*H199,2)</f>
        <v>0</v>
      </c>
      <c r="K199" s="213" t="s">
        <v>124</v>
      </c>
      <c r="L199" s="44"/>
      <c r="M199" s="218" t="s">
        <v>1</v>
      </c>
      <c r="N199" s="219" t="s">
        <v>38</v>
      </c>
      <c r="O199" s="91"/>
      <c r="P199" s="220">
        <f>O199*H199</f>
        <v>0</v>
      </c>
      <c r="Q199" s="220">
        <v>0.00021000000000000001</v>
      </c>
      <c r="R199" s="220">
        <f>Q199*H199</f>
        <v>0.0025200000000000001</v>
      </c>
      <c r="S199" s="220">
        <v>0</v>
      </c>
      <c r="T199" s="22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2" t="s">
        <v>125</v>
      </c>
      <c r="AT199" s="222" t="s">
        <v>120</v>
      </c>
      <c r="AU199" s="222" t="s">
        <v>80</v>
      </c>
      <c r="AY199" s="17" t="s">
        <v>118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78</v>
      </c>
      <c r="BK199" s="223">
        <f>ROUND(I199*H199,2)</f>
        <v>0</v>
      </c>
      <c r="BL199" s="17" t="s">
        <v>125</v>
      </c>
      <c r="BM199" s="222" t="s">
        <v>265</v>
      </c>
    </row>
    <row r="200" s="2" customFormat="1">
      <c r="A200" s="38"/>
      <c r="B200" s="39"/>
      <c r="C200" s="40"/>
      <c r="D200" s="224" t="s">
        <v>127</v>
      </c>
      <c r="E200" s="40"/>
      <c r="F200" s="225" t="s">
        <v>266</v>
      </c>
      <c r="G200" s="40"/>
      <c r="H200" s="40"/>
      <c r="I200" s="226"/>
      <c r="J200" s="40"/>
      <c r="K200" s="40"/>
      <c r="L200" s="44"/>
      <c r="M200" s="227"/>
      <c r="N200" s="22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127</v>
      </c>
      <c r="AU200" s="17" t="s">
        <v>80</v>
      </c>
    </row>
    <row r="201" s="2" customFormat="1" ht="24.15" customHeight="1">
      <c r="A201" s="38"/>
      <c r="B201" s="39"/>
      <c r="C201" s="211" t="s">
        <v>267</v>
      </c>
      <c r="D201" s="211" t="s">
        <v>120</v>
      </c>
      <c r="E201" s="212" t="s">
        <v>268</v>
      </c>
      <c r="F201" s="213" t="s">
        <v>269</v>
      </c>
      <c r="G201" s="214" t="s">
        <v>131</v>
      </c>
      <c r="H201" s="215">
        <v>1.5600000000000001</v>
      </c>
      <c r="I201" s="216"/>
      <c r="J201" s="217">
        <f>ROUND(I201*H201,2)</f>
        <v>0</v>
      </c>
      <c r="K201" s="213" t="s">
        <v>124</v>
      </c>
      <c r="L201" s="44"/>
      <c r="M201" s="218" t="s">
        <v>1</v>
      </c>
      <c r="N201" s="219" t="s">
        <v>38</v>
      </c>
      <c r="O201" s="91"/>
      <c r="P201" s="220">
        <f>O201*H201</f>
        <v>0</v>
      </c>
      <c r="Q201" s="220">
        <v>0</v>
      </c>
      <c r="R201" s="220">
        <f>Q201*H201</f>
        <v>0</v>
      </c>
      <c r="S201" s="220">
        <v>1.8</v>
      </c>
      <c r="T201" s="221">
        <f>S201*H201</f>
        <v>2.8080000000000003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2" t="s">
        <v>125</v>
      </c>
      <c r="AT201" s="222" t="s">
        <v>120</v>
      </c>
      <c r="AU201" s="222" t="s">
        <v>80</v>
      </c>
      <c r="AY201" s="17" t="s">
        <v>118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78</v>
      </c>
      <c r="BK201" s="223">
        <f>ROUND(I201*H201,2)</f>
        <v>0</v>
      </c>
      <c r="BL201" s="17" t="s">
        <v>125</v>
      </c>
      <c r="BM201" s="222" t="s">
        <v>270</v>
      </c>
    </row>
    <row r="202" s="2" customFormat="1">
      <c r="A202" s="38"/>
      <c r="B202" s="39"/>
      <c r="C202" s="40"/>
      <c r="D202" s="224" t="s">
        <v>127</v>
      </c>
      <c r="E202" s="40"/>
      <c r="F202" s="225" t="s">
        <v>271</v>
      </c>
      <c r="G202" s="40"/>
      <c r="H202" s="40"/>
      <c r="I202" s="226"/>
      <c r="J202" s="40"/>
      <c r="K202" s="40"/>
      <c r="L202" s="44"/>
      <c r="M202" s="227"/>
      <c r="N202" s="228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127</v>
      </c>
      <c r="AU202" s="17" t="s">
        <v>80</v>
      </c>
    </row>
    <row r="203" s="14" customFormat="1">
      <c r="A203" s="14"/>
      <c r="B203" s="239"/>
      <c r="C203" s="240"/>
      <c r="D203" s="224" t="s">
        <v>134</v>
      </c>
      <c r="E203" s="241" t="s">
        <v>1</v>
      </c>
      <c r="F203" s="242" t="s">
        <v>272</v>
      </c>
      <c r="G203" s="240"/>
      <c r="H203" s="243">
        <v>1.5600000000000001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134</v>
      </c>
      <c r="AU203" s="249" t="s">
        <v>80</v>
      </c>
      <c r="AV203" s="14" t="s">
        <v>80</v>
      </c>
      <c r="AW203" s="14" t="s">
        <v>30</v>
      </c>
      <c r="AX203" s="14" t="s">
        <v>78</v>
      </c>
      <c r="AY203" s="249" t="s">
        <v>118</v>
      </c>
    </row>
    <row r="204" s="2" customFormat="1" ht="21.75" customHeight="1">
      <c r="A204" s="38"/>
      <c r="B204" s="39"/>
      <c r="C204" s="211" t="s">
        <v>273</v>
      </c>
      <c r="D204" s="211" t="s">
        <v>120</v>
      </c>
      <c r="E204" s="212" t="s">
        <v>274</v>
      </c>
      <c r="F204" s="213" t="s">
        <v>275</v>
      </c>
      <c r="G204" s="214" t="s">
        <v>131</v>
      </c>
      <c r="H204" s="215">
        <v>0.97999999999999998</v>
      </c>
      <c r="I204" s="216"/>
      <c r="J204" s="217">
        <f>ROUND(I204*H204,2)</f>
        <v>0</v>
      </c>
      <c r="K204" s="213" t="s">
        <v>124</v>
      </c>
      <c r="L204" s="44"/>
      <c r="M204" s="218" t="s">
        <v>1</v>
      </c>
      <c r="N204" s="219" t="s">
        <v>38</v>
      </c>
      <c r="O204" s="91"/>
      <c r="P204" s="220">
        <f>O204*H204</f>
        <v>0</v>
      </c>
      <c r="Q204" s="220">
        <v>0</v>
      </c>
      <c r="R204" s="220">
        <f>Q204*H204</f>
        <v>0</v>
      </c>
      <c r="S204" s="220">
        <v>2.1000000000000001</v>
      </c>
      <c r="T204" s="221">
        <f>S204*H204</f>
        <v>2.0579999999999998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2" t="s">
        <v>125</v>
      </c>
      <c r="AT204" s="222" t="s">
        <v>120</v>
      </c>
      <c r="AU204" s="222" t="s">
        <v>80</v>
      </c>
      <c r="AY204" s="17" t="s">
        <v>118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7" t="s">
        <v>78</v>
      </c>
      <c r="BK204" s="223">
        <f>ROUND(I204*H204,2)</f>
        <v>0</v>
      </c>
      <c r="BL204" s="17" t="s">
        <v>125</v>
      </c>
      <c r="BM204" s="222" t="s">
        <v>276</v>
      </c>
    </row>
    <row r="205" s="2" customFormat="1">
      <c r="A205" s="38"/>
      <c r="B205" s="39"/>
      <c r="C205" s="40"/>
      <c r="D205" s="224" t="s">
        <v>127</v>
      </c>
      <c r="E205" s="40"/>
      <c r="F205" s="225" t="s">
        <v>277</v>
      </c>
      <c r="G205" s="40"/>
      <c r="H205" s="40"/>
      <c r="I205" s="226"/>
      <c r="J205" s="40"/>
      <c r="K205" s="40"/>
      <c r="L205" s="44"/>
      <c r="M205" s="227"/>
      <c r="N205" s="228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127</v>
      </c>
      <c r="AU205" s="17" t="s">
        <v>80</v>
      </c>
    </row>
    <row r="206" s="14" customFormat="1">
      <c r="A206" s="14"/>
      <c r="B206" s="239"/>
      <c r="C206" s="240"/>
      <c r="D206" s="224" t="s">
        <v>134</v>
      </c>
      <c r="E206" s="241" t="s">
        <v>1</v>
      </c>
      <c r="F206" s="242" t="s">
        <v>278</v>
      </c>
      <c r="G206" s="240"/>
      <c r="H206" s="243">
        <v>0.97999999999999998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9" t="s">
        <v>134</v>
      </c>
      <c r="AU206" s="249" t="s">
        <v>80</v>
      </c>
      <c r="AV206" s="14" t="s">
        <v>80</v>
      </c>
      <c r="AW206" s="14" t="s">
        <v>30</v>
      </c>
      <c r="AX206" s="14" t="s">
        <v>78</v>
      </c>
      <c r="AY206" s="249" t="s">
        <v>118</v>
      </c>
    </row>
    <row r="207" s="2" customFormat="1" ht="24.15" customHeight="1">
      <c r="A207" s="38"/>
      <c r="B207" s="39"/>
      <c r="C207" s="211" t="s">
        <v>279</v>
      </c>
      <c r="D207" s="211" t="s">
        <v>120</v>
      </c>
      <c r="E207" s="212" t="s">
        <v>280</v>
      </c>
      <c r="F207" s="213" t="s">
        <v>281</v>
      </c>
      <c r="G207" s="214" t="s">
        <v>243</v>
      </c>
      <c r="H207" s="215">
        <v>4.2000000000000002</v>
      </c>
      <c r="I207" s="216"/>
      <c r="J207" s="217">
        <f>ROUND(I207*H207,2)</f>
        <v>0</v>
      </c>
      <c r="K207" s="213" t="s">
        <v>124</v>
      </c>
      <c r="L207" s="44"/>
      <c r="M207" s="218" t="s">
        <v>1</v>
      </c>
      <c r="N207" s="219" t="s">
        <v>38</v>
      </c>
      <c r="O207" s="91"/>
      <c r="P207" s="220">
        <f>O207*H207</f>
        <v>0</v>
      </c>
      <c r="Q207" s="220">
        <v>0</v>
      </c>
      <c r="R207" s="220">
        <f>Q207*H207</f>
        <v>0</v>
      </c>
      <c r="S207" s="220">
        <v>0.070000000000000007</v>
      </c>
      <c r="T207" s="221">
        <f>S207*H207</f>
        <v>0.29400000000000004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2" t="s">
        <v>125</v>
      </c>
      <c r="AT207" s="222" t="s">
        <v>120</v>
      </c>
      <c r="AU207" s="222" t="s">
        <v>80</v>
      </c>
      <c r="AY207" s="17" t="s">
        <v>118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7" t="s">
        <v>78</v>
      </c>
      <c r="BK207" s="223">
        <f>ROUND(I207*H207,2)</f>
        <v>0</v>
      </c>
      <c r="BL207" s="17" t="s">
        <v>125</v>
      </c>
      <c r="BM207" s="222" t="s">
        <v>282</v>
      </c>
    </row>
    <row r="208" s="2" customFormat="1">
      <c r="A208" s="38"/>
      <c r="B208" s="39"/>
      <c r="C208" s="40"/>
      <c r="D208" s="224" t="s">
        <v>127</v>
      </c>
      <c r="E208" s="40"/>
      <c r="F208" s="225" t="s">
        <v>281</v>
      </c>
      <c r="G208" s="40"/>
      <c r="H208" s="40"/>
      <c r="I208" s="226"/>
      <c r="J208" s="40"/>
      <c r="K208" s="40"/>
      <c r="L208" s="44"/>
      <c r="M208" s="227"/>
      <c r="N208" s="228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127</v>
      </c>
      <c r="AU208" s="17" t="s">
        <v>80</v>
      </c>
    </row>
    <row r="209" s="14" customFormat="1">
      <c r="A209" s="14"/>
      <c r="B209" s="239"/>
      <c r="C209" s="240"/>
      <c r="D209" s="224" t="s">
        <v>134</v>
      </c>
      <c r="E209" s="241" t="s">
        <v>1</v>
      </c>
      <c r="F209" s="242" t="s">
        <v>283</v>
      </c>
      <c r="G209" s="240"/>
      <c r="H209" s="243">
        <v>4.2000000000000002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9" t="s">
        <v>134</v>
      </c>
      <c r="AU209" s="249" t="s">
        <v>80</v>
      </c>
      <c r="AV209" s="14" t="s">
        <v>80</v>
      </c>
      <c r="AW209" s="14" t="s">
        <v>30</v>
      </c>
      <c r="AX209" s="14" t="s">
        <v>78</v>
      </c>
      <c r="AY209" s="249" t="s">
        <v>118</v>
      </c>
    </row>
    <row r="210" s="2" customFormat="1" ht="33" customHeight="1">
      <c r="A210" s="38"/>
      <c r="B210" s="39"/>
      <c r="C210" s="211" t="s">
        <v>284</v>
      </c>
      <c r="D210" s="211" t="s">
        <v>120</v>
      </c>
      <c r="E210" s="212" t="s">
        <v>285</v>
      </c>
      <c r="F210" s="213" t="s">
        <v>286</v>
      </c>
      <c r="G210" s="214" t="s">
        <v>123</v>
      </c>
      <c r="H210" s="215">
        <v>9.8000000000000007</v>
      </c>
      <c r="I210" s="216"/>
      <c r="J210" s="217">
        <f>ROUND(I210*H210,2)</f>
        <v>0</v>
      </c>
      <c r="K210" s="213" t="s">
        <v>124</v>
      </c>
      <c r="L210" s="44"/>
      <c r="M210" s="218" t="s">
        <v>1</v>
      </c>
      <c r="N210" s="219" t="s">
        <v>38</v>
      </c>
      <c r="O210" s="91"/>
      <c r="P210" s="220">
        <f>O210*H210</f>
        <v>0</v>
      </c>
      <c r="Q210" s="220">
        <v>0</v>
      </c>
      <c r="R210" s="220">
        <f>Q210*H210</f>
        <v>0</v>
      </c>
      <c r="S210" s="220">
        <v>0.12</v>
      </c>
      <c r="T210" s="221">
        <f>S210*H210</f>
        <v>1.1759999999999999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2" t="s">
        <v>125</v>
      </c>
      <c r="AT210" s="222" t="s">
        <v>120</v>
      </c>
      <c r="AU210" s="222" t="s">
        <v>80</v>
      </c>
      <c r="AY210" s="17" t="s">
        <v>118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7" t="s">
        <v>78</v>
      </c>
      <c r="BK210" s="223">
        <f>ROUND(I210*H210,2)</f>
        <v>0</v>
      </c>
      <c r="BL210" s="17" t="s">
        <v>125</v>
      </c>
      <c r="BM210" s="222" t="s">
        <v>287</v>
      </c>
    </row>
    <row r="211" s="2" customFormat="1">
      <c r="A211" s="38"/>
      <c r="B211" s="39"/>
      <c r="C211" s="40"/>
      <c r="D211" s="224" t="s">
        <v>127</v>
      </c>
      <c r="E211" s="40"/>
      <c r="F211" s="225" t="s">
        <v>288</v>
      </c>
      <c r="G211" s="40"/>
      <c r="H211" s="40"/>
      <c r="I211" s="226"/>
      <c r="J211" s="40"/>
      <c r="K211" s="40"/>
      <c r="L211" s="44"/>
      <c r="M211" s="227"/>
      <c r="N211" s="228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127</v>
      </c>
      <c r="AU211" s="17" t="s">
        <v>80</v>
      </c>
    </row>
    <row r="212" s="14" customFormat="1">
      <c r="A212" s="14"/>
      <c r="B212" s="239"/>
      <c r="C212" s="240"/>
      <c r="D212" s="224" t="s">
        <v>134</v>
      </c>
      <c r="E212" s="241" t="s">
        <v>1</v>
      </c>
      <c r="F212" s="242" t="s">
        <v>289</v>
      </c>
      <c r="G212" s="240"/>
      <c r="H212" s="243">
        <v>9.8000000000000007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134</v>
      </c>
      <c r="AU212" s="249" t="s">
        <v>80</v>
      </c>
      <c r="AV212" s="14" t="s">
        <v>80</v>
      </c>
      <c r="AW212" s="14" t="s">
        <v>30</v>
      </c>
      <c r="AX212" s="14" t="s">
        <v>78</v>
      </c>
      <c r="AY212" s="249" t="s">
        <v>118</v>
      </c>
    </row>
    <row r="213" s="12" customFormat="1" ht="22.8" customHeight="1">
      <c r="A213" s="12"/>
      <c r="B213" s="195"/>
      <c r="C213" s="196"/>
      <c r="D213" s="197" t="s">
        <v>72</v>
      </c>
      <c r="E213" s="209" t="s">
        <v>290</v>
      </c>
      <c r="F213" s="209" t="s">
        <v>291</v>
      </c>
      <c r="G213" s="196"/>
      <c r="H213" s="196"/>
      <c r="I213" s="199"/>
      <c r="J213" s="210">
        <f>BK213</f>
        <v>0</v>
      </c>
      <c r="K213" s="196"/>
      <c r="L213" s="201"/>
      <c r="M213" s="202"/>
      <c r="N213" s="203"/>
      <c r="O213" s="203"/>
      <c r="P213" s="204">
        <f>SUM(P214:P222)</f>
        <v>0</v>
      </c>
      <c r="Q213" s="203"/>
      <c r="R213" s="204">
        <f>SUM(R214:R222)</f>
        <v>0</v>
      </c>
      <c r="S213" s="203"/>
      <c r="T213" s="205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6" t="s">
        <v>78</v>
      </c>
      <c r="AT213" s="207" t="s">
        <v>72</v>
      </c>
      <c r="AU213" s="207" t="s">
        <v>78</v>
      </c>
      <c r="AY213" s="206" t="s">
        <v>118</v>
      </c>
      <c r="BK213" s="208">
        <f>SUM(BK214:BK222)</f>
        <v>0</v>
      </c>
    </row>
    <row r="214" s="2" customFormat="1" ht="33" customHeight="1">
      <c r="A214" s="38"/>
      <c r="B214" s="39"/>
      <c r="C214" s="211" t="s">
        <v>292</v>
      </c>
      <c r="D214" s="211" t="s">
        <v>120</v>
      </c>
      <c r="E214" s="212" t="s">
        <v>293</v>
      </c>
      <c r="F214" s="213" t="s">
        <v>294</v>
      </c>
      <c r="G214" s="214" t="s">
        <v>168</v>
      </c>
      <c r="H214" s="215">
        <v>6.4349999999999996</v>
      </c>
      <c r="I214" s="216"/>
      <c r="J214" s="217">
        <f>ROUND(I214*H214,2)</f>
        <v>0</v>
      </c>
      <c r="K214" s="213" t="s">
        <v>124</v>
      </c>
      <c r="L214" s="44"/>
      <c r="M214" s="218" t="s">
        <v>1</v>
      </c>
      <c r="N214" s="219" t="s">
        <v>38</v>
      </c>
      <c r="O214" s="91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2" t="s">
        <v>125</v>
      </c>
      <c r="AT214" s="222" t="s">
        <v>120</v>
      </c>
      <c r="AU214" s="222" t="s">
        <v>80</v>
      </c>
      <c r="AY214" s="17" t="s">
        <v>118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7" t="s">
        <v>78</v>
      </c>
      <c r="BK214" s="223">
        <f>ROUND(I214*H214,2)</f>
        <v>0</v>
      </c>
      <c r="BL214" s="17" t="s">
        <v>125</v>
      </c>
      <c r="BM214" s="222" t="s">
        <v>295</v>
      </c>
    </row>
    <row r="215" s="2" customFormat="1">
      <c r="A215" s="38"/>
      <c r="B215" s="39"/>
      <c r="C215" s="40"/>
      <c r="D215" s="224" t="s">
        <v>127</v>
      </c>
      <c r="E215" s="40"/>
      <c r="F215" s="225" t="s">
        <v>296</v>
      </c>
      <c r="G215" s="40"/>
      <c r="H215" s="40"/>
      <c r="I215" s="226"/>
      <c r="J215" s="40"/>
      <c r="K215" s="40"/>
      <c r="L215" s="44"/>
      <c r="M215" s="227"/>
      <c r="N215" s="228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127</v>
      </c>
      <c r="AU215" s="17" t="s">
        <v>80</v>
      </c>
    </row>
    <row r="216" s="2" customFormat="1" ht="21.75" customHeight="1">
      <c r="A216" s="38"/>
      <c r="B216" s="39"/>
      <c r="C216" s="211" t="s">
        <v>297</v>
      </c>
      <c r="D216" s="211" t="s">
        <v>120</v>
      </c>
      <c r="E216" s="212" t="s">
        <v>298</v>
      </c>
      <c r="F216" s="213" t="s">
        <v>299</v>
      </c>
      <c r="G216" s="214" t="s">
        <v>168</v>
      </c>
      <c r="H216" s="215">
        <v>64.349999999999994</v>
      </c>
      <c r="I216" s="216"/>
      <c r="J216" s="217">
        <f>ROUND(I216*H216,2)</f>
        <v>0</v>
      </c>
      <c r="K216" s="213" t="s">
        <v>124</v>
      </c>
      <c r="L216" s="44"/>
      <c r="M216" s="218" t="s">
        <v>1</v>
      </c>
      <c r="N216" s="219" t="s">
        <v>38</v>
      </c>
      <c r="O216" s="91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2" t="s">
        <v>125</v>
      </c>
      <c r="AT216" s="222" t="s">
        <v>120</v>
      </c>
      <c r="AU216" s="222" t="s">
        <v>80</v>
      </c>
      <c r="AY216" s="17" t="s">
        <v>118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78</v>
      </c>
      <c r="BK216" s="223">
        <f>ROUND(I216*H216,2)</f>
        <v>0</v>
      </c>
      <c r="BL216" s="17" t="s">
        <v>125</v>
      </c>
      <c r="BM216" s="222" t="s">
        <v>300</v>
      </c>
    </row>
    <row r="217" s="2" customFormat="1">
      <c r="A217" s="38"/>
      <c r="B217" s="39"/>
      <c r="C217" s="40"/>
      <c r="D217" s="224" t="s">
        <v>127</v>
      </c>
      <c r="E217" s="40"/>
      <c r="F217" s="225" t="s">
        <v>301</v>
      </c>
      <c r="G217" s="40"/>
      <c r="H217" s="40"/>
      <c r="I217" s="226"/>
      <c r="J217" s="40"/>
      <c r="K217" s="40"/>
      <c r="L217" s="44"/>
      <c r="M217" s="227"/>
      <c r="N217" s="228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127</v>
      </c>
      <c r="AU217" s="17" t="s">
        <v>80</v>
      </c>
    </row>
    <row r="218" s="14" customFormat="1">
      <c r="A218" s="14"/>
      <c r="B218" s="239"/>
      <c r="C218" s="240"/>
      <c r="D218" s="224" t="s">
        <v>134</v>
      </c>
      <c r="E218" s="240"/>
      <c r="F218" s="242" t="s">
        <v>302</v>
      </c>
      <c r="G218" s="240"/>
      <c r="H218" s="243">
        <v>64.349999999999994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134</v>
      </c>
      <c r="AU218" s="249" t="s">
        <v>80</v>
      </c>
      <c r="AV218" s="14" t="s">
        <v>80</v>
      </c>
      <c r="AW218" s="14" t="s">
        <v>4</v>
      </c>
      <c r="AX218" s="14" t="s">
        <v>78</v>
      </c>
      <c r="AY218" s="249" t="s">
        <v>118</v>
      </c>
    </row>
    <row r="219" s="2" customFormat="1" ht="16.5" customHeight="1">
      <c r="A219" s="38"/>
      <c r="B219" s="39"/>
      <c r="C219" s="211" t="s">
        <v>303</v>
      </c>
      <c r="D219" s="211" t="s">
        <v>120</v>
      </c>
      <c r="E219" s="212" t="s">
        <v>304</v>
      </c>
      <c r="F219" s="213" t="s">
        <v>305</v>
      </c>
      <c r="G219" s="214" t="s">
        <v>168</v>
      </c>
      <c r="H219" s="215">
        <v>6.4349999999999996</v>
      </c>
      <c r="I219" s="216"/>
      <c r="J219" s="217">
        <f>ROUND(I219*H219,2)</f>
        <v>0</v>
      </c>
      <c r="K219" s="213" t="s">
        <v>124</v>
      </c>
      <c r="L219" s="44"/>
      <c r="M219" s="218" t="s">
        <v>1</v>
      </c>
      <c r="N219" s="219" t="s">
        <v>38</v>
      </c>
      <c r="O219" s="91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2" t="s">
        <v>125</v>
      </c>
      <c r="AT219" s="222" t="s">
        <v>120</v>
      </c>
      <c r="AU219" s="222" t="s">
        <v>80</v>
      </c>
      <c r="AY219" s="17" t="s">
        <v>118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78</v>
      </c>
      <c r="BK219" s="223">
        <f>ROUND(I219*H219,2)</f>
        <v>0</v>
      </c>
      <c r="BL219" s="17" t="s">
        <v>125</v>
      </c>
      <c r="BM219" s="222" t="s">
        <v>306</v>
      </c>
    </row>
    <row r="220" s="2" customFormat="1">
      <c r="A220" s="38"/>
      <c r="B220" s="39"/>
      <c r="C220" s="40"/>
      <c r="D220" s="224" t="s">
        <v>127</v>
      </c>
      <c r="E220" s="40"/>
      <c r="F220" s="225" t="s">
        <v>307</v>
      </c>
      <c r="G220" s="40"/>
      <c r="H220" s="40"/>
      <c r="I220" s="226"/>
      <c r="J220" s="40"/>
      <c r="K220" s="40"/>
      <c r="L220" s="44"/>
      <c r="M220" s="227"/>
      <c r="N220" s="228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127</v>
      </c>
      <c r="AU220" s="17" t="s">
        <v>80</v>
      </c>
    </row>
    <row r="221" s="2" customFormat="1" ht="49.05" customHeight="1">
      <c r="A221" s="38"/>
      <c r="B221" s="39"/>
      <c r="C221" s="211" t="s">
        <v>308</v>
      </c>
      <c r="D221" s="211" t="s">
        <v>120</v>
      </c>
      <c r="E221" s="212" t="s">
        <v>309</v>
      </c>
      <c r="F221" s="213" t="s">
        <v>310</v>
      </c>
      <c r="G221" s="214" t="s">
        <v>168</v>
      </c>
      <c r="H221" s="215">
        <v>6.4349999999999996</v>
      </c>
      <c r="I221" s="216"/>
      <c r="J221" s="217">
        <f>ROUND(I221*H221,2)</f>
        <v>0</v>
      </c>
      <c r="K221" s="213" t="s">
        <v>124</v>
      </c>
      <c r="L221" s="44"/>
      <c r="M221" s="218" t="s">
        <v>1</v>
      </c>
      <c r="N221" s="219" t="s">
        <v>38</v>
      </c>
      <c r="O221" s="91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2" t="s">
        <v>125</v>
      </c>
      <c r="AT221" s="222" t="s">
        <v>120</v>
      </c>
      <c r="AU221" s="222" t="s">
        <v>80</v>
      </c>
      <c r="AY221" s="17" t="s">
        <v>118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7" t="s">
        <v>78</v>
      </c>
      <c r="BK221" s="223">
        <f>ROUND(I221*H221,2)</f>
        <v>0</v>
      </c>
      <c r="BL221" s="17" t="s">
        <v>125</v>
      </c>
      <c r="BM221" s="222" t="s">
        <v>311</v>
      </c>
    </row>
    <row r="222" s="2" customFormat="1">
      <c r="A222" s="38"/>
      <c r="B222" s="39"/>
      <c r="C222" s="40"/>
      <c r="D222" s="224" t="s">
        <v>127</v>
      </c>
      <c r="E222" s="40"/>
      <c r="F222" s="225" t="s">
        <v>312</v>
      </c>
      <c r="G222" s="40"/>
      <c r="H222" s="40"/>
      <c r="I222" s="226"/>
      <c r="J222" s="40"/>
      <c r="K222" s="40"/>
      <c r="L222" s="44"/>
      <c r="M222" s="227"/>
      <c r="N222" s="228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127</v>
      </c>
      <c r="AU222" s="17" t="s">
        <v>80</v>
      </c>
    </row>
    <row r="223" s="12" customFormat="1" ht="22.8" customHeight="1">
      <c r="A223" s="12"/>
      <c r="B223" s="195"/>
      <c r="C223" s="196"/>
      <c r="D223" s="197" t="s">
        <v>72</v>
      </c>
      <c r="E223" s="209" t="s">
        <v>313</v>
      </c>
      <c r="F223" s="209" t="s">
        <v>314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SUM(P224:P225)</f>
        <v>0</v>
      </c>
      <c r="Q223" s="203"/>
      <c r="R223" s="204">
        <f>SUM(R224:R225)</f>
        <v>0</v>
      </c>
      <c r="S223" s="203"/>
      <c r="T223" s="205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6" t="s">
        <v>78</v>
      </c>
      <c r="AT223" s="207" t="s">
        <v>72</v>
      </c>
      <c r="AU223" s="207" t="s">
        <v>78</v>
      </c>
      <c r="AY223" s="206" t="s">
        <v>118</v>
      </c>
      <c r="BK223" s="208">
        <f>SUM(BK224:BK225)</f>
        <v>0</v>
      </c>
    </row>
    <row r="224" s="2" customFormat="1" ht="24.15" customHeight="1">
      <c r="A224" s="38"/>
      <c r="B224" s="39"/>
      <c r="C224" s="211" t="s">
        <v>315</v>
      </c>
      <c r="D224" s="211" t="s">
        <v>120</v>
      </c>
      <c r="E224" s="212" t="s">
        <v>316</v>
      </c>
      <c r="F224" s="213" t="s">
        <v>317</v>
      </c>
      <c r="G224" s="214" t="s">
        <v>168</v>
      </c>
      <c r="H224" s="215">
        <v>2.9529999999999998</v>
      </c>
      <c r="I224" s="216"/>
      <c r="J224" s="217">
        <f>ROUND(I224*H224,2)</f>
        <v>0</v>
      </c>
      <c r="K224" s="213" t="s">
        <v>124</v>
      </c>
      <c r="L224" s="44"/>
      <c r="M224" s="218" t="s">
        <v>1</v>
      </c>
      <c r="N224" s="219" t="s">
        <v>38</v>
      </c>
      <c r="O224" s="91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2" t="s">
        <v>125</v>
      </c>
      <c r="AT224" s="222" t="s">
        <v>120</v>
      </c>
      <c r="AU224" s="222" t="s">
        <v>80</v>
      </c>
      <c r="AY224" s="17" t="s">
        <v>118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7" t="s">
        <v>78</v>
      </c>
      <c r="BK224" s="223">
        <f>ROUND(I224*H224,2)</f>
        <v>0</v>
      </c>
      <c r="BL224" s="17" t="s">
        <v>125</v>
      </c>
      <c r="BM224" s="222" t="s">
        <v>318</v>
      </c>
    </row>
    <row r="225" s="2" customFormat="1">
      <c r="A225" s="38"/>
      <c r="B225" s="39"/>
      <c r="C225" s="40"/>
      <c r="D225" s="224" t="s">
        <v>127</v>
      </c>
      <c r="E225" s="40"/>
      <c r="F225" s="225" t="s">
        <v>319</v>
      </c>
      <c r="G225" s="40"/>
      <c r="H225" s="40"/>
      <c r="I225" s="226"/>
      <c r="J225" s="40"/>
      <c r="K225" s="40"/>
      <c r="L225" s="44"/>
      <c r="M225" s="227"/>
      <c r="N225" s="228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127</v>
      </c>
      <c r="AU225" s="17" t="s">
        <v>80</v>
      </c>
    </row>
    <row r="226" s="12" customFormat="1" ht="25.92" customHeight="1">
      <c r="A226" s="12"/>
      <c r="B226" s="195"/>
      <c r="C226" s="196"/>
      <c r="D226" s="197" t="s">
        <v>72</v>
      </c>
      <c r="E226" s="198" t="s">
        <v>320</v>
      </c>
      <c r="F226" s="198" t="s">
        <v>321</v>
      </c>
      <c r="G226" s="196"/>
      <c r="H226" s="196"/>
      <c r="I226" s="199"/>
      <c r="J226" s="200">
        <f>BK226</f>
        <v>0</v>
      </c>
      <c r="K226" s="196"/>
      <c r="L226" s="201"/>
      <c r="M226" s="202"/>
      <c r="N226" s="203"/>
      <c r="O226" s="203"/>
      <c r="P226" s="204">
        <f>P227+P230+P245+P265+P273</f>
        <v>0</v>
      </c>
      <c r="Q226" s="203"/>
      <c r="R226" s="204">
        <f>R227+R230+R245+R265+R273</f>
        <v>1494.2247977400002</v>
      </c>
      <c r="S226" s="203"/>
      <c r="T226" s="205">
        <f>T227+T230+T245+T265+T273</f>
        <v>0.09920000000000001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6" t="s">
        <v>80</v>
      </c>
      <c r="AT226" s="207" t="s">
        <v>72</v>
      </c>
      <c r="AU226" s="207" t="s">
        <v>73</v>
      </c>
      <c r="AY226" s="206" t="s">
        <v>118</v>
      </c>
      <c r="BK226" s="208">
        <f>BK227+BK230+BK245+BK265+BK273</f>
        <v>0</v>
      </c>
    </row>
    <row r="227" s="12" customFormat="1" ht="22.8" customHeight="1">
      <c r="A227" s="12"/>
      <c r="B227" s="195"/>
      <c r="C227" s="196"/>
      <c r="D227" s="197" t="s">
        <v>72</v>
      </c>
      <c r="E227" s="209" t="s">
        <v>322</v>
      </c>
      <c r="F227" s="209" t="s">
        <v>323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SUM(P228:P229)</f>
        <v>0</v>
      </c>
      <c r="Q227" s="203"/>
      <c r="R227" s="204">
        <f>SUM(R228:R229)</f>
        <v>0.0015</v>
      </c>
      <c r="S227" s="203"/>
      <c r="T227" s="205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6" t="s">
        <v>80</v>
      </c>
      <c r="AT227" s="207" t="s">
        <v>72</v>
      </c>
      <c r="AU227" s="207" t="s">
        <v>78</v>
      </c>
      <c r="AY227" s="206" t="s">
        <v>118</v>
      </c>
      <c r="BK227" s="208">
        <f>SUM(BK228:BK229)</f>
        <v>0</v>
      </c>
    </row>
    <row r="228" s="2" customFormat="1" ht="24.15" customHeight="1">
      <c r="A228" s="38"/>
      <c r="B228" s="39"/>
      <c r="C228" s="211" t="s">
        <v>324</v>
      </c>
      <c r="D228" s="211" t="s">
        <v>120</v>
      </c>
      <c r="E228" s="212" t="s">
        <v>325</v>
      </c>
      <c r="F228" s="213" t="s">
        <v>326</v>
      </c>
      <c r="G228" s="214" t="s">
        <v>254</v>
      </c>
      <c r="H228" s="215">
        <v>1</v>
      </c>
      <c r="I228" s="216"/>
      <c r="J228" s="217">
        <f>ROUND(I228*H228,2)</f>
        <v>0</v>
      </c>
      <c r="K228" s="213" t="s">
        <v>124</v>
      </c>
      <c r="L228" s="44"/>
      <c r="M228" s="218" t="s">
        <v>1</v>
      </c>
      <c r="N228" s="219" t="s">
        <v>38</v>
      </c>
      <c r="O228" s="91"/>
      <c r="P228" s="220">
        <f>O228*H228</f>
        <v>0</v>
      </c>
      <c r="Q228" s="220">
        <v>0.0015</v>
      </c>
      <c r="R228" s="220">
        <f>Q228*H228</f>
        <v>0.0015</v>
      </c>
      <c r="S228" s="220">
        <v>0</v>
      </c>
      <c r="T228" s="221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2" t="s">
        <v>213</v>
      </c>
      <c r="AT228" s="222" t="s">
        <v>120</v>
      </c>
      <c r="AU228" s="222" t="s">
        <v>80</v>
      </c>
      <c r="AY228" s="17" t="s">
        <v>118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7" t="s">
        <v>78</v>
      </c>
      <c r="BK228" s="223">
        <f>ROUND(I228*H228,2)</f>
        <v>0</v>
      </c>
      <c r="BL228" s="17" t="s">
        <v>213</v>
      </c>
      <c r="BM228" s="222" t="s">
        <v>327</v>
      </c>
    </row>
    <row r="229" s="2" customFormat="1">
      <c r="A229" s="38"/>
      <c r="B229" s="39"/>
      <c r="C229" s="40"/>
      <c r="D229" s="224" t="s">
        <v>127</v>
      </c>
      <c r="E229" s="40"/>
      <c r="F229" s="225" t="s">
        <v>328</v>
      </c>
      <c r="G229" s="40"/>
      <c r="H229" s="40"/>
      <c r="I229" s="226"/>
      <c r="J229" s="40"/>
      <c r="K229" s="40"/>
      <c r="L229" s="44"/>
      <c r="M229" s="227"/>
      <c r="N229" s="228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127</v>
      </c>
      <c r="AU229" s="17" t="s">
        <v>80</v>
      </c>
    </row>
    <row r="230" s="12" customFormat="1" ht="22.8" customHeight="1">
      <c r="A230" s="12"/>
      <c r="B230" s="195"/>
      <c r="C230" s="196"/>
      <c r="D230" s="197" t="s">
        <v>72</v>
      </c>
      <c r="E230" s="209" t="s">
        <v>329</v>
      </c>
      <c r="F230" s="209" t="s">
        <v>330</v>
      </c>
      <c r="G230" s="196"/>
      <c r="H230" s="196"/>
      <c r="I230" s="199"/>
      <c r="J230" s="210">
        <f>BK230</f>
        <v>0</v>
      </c>
      <c r="K230" s="196"/>
      <c r="L230" s="201"/>
      <c r="M230" s="202"/>
      <c r="N230" s="203"/>
      <c r="O230" s="203"/>
      <c r="P230" s="204">
        <f>SUM(P231:P244)</f>
        <v>0</v>
      </c>
      <c r="Q230" s="203"/>
      <c r="R230" s="204">
        <f>SUM(R231:R244)</f>
        <v>1.1410790400000002</v>
      </c>
      <c r="S230" s="203"/>
      <c r="T230" s="205">
        <f>SUM(T231:T244)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6" t="s">
        <v>80</v>
      </c>
      <c r="AT230" s="207" t="s">
        <v>72</v>
      </c>
      <c r="AU230" s="207" t="s">
        <v>78</v>
      </c>
      <c r="AY230" s="206" t="s">
        <v>118</v>
      </c>
      <c r="BK230" s="208">
        <f>SUM(BK231:BK244)</f>
        <v>0</v>
      </c>
    </row>
    <row r="231" s="2" customFormat="1" ht="37.8" customHeight="1">
      <c r="A231" s="38"/>
      <c r="B231" s="39"/>
      <c r="C231" s="211" t="s">
        <v>331</v>
      </c>
      <c r="D231" s="211" t="s">
        <v>120</v>
      </c>
      <c r="E231" s="212" t="s">
        <v>332</v>
      </c>
      <c r="F231" s="213" t="s">
        <v>333</v>
      </c>
      <c r="G231" s="214" t="s">
        <v>123</v>
      </c>
      <c r="H231" s="215">
        <v>19.143999999999998</v>
      </c>
      <c r="I231" s="216"/>
      <c r="J231" s="217">
        <f>ROUND(I231*H231,2)</f>
        <v>0</v>
      </c>
      <c r="K231" s="213" t="s">
        <v>124</v>
      </c>
      <c r="L231" s="44"/>
      <c r="M231" s="218" t="s">
        <v>1</v>
      </c>
      <c r="N231" s="219" t="s">
        <v>38</v>
      </c>
      <c r="O231" s="91"/>
      <c r="P231" s="220">
        <f>O231*H231</f>
        <v>0</v>
      </c>
      <c r="Q231" s="220">
        <v>0.02196</v>
      </c>
      <c r="R231" s="220">
        <f>Q231*H231</f>
        <v>0.42040223999999998</v>
      </c>
      <c r="S231" s="220">
        <v>0</v>
      </c>
      <c r="T231" s="22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2" t="s">
        <v>213</v>
      </c>
      <c r="AT231" s="222" t="s">
        <v>120</v>
      </c>
      <c r="AU231" s="222" t="s">
        <v>80</v>
      </c>
      <c r="AY231" s="17" t="s">
        <v>118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7" t="s">
        <v>78</v>
      </c>
      <c r="BK231" s="223">
        <f>ROUND(I231*H231,2)</f>
        <v>0</v>
      </c>
      <c r="BL231" s="17" t="s">
        <v>213</v>
      </c>
      <c r="BM231" s="222" t="s">
        <v>334</v>
      </c>
    </row>
    <row r="232" s="2" customFormat="1">
      <c r="A232" s="38"/>
      <c r="B232" s="39"/>
      <c r="C232" s="40"/>
      <c r="D232" s="224" t="s">
        <v>127</v>
      </c>
      <c r="E232" s="40"/>
      <c r="F232" s="225" t="s">
        <v>333</v>
      </c>
      <c r="G232" s="40"/>
      <c r="H232" s="40"/>
      <c r="I232" s="226"/>
      <c r="J232" s="40"/>
      <c r="K232" s="40"/>
      <c r="L232" s="44"/>
      <c r="M232" s="227"/>
      <c r="N232" s="228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127</v>
      </c>
      <c r="AU232" s="17" t="s">
        <v>80</v>
      </c>
    </row>
    <row r="233" s="14" customFormat="1">
      <c r="A233" s="14"/>
      <c r="B233" s="239"/>
      <c r="C233" s="240"/>
      <c r="D233" s="224" t="s">
        <v>134</v>
      </c>
      <c r="E233" s="241" t="s">
        <v>1</v>
      </c>
      <c r="F233" s="242" t="s">
        <v>335</v>
      </c>
      <c r="G233" s="240"/>
      <c r="H233" s="243">
        <v>19.143999999999998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134</v>
      </c>
      <c r="AU233" s="249" t="s">
        <v>80</v>
      </c>
      <c r="AV233" s="14" t="s">
        <v>80</v>
      </c>
      <c r="AW233" s="14" t="s">
        <v>30</v>
      </c>
      <c r="AX233" s="14" t="s">
        <v>78</v>
      </c>
      <c r="AY233" s="249" t="s">
        <v>118</v>
      </c>
    </row>
    <row r="234" s="2" customFormat="1" ht="16.5" customHeight="1">
      <c r="A234" s="38"/>
      <c r="B234" s="39"/>
      <c r="C234" s="211" t="s">
        <v>336</v>
      </c>
      <c r="D234" s="211" t="s">
        <v>120</v>
      </c>
      <c r="E234" s="212" t="s">
        <v>337</v>
      </c>
      <c r="F234" s="213" t="s">
        <v>338</v>
      </c>
      <c r="G234" s="214" t="s">
        <v>243</v>
      </c>
      <c r="H234" s="215">
        <v>38.240000000000002</v>
      </c>
      <c r="I234" s="216"/>
      <c r="J234" s="217">
        <f>ROUND(I234*H234,2)</f>
        <v>0</v>
      </c>
      <c r="K234" s="213" t="s">
        <v>124</v>
      </c>
      <c r="L234" s="44"/>
      <c r="M234" s="218" t="s">
        <v>1</v>
      </c>
      <c r="N234" s="219" t="s">
        <v>38</v>
      </c>
      <c r="O234" s="91"/>
      <c r="P234" s="220">
        <f>O234*H234</f>
        <v>0</v>
      </c>
      <c r="Q234" s="220">
        <v>2.0000000000000002E-05</v>
      </c>
      <c r="R234" s="220">
        <f>Q234*H234</f>
        <v>0.00076480000000000005</v>
      </c>
      <c r="S234" s="220">
        <v>0</v>
      </c>
      <c r="T234" s="22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2" t="s">
        <v>125</v>
      </c>
      <c r="AT234" s="222" t="s">
        <v>120</v>
      </c>
      <c r="AU234" s="222" t="s">
        <v>80</v>
      </c>
      <c r="AY234" s="17" t="s">
        <v>118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78</v>
      </c>
      <c r="BK234" s="223">
        <f>ROUND(I234*H234,2)</f>
        <v>0</v>
      </c>
      <c r="BL234" s="17" t="s">
        <v>125</v>
      </c>
      <c r="BM234" s="222" t="s">
        <v>339</v>
      </c>
    </row>
    <row r="235" s="2" customFormat="1">
      <c r="A235" s="38"/>
      <c r="B235" s="39"/>
      <c r="C235" s="40"/>
      <c r="D235" s="224" t="s">
        <v>127</v>
      </c>
      <c r="E235" s="40"/>
      <c r="F235" s="225" t="s">
        <v>340</v>
      </c>
      <c r="G235" s="40"/>
      <c r="H235" s="40"/>
      <c r="I235" s="226"/>
      <c r="J235" s="40"/>
      <c r="K235" s="40"/>
      <c r="L235" s="44"/>
      <c r="M235" s="227"/>
      <c r="N235" s="228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127</v>
      </c>
      <c r="AU235" s="17" t="s">
        <v>80</v>
      </c>
    </row>
    <row r="236" s="14" customFormat="1">
      <c r="A236" s="14"/>
      <c r="B236" s="239"/>
      <c r="C236" s="240"/>
      <c r="D236" s="224" t="s">
        <v>134</v>
      </c>
      <c r="E236" s="241" t="s">
        <v>1</v>
      </c>
      <c r="F236" s="242" t="s">
        <v>341</v>
      </c>
      <c r="G236" s="240"/>
      <c r="H236" s="243">
        <v>38.240000000000002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134</v>
      </c>
      <c r="AU236" s="249" t="s">
        <v>80</v>
      </c>
      <c r="AV236" s="14" t="s">
        <v>80</v>
      </c>
      <c r="AW236" s="14" t="s">
        <v>30</v>
      </c>
      <c r="AX236" s="14" t="s">
        <v>78</v>
      </c>
      <c r="AY236" s="249" t="s">
        <v>118</v>
      </c>
    </row>
    <row r="237" s="2" customFormat="1" ht="16.5" customHeight="1">
      <c r="A237" s="38"/>
      <c r="B237" s="39"/>
      <c r="C237" s="250" t="s">
        <v>342</v>
      </c>
      <c r="D237" s="250" t="s">
        <v>224</v>
      </c>
      <c r="E237" s="251" t="s">
        <v>343</v>
      </c>
      <c r="F237" s="252" t="s">
        <v>344</v>
      </c>
      <c r="G237" s="253" t="s">
        <v>131</v>
      </c>
      <c r="H237" s="254">
        <v>0.91800000000000004</v>
      </c>
      <c r="I237" s="255"/>
      <c r="J237" s="256">
        <f>ROUND(I237*H237,2)</f>
        <v>0</v>
      </c>
      <c r="K237" s="252" t="s">
        <v>124</v>
      </c>
      <c r="L237" s="257"/>
      <c r="M237" s="258" t="s">
        <v>1</v>
      </c>
      <c r="N237" s="259" t="s">
        <v>38</v>
      </c>
      <c r="O237" s="91"/>
      <c r="P237" s="220">
        <f>O237*H237</f>
        <v>0</v>
      </c>
      <c r="Q237" s="220">
        <v>0.55000000000000004</v>
      </c>
      <c r="R237" s="220">
        <f>Q237*H237</f>
        <v>0.50490000000000002</v>
      </c>
      <c r="S237" s="220">
        <v>0</v>
      </c>
      <c r="T237" s="22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2" t="s">
        <v>165</v>
      </c>
      <c r="AT237" s="222" t="s">
        <v>224</v>
      </c>
      <c r="AU237" s="222" t="s">
        <v>80</v>
      </c>
      <c r="AY237" s="17" t="s">
        <v>118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7" t="s">
        <v>78</v>
      </c>
      <c r="BK237" s="223">
        <f>ROUND(I237*H237,2)</f>
        <v>0</v>
      </c>
      <c r="BL237" s="17" t="s">
        <v>125</v>
      </c>
      <c r="BM237" s="222" t="s">
        <v>345</v>
      </c>
    </row>
    <row r="238" s="2" customFormat="1">
      <c r="A238" s="38"/>
      <c r="B238" s="39"/>
      <c r="C238" s="40"/>
      <c r="D238" s="224" t="s">
        <v>127</v>
      </c>
      <c r="E238" s="40"/>
      <c r="F238" s="225" t="s">
        <v>344</v>
      </c>
      <c r="G238" s="40"/>
      <c r="H238" s="40"/>
      <c r="I238" s="226"/>
      <c r="J238" s="40"/>
      <c r="K238" s="40"/>
      <c r="L238" s="44"/>
      <c r="M238" s="227"/>
      <c r="N238" s="22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127</v>
      </c>
      <c r="AU238" s="17" t="s">
        <v>80</v>
      </c>
    </row>
    <row r="239" s="14" customFormat="1">
      <c r="A239" s="14"/>
      <c r="B239" s="239"/>
      <c r="C239" s="240"/>
      <c r="D239" s="224" t="s">
        <v>134</v>
      </c>
      <c r="E239" s="240"/>
      <c r="F239" s="242" t="s">
        <v>346</v>
      </c>
      <c r="G239" s="240"/>
      <c r="H239" s="243">
        <v>0.91800000000000004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134</v>
      </c>
      <c r="AU239" s="249" t="s">
        <v>80</v>
      </c>
      <c r="AV239" s="14" t="s">
        <v>80</v>
      </c>
      <c r="AW239" s="14" t="s">
        <v>4</v>
      </c>
      <c r="AX239" s="14" t="s">
        <v>78</v>
      </c>
      <c r="AY239" s="249" t="s">
        <v>118</v>
      </c>
    </row>
    <row r="240" s="2" customFormat="1" ht="33" customHeight="1">
      <c r="A240" s="38"/>
      <c r="B240" s="39"/>
      <c r="C240" s="211" t="s">
        <v>347</v>
      </c>
      <c r="D240" s="211" t="s">
        <v>120</v>
      </c>
      <c r="E240" s="212" t="s">
        <v>348</v>
      </c>
      <c r="F240" s="213" t="s">
        <v>349</v>
      </c>
      <c r="G240" s="214" t="s">
        <v>123</v>
      </c>
      <c r="H240" s="215">
        <v>9.8000000000000007</v>
      </c>
      <c r="I240" s="216"/>
      <c r="J240" s="217">
        <f>ROUND(I240*H240,2)</f>
        <v>0</v>
      </c>
      <c r="K240" s="213" t="s">
        <v>124</v>
      </c>
      <c r="L240" s="44"/>
      <c r="M240" s="218" t="s">
        <v>1</v>
      </c>
      <c r="N240" s="219" t="s">
        <v>38</v>
      </c>
      <c r="O240" s="91"/>
      <c r="P240" s="220">
        <f>O240*H240</f>
        <v>0</v>
      </c>
      <c r="Q240" s="220">
        <v>0.021940000000000001</v>
      </c>
      <c r="R240" s="220">
        <f>Q240*H240</f>
        <v>0.21501200000000004</v>
      </c>
      <c r="S240" s="220">
        <v>0</v>
      </c>
      <c r="T240" s="22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2" t="s">
        <v>213</v>
      </c>
      <c r="AT240" s="222" t="s">
        <v>120</v>
      </c>
      <c r="AU240" s="222" t="s">
        <v>80</v>
      </c>
      <c r="AY240" s="17" t="s">
        <v>118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78</v>
      </c>
      <c r="BK240" s="223">
        <f>ROUND(I240*H240,2)</f>
        <v>0</v>
      </c>
      <c r="BL240" s="17" t="s">
        <v>213</v>
      </c>
      <c r="BM240" s="222" t="s">
        <v>350</v>
      </c>
    </row>
    <row r="241" s="2" customFormat="1">
      <c r="A241" s="38"/>
      <c r="B241" s="39"/>
      <c r="C241" s="40"/>
      <c r="D241" s="224" t="s">
        <v>127</v>
      </c>
      <c r="E241" s="40"/>
      <c r="F241" s="225" t="s">
        <v>349</v>
      </c>
      <c r="G241" s="40"/>
      <c r="H241" s="40"/>
      <c r="I241" s="226"/>
      <c r="J241" s="40"/>
      <c r="K241" s="40"/>
      <c r="L241" s="44"/>
      <c r="M241" s="227"/>
      <c r="N241" s="22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127</v>
      </c>
      <c r="AU241" s="17" t="s">
        <v>80</v>
      </c>
    </row>
    <row r="242" s="14" customFormat="1">
      <c r="A242" s="14"/>
      <c r="B242" s="239"/>
      <c r="C242" s="240"/>
      <c r="D242" s="224" t="s">
        <v>134</v>
      </c>
      <c r="E242" s="241" t="s">
        <v>1</v>
      </c>
      <c r="F242" s="242" t="s">
        <v>351</v>
      </c>
      <c r="G242" s="240"/>
      <c r="H242" s="243">
        <v>9.8000000000000007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9" t="s">
        <v>134</v>
      </c>
      <c r="AU242" s="249" t="s">
        <v>80</v>
      </c>
      <c r="AV242" s="14" t="s">
        <v>80</v>
      </c>
      <c r="AW242" s="14" t="s">
        <v>30</v>
      </c>
      <c r="AX242" s="14" t="s">
        <v>78</v>
      </c>
      <c r="AY242" s="249" t="s">
        <v>118</v>
      </c>
    </row>
    <row r="243" s="2" customFormat="1" ht="24.15" customHeight="1">
      <c r="A243" s="38"/>
      <c r="B243" s="39"/>
      <c r="C243" s="211" t="s">
        <v>352</v>
      </c>
      <c r="D243" s="211" t="s">
        <v>120</v>
      </c>
      <c r="E243" s="212" t="s">
        <v>353</v>
      </c>
      <c r="F243" s="213" t="s">
        <v>354</v>
      </c>
      <c r="G243" s="214" t="s">
        <v>355</v>
      </c>
      <c r="H243" s="260"/>
      <c r="I243" s="216"/>
      <c r="J243" s="217">
        <f>ROUND(I243*H243,2)</f>
        <v>0</v>
      </c>
      <c r="K243" s="213" t="s">
        <v>124</v>
      </c>
      <c r="L243" s="44"/>
      <c r="M243" s="218" t="s">
        <v>1</v>
      </c>
      <c r="N243" s="219" t="s">
        <v>38</v>
      </c>
      <c r="O243" s="91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2" t="s">
        <v>213</v>
      </c>
      <c r="AT243" s="222" t="s">
        <v>120</v>
      </c>
      <c r="AU243" s="222" t="s">
        <v>80</v>
      </c>
      <c r="AY243" s="17" t="s">
        <v>118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7" t="s">
        <v>78</v>
      </c>
      <c r="BK243" s="223">
        <f>ROUND(I243*H243,2)</f>
        <v>0</v>
      </c>
      <c r="BL243" s="17" t="s">
        <v>213</v>
      </c>
      <c r="BM243" s="222" t="s">
        <v>356</v>
      </c>
    </row>
    <row r="244" s="2" customFormat="1">
      <c r="A244" s="38"/>
      <c r="B244" s="39"/>
      <c r="C244" s="40"/>
      <c r="D244" s="224" t="s">
        <v>127</v>
      </c>
      <c r="E244" s="40"/>
      <c r="F244" s="225" t="s">
        <v>357</v>
      </c>
      <c r="G244" s="40"/>
      <c r="H244" s="40"/>
      <c r="I244" s="226"/>
      <c r="J244" s="40"/>
      <c r="K244" s="40"/>
      <c r="L244" s="44"/>
      <c r="M244" s="227"/>
      <c r="N244" s="228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127</v>
      </c>
      <c r="AU244" s="17" t="s">
        <v>80</v>
      </c>
    </row>
    <row r="245" s="12" customFormat="1" ht="22.8" customHeight="1">
      <c r="A245" s="12"/>
      <c r="B245" s="195"/>
      <c r="C245" s="196"/>
      <c r="D245" s="197" t="s">
        <v>72</v>
      </c>
      <c r="E245" s="209" t="s">
        <v>358</v>
      </c>
      <c r="F245" s="209" t="s">
        <v>359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SUM(P246:P264)</f>
        <v>0</v>
      </c>
      <c r="Q245" s="203"/>
      <c r="R245" s="204">
        <f>SUM(R246:R264)</f>
        <v>0.2129086</v>
      </c>
      <c r="S245" s="203"/>
      <c r="T245" s="205">
        <f>SUM(T246:T264)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6" t="s">
        <v>80</v>
      </c>
      <c r="AT245" s="207" t="s">
        <v>72</v>
      </c>
      <c r="AU245" s="207" t="s">
        <v>78</v>
      </c>
      <c r="AY245" s="206" t="s">
        <v>118</v>
      </c>
      <c r="BK245" s="208">
        <f>SUM(BK246:BK264)</f>
        <v>0</v>
      </c>
    </row>
    <row r="246" s="2" customFormat="1" ht="33" customHeight="1">
      <c r="A246" s="38"/>
      <c r="B246" s="39"/>
      <c r="C246" s="211" t="s">
        <v>360</v>
      </c>
      <c r="D246" s="211" t="s">
        <v>120</v>
      </c>
      <c r="E246" s="212" t="s">
        <v>361</v>
      </c>
      <c r="F246" s="213" t="s">
        <v>362</v>
      </c>
      <c r="G246" s="214" t="s">
        <v>123</v>
      </c>
      <c r="H246" s="215">
        <v>19</v>
      </c>
      <c r="I246" s="216"/>
      <c r="J246" s="217">
        <f>ROUND(I246*H246,2)</f>
        <v>0</v>
      </c>
      <c r="K246" s="213" t="s">
        <v>124</v>
      </c>
      <c r="L246" s="44"/>
      <c r="M246" s="218" t="s">
        <v>1</v>
      </c>
      <c r="N246" s="219" t="s">
        <v>38</v>
      </c>
      <c r="O246" s="91"/>
      <c r="P246" s="220">
        <f>O246*H246</f>
        <v>0</v>
      </c>
      <c r="Q246" s="220">
        <v>0.0066100000000000004</v>
      </c>
      <c r="R246" s="220">
        <f>Q246*H246</f>
        <v>0.12559000000000001</v>
      </c>
      <c r="S246" s="220">
        <v>0</v>
      </c>
      <c r="T246" s="22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2" t="s">
        <v>213</v>
      </c>
      <c r="AT246" s="222" t="s">
        <v>120</v>
      </c>
      <c r="AU246" s="222" t="s">
        <v>80</v>
      </c>
      <c r="AY246" s="17" t="s">
        <v>118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7" t="s">
        <v>78</v>
      </c>
      <c r="BK246" s="223">
        <f>ROUND(I246*H246,2)</f>
        <v>0</v>
      </c>
      <c r="BL246" s="17" t="s">
        <v>213</v>
      </c>
      <c r="BM246" s="222" t="s">
        <v>363</v>
      </c>
    </row>
    <row r="247" s="2" customFormat="1">
      <c r="A247" s="38"/>
      <c r="B247" s="39"/>
      <c r="C247" s="40"/>
      <c r="D247" s="224" t="s">
        <v>127</v>
      </c>
      <c r="E247" s="40"/>
      <c r="F247" s="225" t="s">
        <v>364</v>
      </c>
      <c r="G247" s="40"/>
      <c r="H247" s="40"/>
      <c r="I247" s="226"/>
      <c r="J247" s="40"/>
      <c r="K247" s="40"/>
      <c r="L247" s="44"/>
      <c r="M247" s="227"/>
      <c r="N247" s="228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127</v>
      </c>
      <c r="AU247" s="17" t="s">
        <v>80</v>
      </c>
    </row>
    <row r="248" s="2" customFormat="1" ht="33" customHeight="1">
      <c r="A248" s="38"/>
      <c r="B248" s="39"/>
      <c r="C248" s="211" t="s">
        <v>365</v>
      </c>
      <c r="D248" s="211" t="s">
        <v>120</v>
      </c>
      <c r="E248" s="212" t="s">
        <v>366</v>
      </c>
      <c r="F248" s="213" t="s">
        <v>367</v>
      </c>
      <c r="G248" s="214" t="s">
        <v>123</v>
      </c>
      <c r="H248" s="215">
        <v>19</v>
      </c>
      <c r="I248" s="216"/>
      <c r="J248" s="217">
        <f>ROUND(I248*H248,2)</f>
        <v>0</v>
      </c>
      <c r="K248" s="213" t="s">
        <v>124</v>
      </c>
      <c r="L248" s="44"/>
      <c r="M248" s="218" t="s">
        <v>1</v>
      </c>
      <c r="N248" s="219" t="s">
        <v>38</v>
      </c>
      <c r="O248" s="91"/>
      <c r="P248" s="220">
        <f>O248*H248</f>
        <v>0</v>
      </c>
      <c r="Q248" s="220">
        <v>0.00035</v>
      </c>
      <c r="R248" s="220">
        <f>Q248*H248</f>
        <v>0.0066499999999999997</v>
      </c>
      <c r="S248" s="220">
        <v>0</v>
      </c>
      <c r="T248" s="22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2" t="s">
        <v>213</v>
      </c>
      <c r="AT248" s="222" t="s">
        <v>120</v>
      </c>
      <c r="AU248" s="222" t="s">
        <v>80</v>
      </c>
      <c r="AY248" s="17" t="s">
        <v>118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7" t="s">
        <v>78</v>
      </c>
      <c r="BK248" s="223">
        <f>ROUND(I248*H248,2)</f>
        <v>0</v>
      </c>
      <c r="BL248" s="17" t="s">
        <v>213</v>
      </c>
      <c r="BM248" s="222" t="s">
        <v>368</v>
      </c>
    </row>
    <row r="249" s="2" customFormat="1">
      <c r="A249" s="38"/>
      <c r="B249" s="39"/>
      <c r="C249" s="40"/>
      <c r="D249" s="224" t="s">
        <v>127</v>
      </c>
      <c r="E249" s="40"/>
      <c r="F249" s="225" t="s">
        <v>369</v>
      </c>
      <c r="G249" s="40"/>
      <c r="H249" s="40"/>
      <c r="I249" s="226"/>
      <c r="J249" s="40"/>
      <c r="K249" s="40"/>
      <c r="L249" s="44"/>
      <c r="M249" s="227"/>
      <c r="N249" s="228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127</v>
      </c>
      <c r="AU249" s="17" t="s">
        <v>80</v>
      </c>
    </row>
    <row r="250" s="2" customFormat="1" ht="24.15" customHeight="1">
      <c r="A250" s="38"/>
      <c r="B250" s="39"/>
      <c r="C250" s="211" t="s">
        <v>370</v>
      </c>
      <c r="D250" s="211" t="s">
        <v>120</v>
      </c>
      <c r="E250" s="212" t="s">
        <v>371</v>
      </c>
      <c r="F250" s="213" t="s">
        <v>372</v>
      </c>
      <c r="G250" s="214" t="s">
        <v>243</v>
      </c>
      <c r="H250" s="215">
        <v>4.7800000000000002</v>
      </c>
      <c r="I250" s="216"/>
      <c r="J250" s="217">
        <f>ROUND(I250*H250,2)</f>
        <v>0</v>
      </c>
      <c r="K250" s="213" t="s">
        <v>124</v>
      </c>
      <c r="L250" s="44"/>
      <c r="M250" s="218" t="s">
        <v>1</v>
      </c>
      <c r="N250" s="219" t="s">
        <v>38</v>
      </c>
      <c r="O250" s="91"/>
      <c r="P250" s="220">
        <f>O250*H250</f>
        <v>0</v>
      </c>
      <c r="Q250" s="220">
        <v>0.0028700000000000002</v>
      </c>
      <c r="R250" s="220">
        <f>Q250*H250</f>
        <v>0.013718600000000001</v>
      </c>
      <c r="S250" s="220">
        <v>0</v>
      </c>
      <c r="T250" s="22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2" t="s">
        <v>213</v>
      </c>
      <c r="AT250" s="222" t="s">
        <v>120</v>
      </c>
      <c r="AU250" s="222" t="s">
        <v>80</v>
      </c>
      <c r="AY250" s="17" t="s">
        <v>118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7" t="s">
        <v>78</v>
      </c>
      <c r="BK250" s="223">
        <f>ROUND(I250*H250,2)</f>
        <v>0</v>
      </c>
      <c r="BL250" s="17" t="s">
        <v>213</v>
      </c>
      <c r="BM250" s="222" t="s">
        <v>373</v>
      </c>
    </row>
    <row r="251" s="2" customFormat="1">
      <c r="A251" s="38"/>
      <c r="B251" s="39"/>
      <c r="C251" s="40"/>
      <c r="D251" s="224" t="s">
        <v>127</v>
      </c>
      <c r="E251" s="40"/>
      <c r="F251" s="225" t="s">
        <v>374</v>
      </c>
      <c r="G251" s="40"/>
      <c r="H251" s="40"/>
      <c r="I251" s="226"/>
      <c r="J251" s="40"/>
      <c r="K251" s="40"/>
      <c r="L251" s="44"/>
      <c r="M251" s="227"/>
      <c r="N251" s="228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127</v>
      </c>
      <c r="AU251" s="17" t="s">
        <v>80</v>
      </c>
    </row>
    <row r="252" s="14" customFormat="1">
      <c r="A252" s="14"/>
      <c r="B252" s="239"/>
      <c r="C252" s="240"/>
      <c r="D252" s="224" t="s">
        <v>134</v>
      </c>
      <c r="E252" s="241" t="s">
        <v>1</v>
      </c>
      <c r="F252" s="242" t="s">
        <v>375</v>
      </c>
      <c r="G252" s="240"/>
      <c r="H252" s="243">
        <v>4.7800000000000002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134</v>
      </c>
      <c r="AU252" s="249" t="s">
        <v>80</v>
      </c>
      <c r="AV252" s="14" t="s">
        <v>80</v>
      </c>
      <c r="AW252" s="14" t="s">
        <v>30</v>
      </c>
      <c r="AX252" s="14" t="s">
        <v>78</v>
      </c>
      <c r="AY252" s="249" t="s">
        <v>118</v>
      </c>
    </row>
    <row r="253" s="2" customFormat="1" ht="24.15" customHeight="1">
      <c r="A253" s="38"/>
      <c r="B253" s="39"/>
      <c r="C253" s="211" t="s">
        <v>376</v>
      </c>
      <c r="D253" s="211" t="s">
        <v>120</v>
      </c>
      <c r="E253" s="212" t="s">
        <v>377</v>
      </c>
      <c r="F253" s="213" t="s">
        <v>378</v>
      </c>
      <c r="G253" s="214" t="s">
        <v>243</v>
      </c>
      <c r="H253" s="215">
        <v>8</v>
      </c>
      <c r="I253" s="216"/>
      <c r="J253" s="217">
        <f>ROUND(I253*H253,2)</f>
        <v>0</v>
      </c>
      <c r="K253" s="213" t="s">
        <v>124</v>
      </c>
      <c r="L253" s="44"/>
      <c r="M253" s="218" t="s">
        <v>1</v>
      </c>
      <c r="N253" s="219" t="s">
        <v>38</v>
      </c>
      <c r="O253" s="91"/>
      <c r="P253" s="220">
        <f>O253*H253</f>
        <v>0</v>
      </c>
      <c r="Q253" s="220">
        <v>0.0022799999999999999</v>
      </c>
      <c r="R253" s="220">
        <f>Q253*H253</f>
        <v>0.018239999999999999</v>
      </c>
      <c r="S253" s="220">
        <v>0</v>
      </c>
      <c r="T253" s="221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2" t="s">
        <v>213</v>
      </c>
      <c r="AT253" s="222" t="s">
        <v>120</v>
      </c>
      <c r="AU253" s="222" t="s">
        <v>80</v>
      </c>
      <c r="AY253" s="17" t="s">
        <v>118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78</v>
      </c>
      <c r="BK253" s="223">
        <f>ROUND(I253*H253,2)</f>
        <v>0</v>
      </c>
      <c r="BL253" s="17" t="s">
        <v>213</v>
      </c>
      <c r="BM253" s="222" t="s">
        <v>379</v>
      </c>
    </row>
    <row r="254" s="2" customFormat="1">
      <c r="A254" s="38"/>
      <c r="B254" s="39"/>
      <c r="C254" s="40"/>
      <c r="D254" s="224" t="s">
        <v>127</v>
      </c>
      <c r="E254" s="40"/>
      <c r="F254" s="225" t="s">
        <v>380</v>
      </c>
      <c r="G254" s="40"/>
      <c r="H254" s="40"/>
      <c r="I254" s="226"/>
      <c r="J254" s="40"/>
      <c r="K254" s="40"/>
      <c r="L254" s="44"/>
      <c r="M254" s="227"/>
      <c r="N254" s="228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127</v>
      </c>
      <c r="AU254" s="17" t="s">
        <v>80</v>
      </c>
    </row>
    <row r="255" s="2" customFormat="1" ht="24.15" customHeight="1">
      <c r="A255" s="38"/>
      <c r="B255" s="39"/>
      <c r="C255" s="211" t="s">
        <v>381</v>
      </c>
      <c r="D255" s="211" t="s">
        <v>120</v>
      </c>
      <c r="E255" s="212" t="s">
        <v>382</v>
      </c>
      <c r="F255" s="213" t="s">
        <v>383</v>
      </c>
      <c r="G255" s="214" t="s">
        <v>243</v>
      </c>
      <c r="H255" s="215">
        <v>8</v>
      </c>
      <c r="I255" s="216"/>
      <c r="J255" s="217">
        <f>ROUND(I255*H255,2)</f>
        <v>0</v>
      </c>
      <c r="K255" s="213" t="s">
        <v>1</v>
      </c>
      <c r="L255" s="44"/>
      <c r="M255" s="218" t="s">
        <v>1</v>
      </c>
      <c r="N255" s="219" t="s">
        <v>38</v>
      </c>
      <c r="O255" s="91"/>
      <c r="P255" s="220">
        <f>O255*H255</f>
        <v>0</v>
      </c>
      <c r="Q255" s="220">
        <v>0.0029099999999999998</v>
      </c>
      <c r="R255" s="220">
        <f>Q255*H255</f>
        <v>0.023279999999999999</v>
      </c>
      <c r="S255" s="220">
        <v>0</v>
      </c>
      <c r="T255" s="22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2" t="s">
        <v>213</v>
      </c>
      <c r="AT255" s="222" t="s">
        <v>120</v>
      </c>
      <c r="AU255" s="222" t="s">
        <v>80</v>
      </c>
      <c r="AY255" s="17" t="s">
        <v>118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78</v>
      </c>
      <c r="BK255" s="223">
        <f>ROUND(I255*H255,2)</f>
        <v>0</v>
      </c>
      <c r="BL255" s="17" t="s">
        <v>213</v>
      </c>
      <c r="BM255" s="222" t="s">
        <v>384</v>
      </c>
    </row>
    <row r="256" s="2" customFormat="1">
      <c r="A256" s="38"/>
      <c r="B256" s="39"/>
      <c r="C256" s="40"/>
      <c r="D256" s="224" t="s">
        <v>127</v>
      </c>
      <c r="E256" s="40"/>
      <c r="F256" s="225" t="s">
        <v>383</v>
      </c>
      <c r="G256" s="40"/>
      <c r="H256" s="40"/>
      <c r="I256" s="226"/>
      <c r="J256" s="40"/>
      <c r="K256" s="40"/>
      <c r="L256" s="44"/>
      <c r="M256" s="227"/>
      <c r="N256" s="228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127</v>
      </c>
      <c r="AU256" s="17" t="s">
        <v>80</v>
      </c>
    </row>
    <row r="257" s="2" customFormat="1" ht="24.15" customHeight="1">
      <c r="A257" s="38"/>
      <c r="B257" s="39"/>
      <c r="C257" s="211" t="s">
        <v>385</v>
      </c>
      <c r="D257" s="211" t="s">
        <v>120</v>
      </c>
      <c r="E257" s="212" t="s">
        <v>386</v>
      </c>
      <c r="F257" s="213" t="s">
        <v>387</v>
      </c>
      <c r="G257" s="214" t="s">
        <v>243</v>
      </c>
      <c r="H257" s="215">
        <v>8</v>
      </c>
      <c r="I257" s="216"/>
      <c r="J257" s="217">
        <f>ROUND(I257*H257,2)</f>
        <v>0</v>
      </c>
      <c r="K257" s="213" t="s">
        <v>124</v>
      </c>
      <c r="L257" s="44"/>
      <c r="M257" s="218" t="s">
        <v>1</v>
      </c>
      <c r="N257" s="219" t="s">
        <v>38</v>
      </c>
      <c r="O257" s="91"/>
      <c r="P257" s="220">
        <f>O257*H257</f>
        <v>0</v>
      </c>
      <c r="Q257" s="220">
        <v>0.0016900000000000001</v>
      </c>
      <c r="R257" s="220">
        <f>Q257*H257</f>
        <v>0.013520000000000001</v>
      </c>
      <c r="S257" s="220">
        <v>0</v>
      </c>
      <c r="T257" s="22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2" t="s">
        <v>213</v>
      </c>
      <c r="AT257" s="222" t="s">
        <v>120</v>
      </c>
      <c r="AU257" s="222" t="s">
        <v>80</v>
      </c>
      <c r="AY257" s="17" t="s">
        <v>118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7" t="s">
        <v>78</v>
      </c>
      <c r="BK257" s="223">
        <f>ROUND(I257*H257,2)</f>
        <v>0</v>
      </c>
      <c r="BL257" s="17" t="s">
        <v>213</v>
      </c>
      <c r="BM257" s="222" t="s">
        <v>388</v>
      </c>
    </row>
    <row r="258" s="2" customFormat="1">
      <c r="A258" s="38"/>
      <c r="B258" s="39"/>
      <c r="C258" s="40"/>
      <c r="D258" s="224" t="s">
        <v>127</v>
      </c>
      <c r="E258" s="40"/>
      <c r="F258" s="225" t="s">
        <v>389</v>
      </c>
      <c r="G258" s="40"/>
      <c r="H258" s="40"/>
      <c r="I258" s="226"/>
      <c r="J258" s="40"/>
      <c r="K258" s="40"/>
      <c r="L258" s="44"/>
      <c r="M258" s="227"/>
      <c r="N258" s="228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127</v>
      </c>
      <c r="AU258" s="17" t="s">
        <v>80</v>
      </c>
    </row>
    <row r="259" s="2" customFormat="1" ht="24.15" customHeight="1">
      <c r="A259" s="38"/>
      <c r="B259" s="39"/>
      <c r="C259" s="211" t="s">
        <v>390</v>
      </c>
      <c r="D259" s="211" t="s">
        <v>120</v>
      </c>
      <c r="E259" s="212" t="s">
        <v>391</v>
      </c>
      <c r="F259" s="213" t="s">
        <v>392</v>
      </c>
      <c r="G259" s="214" t="s">
        <v>254</v>
      </c>
      <c r="H259" s="215">
        <v>1</v>
      </c>
      <c r="I259" s="216"/>
      <c r="J259" s="217">
        <f>ROUND(I259*H259,2)</f>
        <v>0</v>
      </c>
      <c r="K259" s="213" t="s">
        <v>124</v>
      </c>
      <c r="L259" s="44"/>
      <c r="M259" s="218" t="s">
        <v>1</v>
      </c>
      <c r="N259" s="219" t="s">
        <v>38</v>
      </c>
      <c r="O259" s="91"/>
      <c r="P259" s="220">
        <f>O259*H259</f>
        <v>0</v>
      </c>
      <c r="Q259" s="220">
        <v>0.00036000000000000002</v>
      </c>
      <c r="R259" s="220">
        <f>Q259*H259</f>
        <v>0.00036000000000000002</v>
      </c>
      <c r="S259" s="220">
        <v>0</v>
      </c>
      <c r="T259" s="22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2" t="s">
        <v>213</v>
      </c>
      <c r="AT259" s="222" t="s">
        <v>120</v>
      </c>
      <c r="AU259" s="222" t="s">
        <v>80</v>
      </c>
      <c r="AY259" s="17" t="s">
        <v>118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7" t="s">
        <v>78</v>
      </c>
      <c r="BK259" s="223">
        <f>ROUND(I259*H259,2)</f>
        <v>0</v>
      </c>
      <c r="BL259" s="17" t="s">
        <v>213</v>
      </c>
      <c r="BM259" s="222" t="s">
        <v>393</v>
      </c>
    </row>
    <row r="260" s="2" customFormat="1">
      <c r="A260" s="38"/>
      <c r="B260" s="39"/>
      <c r="C260" s="40"/>
      <c r="D260" s="224" t="s">
        <v>127</v>
      </c>
      <c r="E260" s="40"/>
      <c r="F260" s="225" t="s">
        <v>394</v>
      </c>
      <c r="G260" s="40"/>
      <c r="H260" s="40"/>
      <c r="I260" s="226"/>
      <c r="J260" s="40"/>
      <c r="K260" s="40"/>
      <c r="L260" s="44"/>
      <c r="M260" s="227"/>
      <c r="N260" s="228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127</v>
      </c>
      <c r="AU260" s="17" t="s">
        <v>80</v>
      </c>
    </row>
    <row r="261" s="2" customFormat="1" ht="24.15" customHeight="1">
      <c r="A261" s="38"/>
      <c r="B261" s="39"/>
      <c r="C261" s="211" t="s">
        <v>395</v>
      </c>
      <c r="D261" s="211" t="s">
        <v>120</v>
      </c>
      <c r="E261" s="212" t="s">
        <v>396</v>
      </c>
      <c r="F261" s="213" t="s">
        <v>397</v>
      </c>
      <c r="G261" s="214" t="s">
        <v>243</v>
      </c>
      <c r="H261" s="215">
        <v>5.5</v>
      </c>
      <c r="I261" s="216"/>
      <c r="J261" s="217">
        <f>ROUND(I261*H261,2)</f>
        <v>0</v>
      </c>
      <c r="K261" s="213" t="s">
        <v>124</v>
      </c>
      <c r="L261" s="44"/>
      <c r="M261" s="218" t="s">
        <v>1</v>
      </c>
      <c r="N261" s="219" t="s">
        <v>38</v>
      </c>
      <c r="O261" s="91"/>
      <c r="P261" s="220">
        <f>O261*H261</f>
        <v>0</v>
      </c>
      <c r="Q261" s="220">
        <v>0.0020999999999999999</v>
      </c>
      <c r="R261" s="220">
        <f>Q261*H261</f>
        <v>0.01155</v>
      </c>
      <c r="S261" s="220">
        <v>0</v>
      </c>
      <c r="T261" s="22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2" t="s">
        <v>213</v>
      </c>
      <c r="AT261" s="222" t="s">
        <v>120</v>
      </c>
      <c r="AU261" s="222" t="s">
        <v>80</v>
      </c>
      <c r="AY261" s="17" t="s">
        <v>118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7" t="s">
        <v>78</v>
      </c>
      <c r="BK261" s="223">
        <f>ROUND(I261*H261,2)</f>
        <v>0</v>
      </c>
      <c r="BL261" s="17" t="s">
        <v>213</v>
      </c>
      <c r="BM261" s="222" t="s">
        <v>398</v>
      </c>
    </row>
    <row r="262" s="2" customFormat="1">
      <c r="A262" s="38"/>
      <c r="B262" s="39"/>
      <c r="C262" s="40"/>
      <c r="D262" s="224" t="s">
        <v>127</v>
      </c>
      <c r="E262" s="40"/>
      <c r="F262" s="225" t="s">
        <v>399</v>
      </c>
      <c r="G262" s="40"/>
      <c r="H262" s="40"/>
      <c r="I262" s="226"/>
      <c r="J262" s="40"/>
      <c r="K262" s="40"/>
      <c r="L262" s="44"/>
      <c r="M262" s="227"/>
      <c r="N262" s="228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127</v>
      </c>
      <c r="AU262" s="17" t="s">
        <v>80</v>
      </c>
    </row>
    <row r="263" s="2" customFormat="1" ht="24.15" customHeight="1">
      <c r="A263" s="38"/>
      <c r="B263" s="39"/>
      <c r="C263" s="211" t="s">
        <v>400</v>
      </c>
      <c r="D263" s="211" t="s">
        <v>120</v>
      </c>
      <c r="E263" s="212" t="s">
        <v>401</v>
      </c>
      <c r="F263" s="213" t="s">
        <v>402</v>
      </c>
      <c r="G263" s="214" t="s">
        <v>355</v>
      </c>
      <c r="H263" s="260"/>
      <c r="I263" s="216"/>
      <c r="J263" s="217">
        <f>ROUND(I263*H263,2)</f>
        <v>0</v>
      </c>
      <c r="K263" s="213" t="s">
        <v>124</v>
      </c>
      <c r="L263" s="44"/>
      <c r="M263" s="218" t="s">
        <v>1</v>
      </c>
      <c r="N263" s="219" t="s">
        <v>38</v>
      </c>
      <c r="O263" s="91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2" t="s">
        <v>213</v>
      </c>
      <c r="AT263" s="222" t="s">
        <v>120</v>
      </c>
      <c r="AU263" s="222" t="s">
        <v>80</v>
      </c>
      <c r="AY263" s="17" t="s">
        <v>118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7" t="s">
        <v>78</v>
      </c>
      <c r="BK263" s="223">
        <f>ROUND(I263*H263,2)</f>
        <v>0</v>
      </c>
      <c r="BL263" s="17" t="s">
        <v>213</v>
      </c>
      <c r="BM263" s="222" t="s">
        <v>403</v>
      </c>
    </row>
    <row r="264" s="2" customFormat="1">
      <c r="A264" s="38"/>
      <c r="B264" s="39"/>
      <c r="C264" s="40"/>
      <c r="D264" s="224" t="s">
        <v>127</v>
      </c>
      <c r="E264" s="40"/>
      <c r="F264" s="225" t="s">
        <v>404</v>
      </c>
      <c r="G264" s="40"/>
      <c r="H264" s="40"/>
      <c r="I264" s="226"/>
      <c r="J264" s="40"/>
      <c r="K264" s="40"/>
      <c r="L264" s="44"/>
      <c r="M264" s="227"/>
      <c r="N264" s="228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127</v>
      </c>
      <c r="AU264" s="17" t="s">
        <v>80</v>
      </c>
    </row>
    <row r="265" s="12" customFormat="1" ht="22.8" customHeight="1">
      <c r="A265" s="12"/>
      <c r="B265" s="195"/>
      <c r="C265" s="196"/>
      <c r="D265" s="197" t="s">
        <v>72</v>
      </c>
      <c r="E265" s="209" t="s">
        <v>405</v>
      </c>
      <c r="F265" s="209" t="s">
        <v>406</v>
      </c>
      <c r="G265" s="196"/>
      <c r="H265" s="196"/>
      <c r="I265" s="199"/>
      <c r="J265" s="210">
        <f>BK265</f>
        <v>0</v>
      </c>
      <c r="K265" s="196"/>
      <c r="L265" s="201"/>
      <c r="M265" s="202"/>
      <c r="N265" s="203"/>
      <c r="O265" s="203"/>
      <c r="P265" s="204">
        <f>SUM(P266:P272)</f>
        <v>0</v>
      </c>
      <c r="Q265" s="203"/>
      <c r="R265" s="204">
        <f>SUM(R266:R272)</f>
        <v>0.010449999999999999</v>
      </c>
      <c r="S265" s="203"/>
      <c r="T265" s="205">
        <f>SUM(T266:T272)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6" t="s">
        <v>80</v>
      </c>
      <c r="AT265" s="207" t="s">
        <v>72</v>
      </c>
      <c r="AU265" s="207" t="s">
        <v>78</v>
      </c>
      <c r="AY265" s="206" t="s">
        <v>118</v>
      </c>
      <c r="BK265" s="208">
        <f>SUM(BK266:BK272)</f>
        <v>0</v>
      </c>
    </row>
    <row r="266" s="2" customFormat="1" ht="37.8" customHeight="1">
      <c r="A266" s="38"/>
      <c r="B266" s="39"/>
      <c r="C266" s="211" t="s">
        <v>407</v>
      </c>
      <c r="D266" s="211" t="s">
        <v>120</v>
      </c>
      <c r="E266" s="212" t="s">
        <v>408</v>
      </c>
      <c r="F266" s="213" t="s">
        <v>409</v>
      </c>
      <c r="G266" s="214" t="s">
        <v>123</v>
      </c>
      <c r="H266" s="215">
        <v>19</v>
      </c>
      <c r="I266" s="216"/>
      <c r="J266" s="217">
        <f>ROUND(I266*H266,2)</f>
        <v>0</v>
      </c>
      <c r="K266" s="213" t="s">
        <v>124</v>
      </c>
      <c r="L266" s="44"/>
      <c r="M266" s="218" t="s">
        <v>1</v>
      </c>
      <c r="N266" s="219" t="s">
        <v>38</v>
      </c>
      <c r="O266" s="91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2" t="s">
        <v>213</v>
      </c>
      <c r="AT266" s="222" t="s">
        <v>120</v>
      </c>
      <c r="AU266" s="222" t="s">
        <v>80</v>
      </c>
      <c r="AY266" s="17" t="s">
        <v>118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7" t="s">
        <v>78</v>
      </c>
      <c r="BK266" s="223">
        <f>ROUND(I266*H266,2)</f>
        <v>0</v>
      </c>
      <c r="BL266" s="17" t="s">
        <v>213</v>
      </c>
      <c r="BM266" s="222" t="s">
        <v>410</v>
      </c>
    </row>
    <row r="267" s="2" customFormat="1">
      <c r="A267" s="38"/>
      <c r="B267" s="39"/>
      <c r="C267" s="40"/>
      <c r="D267" s="224" t="s">
        <v>127</v>
      </c>
      <c r="E267" s="40"/>
      <c r="F267" s="225" t="s">
        <v>411</v>
      </c>
      <c r="G267" s="40"/>
      <c r="H267" s="40"/>
      <c r="I267" s="226"/>
      <c r="J267" s="40"/>
      <c r="K267" s="40"/>
      <c r="L267" s="44"/>
      <c r="M267" s="227"/>
      <c r="N267" s="228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127</v>
      </c>
      <c r="AU267" s="17" t="s">
        <v>80</v>
      </c>
    </row>
    <row r="268" s="2" customFormat="1" ht="33" customHeight="1">
      <c r="A268" s="38"/>
      <c r="B268" s="39"/>
      <c r="C268" s="250" t="s">
        <v>412</v>
      </c>
      <c r="D268" s="250" t="s">
        <v>224</v>
      </c>
      <c r="E268" s="251" t="s">
        <v>413</v>
      </c>
      <c r="F268" s="252" t="s">
        <v>414</v>
      </c>
      <c r="G268" s="253" t="s">
        <v>123</v>
      </c>
      <c r="H268" s="254">
        <v>20.899999999999999</v>
      </c>
      <c r="I268" s="255"/>
      <c r="J268" s="256">
        <f>ROUND(I268*H268,2)</f>
        <v>0</v>
      </c>
      <c r="K268" s="252" t="s">
        <v>124</v>
      </c>
      <c r="L268" s="257"/>
      <c r="M268" s="258" t="s">
        <v>1</v>
      </c>
      <c r="N268" s="259" t="s">
        <v>38</v>
      </c>
      <c r="O268" s="91"/>
      <c r="P268" s="220">
        <f>O268*H268</f>
        <v>0</v>
      </c>
      <c r="Q268" s="220">
        <v>0.00050000000000000001</v>
      </c>
      <c r="R268" s="220">
        <f>Q268*H268</f>
        <v>0.010449999999999999</v>
      </c>
      <c r="S268" s="220">
        <v>0</v>
      </c>
      <c r="T268" s="22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2" t="s">
        <v>303</v>
      </c>
      <c r="AT268" s="222" t="s">
        <v>224</v>
      </c>
      <c r="AU268" s="222" t="s">
        <v>80</v>
      </c>
      <c r="AY268" s="17" t="s">
        <v>118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7" t="s">
        <v>78</v>
      </c>
      <c r="BK268" s="223">
        <f>ROUND(I268*H268,2)</f>
        <v>0</v>
      </c>
      <c r="BL268" s="17" t="s">
        <v>213</v>
      </c>
      <c r="BM268" s="222" t="s">
        <v>415</v>
      </c>
    </row>
    <row r="269" s="2" customFormat="1">
      <c r="A269" s="38"/>
      <c r="B269" s="39"/>
      <c r="C269" s="40"/>
      <c r="D269" s="224" t="s">
        <v>127</v>
      </c>
      <c r="E269" s="40"/>
      <c r="F269" s="225" t="s">
        <v>414</v>
      </c>
      <c r="G269" s="40"/>
      <c r="H269" s="40"/>
      <c r="I269" s="226"/>
      <c r="J269" s="40"/>
      <c r="K269" s="40"/>
      <c r="L269" s="44"/>
      <c r="M269" s="227"/>
      <c r="N269" s="228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127</v>
      </c>
      <c r="AU269" s="17" t="s">
        <v>80</v>
      </c>
    </row>
    <row r="270" s="14" customFormat="1">
      <c r="A270" s="14"/>
      <c r="B270" s="239"/>
      <c r="C270" s="240"/>
      <c r="D270" s="224" t="s">
        <v>134</v>
      </c>
      <c r="E270" s="240"/>
      <c r="F270" s="242" t="s">
        <v>416</v>
      </c>
      <c r="G270" s="240"/>
      <c r="H270" s="243">
        <v>20.899999999999999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134</v>
      </c>
      <c r="AU270" s="249" t="s">
        <v>80</v>
      </c>
      <c r="AV270" s="14" t="s">
        <v>80</v>
      </c>
      <c r="AW270" s="14" t="s">
        <v>4</v>
      </c>
      <c r="AX270" s="14" t="s">
        <v>78</v>
      </c>
      <c r="AY270" s="249" t="s">
        <v>118</v>
      </c>
    </row>
    <row r="271" s="2" customFormat="1" ht="24.15" customHeight="1">
      <c r="A271" s="38"/>
      <c r="B271" s="39"/>
      <c r="C271" s="211" t="s">
        <v>417</v>
      </c>
      <c r="D271" s="211" t="s">
        <v>120</v>
      </c>
      <c r="E271" s="212" t="s">
        <v>418</v>
      </c>
      <c r="F271" s="213" t="s">
        <v>419</v>
      </c>
      <c r="G271" s="214" t="s">
        <v>355</v>
      </c>
      <c r="H271" s="260"/>
      <c r="I271" s="216"/>
      <c r="J271" s="217">
        <f>ROUND(I271*H271,2)</f>
        <v>0</v>
      </c>
      <c r="K271" s="213" t="s">
        <v>124</v>
      </c>
      <c r="L271" s="44"/>
      <c r="M271" s="218" t="s">
        <v>1</v>
      </c>
      <c r="N271" s="219" t="s">
        <v>38</v>
      </c>
      <c r="O271" s="91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2" t="s">
        <v>213</v>
      </c>
      <c r="AT271" s="222" t="s">
        <v>120</v>
      </c>
      <c r="AU271" s="222" t="s">
        <v>80</v>
      </c>
      <c r="AY271" s="17" t="s">
        <v>118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7" t="s">
        <v>78</v>
      </c>
      <c r="BK271" s="223">
        <f>ROUND(I271*H271,2)</f>
        <v>0</v>
      </c>
      <c r="BL271" s="17" t="s">
        <v>213</v>
      </c>
      <c r="BM271" s="222" t="s">
        <v>420</v>
      </c>
    </row>
    <row r="272" s="2" customFormat="1">
      <c r="A272" s="38"/>
      <c r="B272" s="39"/>
      <c r="C272" s="40"/>
      <c r="D272" s="224" t="s">
        <v>127</v>
      </c>
      <c r="E272" s="40"/>
      <c r="F272" s="225" t="s">
        <v>421</v>
      </c>
      <c r="G272" s="40"/>
      <c r="H272" s="40"/>
      <c r="I272" s="226"/>
      <c r="J272" s="40"/>
      <c r="K272" s="40"/>
      <c r="L272" s="44"/>
      <c r="M272" s="227"/>
      <c r="N272" s="228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127</v>
      </c>
      <c r="AU272" s="17" t="s">
        <v>80</v>
      </c>
    </row>
    <row r="273" s="12" customFormat="1" ht="22.8" customHeight="1">
      <c r="A273" s="12"/>
      <c r="B273" s="195"/>
      <c r="C273" s="196"/>
      <c r="D273" s="197" t="s">
        <v>72</v>
      </c>
      <c r="E273" s="209" t="s">
        <v>422</v>
      </c>
      <c r="F273" s="209" t="s">
        <v>423</v>
      </c>
      <c r="G273" s="196"/>
      <c r="H273" s="196"/>
      <c r="I273" s="199"/>
      <c r="J273" s="210">
        <f>BK273</f>
        <v>0</v>
      </c>
      <c r="K273" s="196"/>
      <c r="L273" s="201"/>
      <c r="M273" s="202"/>
      <c r="N273" s="203"/>
      <c r="O273" s="203"/>
      <c r="P273" s="204">
        <f>SUM(P274:P304)</f>
        <v>0</v>
      </c>
      <c r="Q273" s="203"/>
      <c r="R273" s="204">
        <f>SUM(R274:R304)</f>
        <v>1492.8588601000001</v>
      </c>
      <c r="S273" s="203"/>
      <c r="T273" s="205">
        <f>SUM(T274:T304)</f>
        <v>0.09920000000000001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6" t="s">
        <v>80</v>
      </c>
      <c r="AT273" s="207" t="s">
        <v>72</v>
      </c>
      <c r="AU273" s="207" t="s">
        <v>78</v>
      </c>
      <c r="AY273" s="206" t="s">
        <v>118</v>
      </c>
      <c r="BK273" s="208">
        <f>SUM(BK274:BK304)</f>
        <v>0</v>
      </c>
    </row>
    <row r="274" s="2" customFormat="1" ht="24.15" customHeight="1">
      <c r="A274" s="38"/>
      <c r="B274" s="39"/>
      <c r="C274" s="211" t="s">
        <v>424</v>
      </c>
      <c r="D274" s="211" t="s">
        <v>120</v>
      </c>
      <c r="E274" s="212" t="s">
        <v>425</v>
      </c>
      <c r="F274" s="213" t="s">
        <v>426</v>
      </c>
      <c r="G274" s="214" t="s">
        <v>243</v>
      </c>
      <c r="H274" s="215">
        <v>6.2000000000000002</v>
      </c>
      <c r="I274" s="216"/>
      <c r="J274" s="217">
        <f>ROUND(I274*H274,2)</f>
        <v>0</v>
      </c>
      <c r="K274" s="213" t="s">
        <v>124</v>
      </c>
      <c r="L274" s="44"/>
      <c r="M274" s="218" t="s">
        <v>1</v>
      </c>
      <c r="N274" s="219" t="s">
        <v>38</v>
      </c>
      <c r="O274" s="91"/>
      <c r="P274" s="220">
        <f>O274*H274</f>
        <v>0</v>
      </c>
      <c r="Q274" s="220">
        <v>0</v>
      </c>
      <c r="R274" s="220">
        <f>Q274*H274</f>
        <v>0</v>
      </c>
      <c r="S274" s="220">
        <v>0.016</v>
      </c>
      <c r="T274" s="221">
        <f>S274*H274</f>
        <v>0.09920000000000001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2" t="s">
        <v>213</v>
      </c>
      <c r="AT274" s="222" t="s">
        <v>120</v>
      </c>
      <c r="AU274" s="222" t="s">
        <v>80</v>
      </c>
      <c r="AY274" s="17" t="s">
        <v>118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7" t="s">
        <v>78</v>
      </c>
      <c r="BK274" s="223">
        <f>ROUND(I274*H274,2)</f>
        <v>0</v>
      </c>
      <c r="BL274" s="17" t="s">
        <v>213</v>
      </c>
      <c r="BM274" s="222" t="s">
        <v>427</v>
      </c>
    </row>
    <row r="275" s="2" customFormat="1">
      <c r="A275" s="38"/>
      <c r="B275" s="39"/>
      <c r="C275" s="40"/>
      <c r="D275" s="224" t="s">
        <v>127</v>
      </c>
      <c r="E275" s="40"/>
      <c r="F275" s="225" t="s">
        <v>428</v>
      </c>
      <c r="G275" s="40"/>
      <c r="H275" s="40"/>
      <c r="I275" s="226"/>
      <c r="J275" s="40"/>
      <c r="K275" s="40"/>
      <c r="L275" s="44"/>
      <c r="M275" s="227"/>
      <c r="N275" s="22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127</v>
      </c>
      <c r="AU275" s="17" t="s">
        <v>80</v>
      </c>
    </row>
    <row r="276" s="14" customFormat="1">
      <c r="A276" s="14"/>
      <c r="B276" s="239"/>
      <c r="C276" s="240"/>
      <c r="D276" s="224" t="s">
        <v>134</v>
      </c>
      <c r="E276" s="241" t="s">
        <v>1</v>
      </c>
      <c r="F276" s="242" t="s">
        <v>429</v>
      </c>
      <c r="G276" s="240"/>
      <c r="H276" s="243">
        <v>6.2000000000000002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134</v>
      </c>
      <c r="AU276" s="249" t="s">
        <v>80</v>
      </c>
      <c r="AV276" s="14" t="s">
        <v>80</v>
      </c>
      <c r="AW276" s="14" t="s">
        <v>30</v>
      </c>
      <c r="AX276" s="14" t="s">
        <v>78</v>
      </c>
      <c r="AY276" s="249" t="s">
        <v>118</v>
      </c>
    </row>
    <row r="277" s="2" customFormat="1" ht="24.15" customHeight="1">
      <c r="A277" s="38"/>
      <c r="B277" s="39"/>
      <c r="C277" s="211" t="s">
        <v>430</v>
      </c>
      <c r="D277" s="211" t="s">
        <v>120</v>
      </c>
      <c r="E277" s="212" t="s">
        <v>431</v>
      </c>
      <c r="F277" s="213" t="s">
        <v>432</v>
      </c>
      <c r="G277" s="214" t="s">
        <v>243</v>
      </c>
      <c r="H277" s="215">
        <v>2.6000000000000001</v>
      </c>
      <c r="I277" s="216"/>
      <c r="J277" s="217">
        <f>ROUND(I277*H277,2)</f>
        <v>0</v>
      </c>
      <c r="K277" s="213" t="s">
        <v>124</v>
      </c>
      <c r="L277" s="44"/>
      <c r="M277" s="218" t="s">
        <v>1</v>
      </c>
      <c r="N277" s="219" t="s">
        <v>38</v>
      </c>
      <c r="O277" s="91"/>
      <c r="P277" s="220">
        <f>O277*H277</f>
        <v>0</v>
      </c>
      <c r="Q277" s="220">
        <v>0.00040000000000000002</v>
      </c>
      <c r="R277" s="220">
        <f>Q277*H277</f>
        <v>0.0010400000000000001</v>
      </c>
      <c r="S277" s="220">
        <v>0</v>
      </c>
      <c r="T277" s="221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2" t="s">
        <v>213</v>
      </c>
      <c r="AT277" s="222" t="s">
        <v>120</v>
      </c>
      <c r="AU277" s="222" t="s">
        <v>80</v>
      </c>
      <c r="AY277" s="17" t="s">
        <v>118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7" t="s">
        <v>78</v>
      </c>
      <c r="BK277" s="223">
        <f>ROUND(I277*H277,2)</f>
        <v>0</v>
      </c>
      <c r="BL277" s="17" t="s">
        <v>213</v>
      </c>
      <c r="BM277" s="222" t="s">
        <v>433</v>
      </c>
    </row>
    <row r="278" s="2" customFormat="1">
      <c r="A278" s="38"/>
      <c r="B278" s="39"/>
      <c r="C278" s="40"/>
      <c r="D278" s="224" t="s">
        <v>127</v>
      </c>
      <c r="E278" s="40"/>
      <c r="F278" s="225" t="s">
        <v>434</v>
      </c>
      <c r="G278" s="40"/>
      <c r="H278" s="40"/>
      <c r="I278" s="226"/>
      <c r="J278" s="40"/>
      <c r="K278" s="40"/>
      <c r="L278" s="44"/>
      <c r="M278" s="227"/>
      <c r="N278" s="228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127</v>
      </c>
      <c r="AU278" s="17" t="s">
        <v>80</v>
      </c>
    </row>
    <row r="279" s="14" customFormat="1">
      <c r="A279" s="14"/>
      <c r="B279" s="239"/>
      <c r="C279" s="240"/>
      <c r="D279" s="224" t="s">
        <v>134</v>
      </c>
      <c r="E279" s="241" t="s">
        <v>1</v>
      </c>
      <c r="F279" s="242" t="s">
        <v>435</v>
      </c>
      <c r="G279" s="240"/>
      <c r="H279" s="243">
        <v>2.6000000000000001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9" t="s">
        <v>134</v>
      </c>
      <c r="AU279" s="249" t="s">
        <v>80</v>
      </c>
      <c r="AV279" s="14" t="s">
        <v>80</v>
      </c>
      <c r="AW279" s="14" t="s">
        <v>30</v>
      </c>
      <c r="AX279" s="14" t="s">
        <v>78</v>
      </c>
      <c r="AY279" s="249" t="s">
        <v>118</v>
      </c>
    </row>
    <row r="280" s="2" customFormat="1" ht="21.75" customHeight="1">
      <c r="A280" s="38"/>
      <c r="B280" s="39"/>
      <c r="C280" s="250" t="s">
        <v>436</v>
      </c>
      <c r="D280" s="250" t="s">
        <v>224</v>
      </c>
      <c r="E280" s="251" t="s">
        <v>437</v>
      </c>
      <c r="F280" s="252" t="s">
        <v>438</v>
      </c>
      <c r="G280" s="253" t="s">
        <v>243</v>
      </c>
      <c r="H280" s="254">
        <v>2.6000000000000001</v>
      </c>
      <c r="I280" s="255"/>
      <c r="J280" s="256">
        <f>ROUND(I280*H280,2)</f>
        <v>0</v>
      </c>
      <c r="K280" s="252" t="s">
        <v>1</v>
      </c>
      <c r="L280" s="257"/>
      <c r="M280" s="258" t="s">
        <v>1</v>
      </c>
      <c r="N280" s="259" t="s">
        <v>38</v>
      </c>
      <c r="O280" s="91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2" t="s">
        <v>303</v>
      </c>
      <c r="AT280" s="222" t="s">
        <v>224</v>
      </c>
      <c r="AU280" s="222" t="s">
        <v>80</v>
      </c>
      <c r="AY280" s="17" t="s">
        <v>118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7" t="s">
        <v>78</v>
      </c>
      <c r="BK280" s="223">
        <f>ROUND(I280*H280,2)</f>
        <v>0</v>
      </c>
      <c r="BL280" s="17" t="s">
        <v>213</v>
      </c>
      <c r="BM280" s="222" t="s">
        <v>439</v>
      </c>
    </row>
    <row r="281" s="2" customFormat="1">
      <c r="A281" s="38"/>
      <c r="B281" s="39"/>
      <c r="C281" s="40"/>
      <c r="D281" s="224" t="s">
        <v>127</v>
      </c>
      <c r="E281" s="40"/>
      <c r="F281" s="225" t="s">
        <v>438</v>
      </c>
      <c r="G281" s="40"/>
      <c r="H281" s="40"/>
      <c r="I281" s="226"/>
      <c r="J281" s="40"/>
      <c r="K281" s="40"/>
      <c r="L281" s="44"/>
      <c r="M281" s="227"/>
      <c r="N281" s="228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127</v>
      </c>
      <c r="AU281" s="17" t="s">
        <v>80</v>
      </c>
    </row>
    <row r="282" s="2" customFormat="1" ht="24.15" customHeight="1">
      <c r="A282" s="38"/>
      <c r="B282" s="39"/>
      <c r="C282" s="211" t="s">
        <v>440</v>
      </c>
      <c r="D282" s="211" t="s">
        <v>120</v>
      </c>
      <c r="E282" s="212" t="s">
        <v>441</v>
      </c>
      <c r="F282" s="213" t="s">
        <v>442</v>
      </c>
      <c r="G282" s="214" t="s">
        <v>243</v>
      </c>
      <c r="H282" s="215">
        <v>0.5</v>
      </c>
      <c r="I282" s="216"/>
      <c r="J282" s="217">
        <f>ROUND(I282*H282,2)</f>
        <v>0</v>
      </c>
      <c r="K282" s="213" t="s">
        <v>124</v>
      </c>
      <c r="L282" s="44"/>
      <c r="M282" s="218" t="s">
        <v>1</v>
      </c>
      <c r="N282" s="219" t="s">
        <v>38</v>
      </c>
      <c r="O282" s="91"/>
      <c r="P282" s="220">
        <f>O282*H282</f>
        <v>0</v>
      </c>
      <c r="Q282" s="220">
        <v>0.00040000000000000002</v>
      </c>
      <c r="R282" s="220">
        <f>Q282*H282</f>
        <v>0.00020000000000000001</v>
      </c>
      <c r="S282" s="220">
        <v>0</v>
      </c>
      <c r="T282" s="221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2" t="s">
        <v>213</v>
      </c>
      <c r="AT282" s="222" t="s">
        <v>120</v>
      </c>
      <c r="AU282" s="222" t="s">
        <v>80</v>
      </c>
      <c r="AY282" s="17" t="s">
        <v>118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7" t="s">
        <v>78</v>
      </c>
      <c r="BK282" s="223">
        <f>ROUND(I282*H282,2)</f>
        <v>0</v>
      </c>
      <c r="BL282" s="17" t="s">
        <v>213</v>
      </c>
      <c r="BM282" s="222" t="s">
        <v>443</v>
      </c>
    </row>
    <row r="283" s="2" customFormat="1">
      <c r="A283" s="38"/>
      <c r="B283" s="39"/>
      <c r="C283" s="40"/>
      <c r="D283" s="224" t="s">
        <v>127</v>
      </c>
      <c r="E283" s="40"/>
      <c r="F283" s="225" t="s">
        <v>444</v>
      </c>
      <c r="G283" s="40"/>
      <c r="H283" s="40"/>
      <c r="I283" s="226"/>
      <c r="J283" s="40"/>
      <c r="K283" s="40"/>
      <c r="L283" s="44"/>
      <c r="M283" s="227"/>
      <c r="N283" s="228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127</v>
      </c>
      <c r="AU283" s="17" t="s">
        <v>80</v>
      </c>
    </row>
    <row r="284" s="2" customFormat="1" ht="24.15" customHeight="1">
      <c r="A284" s="38"/>
      <c r="B284" s="39"/>
      <c r="C284" s="250" t="s">
        <v>445</v>
      </c>
      <c r="D284" s="250" t="s">
        <v>224</v>
      </c>
      <c r="E284" s="251" t="s">
        <v>446</v>
      </c>
      <c r="F284" s="252" t="s">
        <v>447</v>
      </c>
      <c r="G284" s="253" t="s">
        <v>243</v>
      </c>
      <c r="H284" s="254">
        <v>0.5</v>
      </c>
      <c r="I284" s="255"/>
      <c r="J284" s="256">
        <f>ROUND(I284*H284,2)</f>
        <v>0</v>
      </c>
      <c r="K284" s="252" t="s">
        <v>1</v>
      </c>
      <c r="L284" s="257"/>
      <c r="M284" s="258" t="s">
        <v>1</v>
      </c>
      <c r="N284" s="259" t="s">
        <v>38</v>
      </c>
      <c r="O284" s="91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2" t="s">
        <v>303</v>
      </c>
      <c r="AT284" s="222" t="s">
        <v>224</v>
      </c>
      <c r="AU284" s="222" t="s">
        <v>80</v>
      </c>
      <c r="AY284" s="17" t="s">
        <v>118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7" t="s">
        <v>78</v>
      </c>
      <c r="BK284" s="223">
        <f>ROUND(I284*H284,2)</f>
        <v>0</v>
      </c>
      <c r="BL284" s="17" t="s">
        <v>213</v>
      </c>
      <c r="BM284" s="222" t="s">
        <v>448</v>
      </c>
    </row>
    <row r="285" s="2" customFormat="1">
      <c r="A285" s="38"/>
      <c r="B285" s="39"/>
      <c r="C285" s="40"/>
      <c r="D285" s="224" t="s">
        <v>127</v>
      </c>
      <c r="E285" s="40"/>
      <c r="F285" s="225" t="s">
        <v>447</v>
      </c>
      <c r="G285" s="40"/>
      <c r="H285" s="40"/>
      <c r="I285" s="226"/>
      <c r="J285" s="40"/>
      <c r="K285" s="40"/>
      <c r="L285" s="44"/>
      <c r="M285" s="227"/>
      <c r="N285" s="228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127</v>
      </c>
      <c r="AU285" s="17" t="s">
        <v>80</v>
      </c>
    </row>
    <row r="286" s="2" customFormat="1" ht="24.15" customHeight="1">
      <c r="A286" s="38"/>
      <c r="B286" s="39"/>
      <c r="C286" s="211" t="s">
        <v>449</v>
      </c>
      <c r="D286" s="211" t="s">
        <v>120</v>
      </c>
      <c r="E286" s="212" t="s">
        <v>450</v>
      </c>
      <c r="F286" s="213" t="s">
        <v>451</v>
      </c>
      <c r="G286" s="214" t="s">
        <v>254</v>
      </c>
      <c r="H286" s="215">
        <v>2</v>
      </c>
      <c r="I286" s="216"/>
      <c r="J286" s="217">
        <f>ROUND(I286*H286,2)</f>
        <v>0</v>
      </c>
      <c r="K286" s="213" t="s">
        <v>124</v>
      </c>
      <c r="L286" s="44"/>
      <c r="M286" s="218" t="s">
        <v>1</v>
      </c>
      <c r="N286" s="219" t="s">
        <v>38</v>
      </c>
      <c r="O286" s="91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2" t="s">
        <v>125</v>
      </c>
      <c r="AT286" s="222" t="s">
        <v>120</v>
      </c>
      <c r="AU286" s="222" t="s">
        <v>80</v>
      </c>
      <c r="AY286" s="17" t="s">
        <v>118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7" t="s">
        <v>78</v>
      </c>
      <c r="BK286" s="223">
        <f>ROUND(I286*H286,2)</f>
        <v>0</v>
      </c>
      <c r="BL286" s="17" t="s">
        <v>125</v>
      </c>
      <c r="BM286" s="222" t="s">
        <v>452</v>
      </c>
    </row>
    <row r="287" s="2" customFormat="1">
      <c r="A287" s="38"/>
      <c r="B287" s="39"/>
      <c r="C287" s="40"/>
      <c r="D287" s="224" t="s">
        <v>127</v>
      </c>
      <c r="E287" s="40"/>
      <c r="F287" s="225" t="s">
        <v>453</v>
      </c>
      <c r="G287" s="40"/>
      <c r="H287" s="40"/>
      <c r="I287" s="226"/>
      <c r="J287" s="40"/>
      <c r="K287" s="40"/>
      <c r="L287" s="44"/>
      <c r="M287" s="227"/>
      <c r="N287" s="228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127</v>
      </c>
      <c r="AU287" s="17" t="s">
        <v>80</v>
      </c>
    </row>
    <row r="288" s="2" customFormat="1" ht="24.15" customHeight="1">
      <c r="A288" s="38"/>
      <c r="B288" s="39"/>
      <c r="C288" s="250" t="s">
        <v>454</v>
      </c>
      <c r="D288" s="250" t="s">
        <v>224</v>
      </c>
      <c r="E288" s="251" t="s">
        <v>455</v>
      </c>
      <c r="F288" s="252" t="s">
        <v>456</v>
      </c>
      <c r="G288" s="253" t="s">
        <v>254</v>
      </c>
      <c r="H288" s="254">
        <v>2</v>
      </c>
      <c r="I288" s="255"/>
      <c r="J288" s="256">
        <f>ROUND(I288*H288,2)</f>
        <v>0</v>
      </c>
      <c r="K288" s="252" t="s">
        <v>1</v>
      </c>
      <c r="L288" s="257"/>
      <c r="M288" s="258" t="s">
        <v>1</v>
      </c>
      <c r="N288" s="259" t="s">
        <v>38</v>
      </c>
      <c r="O288" s="91"/>
      <c r="P288" s="220">
        <f>O288*H288</f>
        <v>0</v>
      </c>
      <c r="Q288" s="220">
        <v>0.014999999999999999</v>
      </c>
      <c r="R288" s="220">
        <f>Q288*H288</f>
        <v>0.029999999999999999</v>
      </c>
      <c r="S288" s="220">
        <v>0</v>
      </c>
      <c r="T288" s="22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2" t="s">
        <v>165</v>
      </c>
      <c r="AT288" s="222" t="s">
        <v>224</v>
      </c>
      <c r="AU288" s="222" t="s">
        <v>80</v>
      </c>
      <c r="AY288" s="17" t="s">
        <v>118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7" t="s">
        <v>78</v>
      </c>
      <c r="BK288" s="223">
        <f>ROUND(I288*H288,2)</f>
        <v>0</v>
      </c>
      <c r="BL288" s="17" t="s">
        <v>125</v>
      </c>
      <c r="BM288" s="222" t="s">
        <v>457</v>
      </c>
    </row>
    <row r="289" s="2" customFormat="1">
      <c r="A289" s="38"/>
      <c r="B289" s="39"/>
      <c r="C289" s="40"/>
      <c r="D289" s="224" t="s">
        <v>127</v>
      </c>
      <c r="E289" s="40"/>
      <c r="F289" s="225" t="s">
        <v>456</v>
      </c>
      <c r="G289" s="40"/>
      <c r="H289" s="40"/>
      <c r="I289" s="226"/>
      <c r="J289" s="40"/>
      <c r="K289" s="40"/>
      <c r="L289" s="44"/>
      <c r="M289" s="227"/>
      <c r="N289" s="228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127</v>
      </c>
      <c r="AU289" s="17" t="s">
        <v>80</v>
      </c>
    </row>
    <row r="290" s="2" customFormat="1" ht="16.5" customHeight="1">
      <c r="A290" s="38"/>
      <c r="B290" s="39"/>
      <c r="C290" s="211" t="s">
        <v>458</v>
      </c>
      <c r="D290" s="211" t="s">
        <v>120</v>
      </c>
      <c r="E290" s="212" t="s">
        <v>459</v>
      </c>
      <c r="F290" s="213" t="s">
        <v>460</v>
      </c>
      <c r="G290" s="214" t="s">
        <v>461</v>
      </c>
      <c r="H290" s="215">
        <v>315</v>
      </c>
      <c r="I290" s="216"/>
      <c r="J290" s="217">
        <f>ROUND(I290*H290,2)</f>
        <v>0</v>
      </c>
      <c r="K290" s="213" t="s">
        <v>124</v>
      </c>
      <c r="L290" s="44"/>
      <c r="M290" s="218" t="s">
        <v>1</v>
      </c>
      <c r="N290" s="219" t="s">
        <v>38</v>
      </c>
      <c r="O290" s="91"/>
      <c r="P290" s="220">
        <f>O290*H290</f>
        <v>0</v>
      </c>
      <c r="Q290" s="220">
        <v>5.0000000000000002E-05</v>
      </c>
      <c r="R290" s="220">
        <f>Q290*H290</f>
        <v>0.01575</v>
      </c>
      <c r="S290" s="220">
        <v>0</v>
      </c>
      <c r="T290" s="221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2" t="s">
        <v>213</v>
      </c>
      <c r="AT290" s="222" t="s">
        <v>120</v>
      </c>
      <c r="AU290" s="222" t="s">
        <v>80</v>
      </c>
      <c r="AY290" s="17" t="s">
        <v>118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7" t="s">
        <v>78</v>
      </c>
      <c r="BK290" s="223">
        <f>ROUND(I290*H290,2)</f>
        <v>0</v>
      </c>
      <c r="BL290" s="17" t="s">
        <v>213</v>
      </c>
      <c r="BM290" s="222" t="s">
        <v>462</v>
      </c>
    </row>
    <row r="291" s="2" customFormat="1">
      <c r="A291" s="38"/>
      <c r="B291" s="39"/>
      <c r="C291" s="40"/>
      <c r="D291" s="224" t="s">
        <v>127</v>
      </c>
      <c r="E291" s="40"/>
      <c r="F291" s="225" t="s">
        <v>463</v>
      </c>
      <c r="G291" s="40"/>
      <c r="H291" s="40"/>
      <c r="I291" s="226"/>
      <c r="J291" s="40"/>
      <c r="K291" s="40"/>
      <c r="L291" s="44"/>
      <c r="M291" s="227"/>
      <c r="N291" s="228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127</v>
      </c>
      <c r="AU291" s="17" t="s">
        <v>80</v>
      </c>
    </row>
    <row r="292" s="14" customFormat="1">
      <c r="A292" s="14"/>
      <c r="B292" s="239"/>
      <c r="C292" s="240"/>
      <c r="D292" s="224" t="s">
        <v>134</v>
      </c>
      <c r="E292" s="241" t="s">
        <v>1</v>
      </c>
      <c r="F292" s="242" t="s">
        <v>464</v>
      </c>
      <c r="G292" s="240"/>
      <c r="H292" s="243">
        <v>315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134</v>
      </c>
      <c r="AU292" s="249" t="s">
        <v>80</v>
      </c>
      <c r="AV292" s="14" t="s">
        <v>80</v>
      </c>
      <c r="AW292" s="14" t="s">
        <v>30</v>
      </c>
      <c r="AX292" s="14" t="s">
        <v>78</v>
      </c>
      <c r="AY292" s="249" t="s">
        <v>118</v>
      </c>
    </row>
    <row r="293" s="2" customFormat="1" ht="33" customHeight="1">
      <c r="A293" s="38"/>
      <c r="B293" s="39"/>
      <c r="C293" s="250" t="s">
        <v>465</v>
      </c>
      <c r="D293" s="250" t="s">
        <v>224</v>
      </c>
      <c r="E293" s="251" t="s">
        <v>466</v>
      </c>
      <c r="F293" s="252" t="s">
        <v>467</v>
      </c>
      <c r="G293" s="253" t="s">
        <v>254</v>
      </c>
      <c r="H293" s="254">
        <v>7</v>
      </c>
      <c r="I293" s="255"/>
      <c r="J293" s="256">
        <f>ROUND(I293*H293,2)</f>
        <v>0</v>
      </c>
      <c r="K293" s="252" t="s">
        <v>1</v>
      </c>
      <c r="L293" s="257"/>
      <c r="M293" s="258" t="s">
        <v>1</v>
      </c>
      <c r="N293" s="259" t="s">
        <v>38</v>
      </c>
      <c r="O293" s="91"/>
      <c r="P293" s="220">
        <f>O293*H293</f>
        <v>0</v>
      </c>
      <c r="Q293" s="220">
        <v>0.038399999999999997</v>
      </c>
      <c r="R293" s="220">
        <f>Q293*H293</f>
        <v>0.26879999999999998</v>
      </c>
      <c r="S293" s="220">
        <v>0</v>
      </c>
      <c r="T293" s="22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2" t="s">
        <v>303</v>
      </c>
      <c r="AT293" s="222" t="s">
        <v>224</v>
      </c>
      <c r="AU293" s="222" t="s">
        <v>80</v>
      </c>
      <c r="AY293" s="17" t="s">
        <v>118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7" t="s">
        <v>78</v>
      </c>
      <c r="BK293" s="223">
        <f>ROUND(I293*H293,2)</f>
        <v>0</v>
      </c>
      <c r="BL293" s="17" t="s">
        <v>213</v>
      </c>
      <c r="BM293" s="222" t="s">
        <v>468</v>
      </c>
    </row>
    <row r="294" s="2" customFormat="1">
      <c r="A294" s="38"/>
      <c r="B294" s="39"/>
      <c r="C294" s="40"/>
      <c r="D294" s="224" t="s">
        <v>127</v>
      </c>
      <c r="E294" s="40"/>
      <c r="F294" s="225" t="s">
        <v>467</v>
      </c>
      <c r="G294" s="40"/>
      <c r="H294" s="40"/>
      <c r="I294" s="226"/>
      <c r="J294" s="40"/>
      <c r="K294" s="40"/>
      <c r="L294" s="44"/>
      <c r="M294" s="227"/>
      <c r="N294" s="228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127</v>
      </c>
      <c r="AU294" s="17" t="s">
        <v>80</v>
      </c>
    </row>
    <row r="295" s="2" customFormat="1" ht="24.15" customHeight="1">
      <c r="A295" s="38"/>
      <c r="B295" s="39"/>
      <c r="C295" s="211" t="s">
        <v>469</v>
      </c>
      <c r="D295" s="211" t="s">
        <v>120</v>
      </c>
      <c r="E295" s="212" t="s">
        <v>470</v>
      </c>
      <c r="F295" s="213" t="s">
        <v>471</v>
      </c>
      <c r="G295" s="214" t="s">
        <v>461</v>
      </c>
      <c r="H295" s="215">
        <v>1421.402</v>
      </c>
      <c r="I295" s="216"/>
      <c r="J295" s="217">
        <f>ROUND(I295*H295,2)</f>
        <v>0</v>
      </c>
      <c r="K295" s="213" t="s">
        <v>124</v>
      </c>
      <c r="L295" s="44"/>
      <c r="M295" s="218" t="s">
        <v>1</v>
      </c>
      <c r="N295" s="219" t="s">
        <v>38</v>
      </c>
      <c r="O295" s="91"/>
      <c r="P295" s="220">
        <f>O295*H295</f>
        <v>0</v>
      </c>
      <c r="Q295" s="220">
        <v>5.0000000000000002E-05</v>
      </c>
      <c r="R295" s="220">
        <f>Q295*H295</f>
        <v>0.071070100000000011</v>
      </c>
      <c r="S295" s="220">
        <v>0</v>
      </c>
      <c r="T295" s="221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2" t="s">
        <v>213</v>
      </c>
      <c r="AT295" s="222" t="s">
        <v>120</v>
      </c>
      <c r="AU295" s="222" t="s">
        <v>80</v>
      </c>
      <c r="AY295" s="17" t="s">
        <v>118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7" t="s">
        <v>78</v>
      </c>
      <c r="BK295" s="223">
        <f>ROUND(I295*H295,2)</f>
        <v>0</v>
      </c>
      <c r="BL295" s="17" t="s">
        <v>213</v>
      </c>
      <c r="BM295" s="222" t="s">
        <v>472</v>
      </c>
    </row>
    <row r="296" s="2" customFormat="1">
      <c r="A296" s="38"/>
      <c r="B296" s="39"/>
      <c r="C296" s="40"/>
      <c r="D296" s="224" t="s">
        <v>127</v>
      </c>
      <c r="E296" s="40"/>
      <c r="F296" s="225" t="s">
        <v>473</v>
      </c>
      <c r="G296" s="40"/>
      <c r="H296" s="40"/>
      <c r="I296" s="226"/>
      <c r="J296" s="40"/>
      <c r="K296" s="40"/>
      <c r="L296" s="44"/>
      <c r="M296" s="227"/>
      <c r="N296" s="228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127</v>
      </c>
      <c r="AU296" s="17" t="s">
        <v>80</v>
      </c>
    </row>
    <row r="297" s="14" customFormat="1">
      <c r="A297" s="14"/>
      <c r="B297" s="239"/>
      <c r="C297" s="240"/>
      <c r="D297" s="224" t="s">
        <v>134</v>
      </c>
      <c r="E297" s="241" t="s">
        <v>1</v>
      </c>
      <c r="F297" s="242" t="s">
        <v>474</v>
      </c>
      <c r="G297" s="240"/>
      <c r="H297" s="243">
        <v>779.64499999999998</v>
      </c>
      <c r="I297" s="244"/>
      <c r="J297" s="240"/>
      <c r="K297" s="240"/>
      <c r="L297" s="245"/>
      <c r="M297" s="246"/>
      <c r="N297" s="247"/>
      <c r="O297" s="247"/>
      <c r="P297" s="247"/>
      <c r="Q297" s="247"/>
      <c r="R297" s="247"/>
      <c r="S297" s="247"/>
      <c r="T297" s="24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9" t="s">
        <v>134</v>
      </c>
      <c r="AU297" s="249" t="s">
        <v>80</v>
      </c>
      <c r="AV297" s="14" t="s">
        <v>80</v>
      </c>
      <c r="AW297" s="14" t="s">
        <v>30</v>
      </c>
      <c r="AX297" s="14" t="s">
        <v>73</v>
      </c>
      <c r="AY297" s="249" t="s">
        <v>118</v>
      </c>
    </row>
    <row r="298" s="14" customFormat="1">
      <c r="A298" s="14"/>
      <c r="B298" s="239"/>
      <c r="C298" s="240"/>
      <c r="D298" s="224" t="s">
        <v>134</v>
      </c>
      <c r="E298" s="241" t="s">
        <v>1</v>
      </c>
      <c r="F298" s="242" t="s">
        <v>475</v>
      </c>
      <c r="G298" s="240"/>
      <c r="H298" s="243">
        <v>641.75699999999995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134</v>
      </c>
      <c r="AU298" s="249" t="s">
        <v>80</v>
      </c>
      <c r="AV298" s="14" t="s">
        <v>80</v>
      </c>
      <c r="AW298" s="14" t="s">
        <v>30</v>
      </c>
      <c r="AX298" s="14" t="s">
        <v>73</v>
      </c>
      <c r="AY298" s="249" t="s">
        <v>118</v>
      </c>
    </row>
    <row r="299" s="15" customFormat="1">
      <c r="A299" s="15"/>
      <c r="B299" s="261"/>
      <c r="C299" s="262"/>
      <c r="D299" s="224" t="s">
        <v>134</v>
      </c>
      <c r="E299" s="263" t="s">
        <v>1</v>
      </c>
      <c r="F299" s="264" t="s">
        <v>476</v>
      </c>
      <c r="G299" s="262"/>
      <c r="H299" s="265">
        <v>1421.402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1" t="s">
        <v>134</v>
      </c>
      <c r="AU299" s="271" t="s">
        <v>80</v>
      </c>
      <c r="AV299" s="15" t="s">
        <v>125</v>
      </c>
      <c r="AW299" s="15" t="s">
        <v>30</v>
      </c>
      <c r="AX299" s="15" t="s">
        <v>78</v>
      </c>
      <c r="AY299" s="271" t="s">
        <v>118</v>
      </c>
    </row>
    <row r="300" s="2" customFormat="1" ht="33" customHeight="1">
      <c r="A300" s="38"/>
      <c r="B300" s="39"/>
      <c r="C300" s="250" t="s">
        <v>477</v>
      </c>
      <c r="D300" s="250" t="s">
        <v>224</v>
      </c>
      <c r="E300" s="251" t="s">
        <v>478</v>
      </c>
      <c r="F300" s="252" t="s">
        <v>479</v>
      </c>
      <c r="G300" s="253" t="s">
        <v>168</v>
      </c>
      <c r="H300" s="254">
        <v>1492.472</v>
      </c>
      <c r="I300" s="255"/>
      <c r="J300" s="256">
        <f>ROUND(I300*H300,2)</f>
        <v>0</v>
      </c>
      <c r="K300" s="252" t="s">
        <v>1</v>
      </c>
      <c r="L300" s="257"/>
      <c r="M300" s="258" t="s">
        <v>1</v>
      </c>
      <c r="N300" s="259" t="s">
        <v>38</v>
      </c>
      <c r="O300" s="91"/>
      <c r="P300" s="220">
        <f>O300*H300</f>
        <v>0</v>
      </c>
      <c r="Q300" s="220">
        <v>1</v>
      </c>
      <c r="R300" s="220">
        <f>Q300*H300</f>
        <v>1492.472</v>
      </c>
      <c r="S300" s="220">
        <v>0</v>
      </c>
      <c r="T300" s="22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2" t="s">
        <v>303</v>
      </c>
      <c r="AT300" s="222" t="s">
        <v>224</v>
      </c>
      <c r="AU300" s="222" t="s">
        <v>80</v>
      </c>
      <c r="AY300" s="17" t="s">
        <v>118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7" t="s">
        <v>78</v>
      </c>
      <c r="BK300" s="223">
        <f>ROUND(I300*H300,2)</f>
        <v>0</v>
      </c>
      <c r="BL300" s="17" t="s">
        <v>213</v>
      </c>
      <c r="BM300" s="222" t="s">
        <v>480</v>
      </c>
    </row>
    <row r="301" s="2" customFormat="1">
      <c r="A301" s="38"/>
      <c r="B301" s="39"/>
      <c r="C301" s="40"/>
      <c r="D301" s="224" t="s">
        <v>127</v>
      </c>
      <c r="E301" s="40"/>
      <c r="F301" s="225" t="s">
        <v>479</v>
      </c>
      <c r="G301" s="40"/>
      <c r="H301" s="40"/>
      <c r="I301" s="226"/>
      <c r="J301" s="40"/>
      <c r="K301" s="40"/>
      <c r="L301" s="44"/>
      <c r="M301" s="227"/>
      <c r="N301" s="228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127</v>
      </c>
      <c r="AU301" s="17" t="s">
        <v>80</v>
      </c>
    </row>
    <row r="302" s="14" customFormat="1">
      <c r="A302" s="14"/>
      <c r="B302" s="239"/>
      <c r="C302" s="240"/>
      <c r="D302" s="224" t="s">
        <v>134</v>
      </c>
      <c r="E302" s="240"/>
      <c r="F302" s="242" t="s">
        <v>481</v>
      </c>
      <c r="G302" s="240"/>
      <c r="H302" s="243">
        <v>1492.472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9" t="s">
        <v>134</v>
      </c>
      <c r="AU302" s="249" t="s">
        <v>80</v>
      </c>
      <c r="AV302" s="14" t="s">
        <v>80</v>
      </c>
      <c r="AW302" s="14" t="s">
        <v>4</v>
      </c>
      <c r="AX302" s="14" t="s">
        <v>78</v>
      </c>
      <c r="AY302" s="249" t="s">
        <v>118</v>
      </c>
    </row>
    <row r="303" s="2" customFormat="1" ht="24.15" customHeight="1">
      <c r="A303" s="38"/>
      <c r="B303" s="39"/>
      <c r="C303" s="211" t="s">
        <v>482</v>
      </c>
      <c r="D303" s="211" t="s">
        <v>120</v>
      </c>
      <c r="E303" s="212" t="s">
        <v>483</v>
      </c>
      <c r="F303" s="213" t="s">
        <v>484</v>
      </c>
      <c r="G303" s="214" t="s">
        <v>355</v>
      </c>
      <c r="H303" s="260"/>
      <c r="I303" s="216"/>
      <c r="J303" s="217">
        <f>ROUND(I303*H303,2)</f>
        <v>0</v>
      </c>
      <c r="K303" s="213" t="s">
        <v>124</v>
      </c>
      <c r="L303" s="44"/>
      <c r="M303" s="218" t="s">
        <v>1</v>
      </c>
      <c r="N303" s="219" t="s">
        <v>38</v>
      </c>
      <c r="O303" s="91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2" t="s">
        <v>213</v>
      </c>
      <c r="AT303" s="222" t="s">
        <v>120</v>
      </c>
      <c r="AU303" s="222" t="s">
        <v>80</v>
      </c>
      <c r="AY303" s="17" t="s">
        <v>118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7" t="s">
        <v>78</v>
      </c>
      <c r="BK303" s="223">
        <f>ROUND(I303*H303,2)</f>
        <v>0</v>
      </c>
      <c r="BL303" s="17" t="s">
        <v>213</v>
      </c>
      <c r="BM303" s="222" t="s">
        <v>485</v>
      </c>
    </row>
    <row r="304" s="2" customFormat="1">
      <c r="A304" s="38"/>
      <c r="B304" s="39"/>
      <c r="C304" s="40"/>
      <c r="D304" s="224" t="s">
        <v>127</v>
      </c>
      <c r="E304" s="40"/>
      <c r="F304" s="225" t="s">
        <v>486</v>
      </c>
      <c r="G304" s="40"/>
      <c r="H304" s="40"/>
      <c r="I304" s="226"/>
      <c r="J304" s="40"/>
      <c r="K304" s="40"/>
      <c r="L304" s="44"/>
      <c r="M304" s="227"/>
      <c r="N304" s="228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127</v>
      </c>
      <c r="AU304" s="17" t="s">
        <v>80</v>
      </c>
    </row>
    <row r="305" s="12" customFormat="1" ht="25.92" customHeight="1">
      <c r="A305" s="12"/>
      <c r="B305" s="195"/>
      <c r="C305" s="196"/>
      <c r="D305" s="197" t="s">
        <v>72</v>
      </c>
      <c r="E305" s="198" t="s">
        <v>487</v>
      </c>
      <c r="F305" s="198" t="s">
        <v>488</v>
      </c>
      <c r="G305" s="196"/>
      <c r="H305" s="196"/>
      <c r="I305" s="199"/>
      <c r="J305" s="200">
        <f>BK305</f>
        <v>0</v>
      </c>
      <c r="K305" s="196"/>
      <c r="L305" s="201"/>
      <c r="M305" s="202"/>
      <c r="N305" s="203"/>
      <c r="O305" s="203"/>
      <c r="P305" s="204">
        <f>P306</f>
        <v>0</v>
      </c>
      <c r="Q305" s="203"/>
      <c r="R305" s="204">
        <f>R306</f>
        <v>0</v>
      </c>
      <c r="S305" s="203"/>
      <c r="T305" s="205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06" t="s">
        <v>148</v>
      </c>
      <c r="AT305" s="207" t="s">
        <v>72</v>
      </c>
      <c r="AU305" s="207" t="s">
        <v>73</v>
      </c>
      <c r="AY305" s="206" t="s">
        <v>118</v>
      </c>
      <c r="BK305" s="208">
        <f>BK306</f>
        <v>0</v>
      </c>
    </row>
    <row r="306" s="12" customFormat="1" ht="22.8" customHeight="1">
      <c r="A306" s="12"/>
      <c r="B306" s="195"/>
      <c r="C306" s="196"/>
      <c r="D306" s="197" t="s">
        <v>72</v>
      </c>
      <c r="E306" s="209" t="s">
        <v>489</v>
      </c>
      <c r="F306" s="209" t="s">
        <v>490</v>
      </c>
      <c r="G306" s="196"/>
      <c r="H306" s="196"/>
      <c r="I306" s="199"/>
      <c r="J306" s="210">
        <f>BK306</f>
        <v>0</v>
      </c>
      <c r="K306" s="196"/>
      <c r="L306" s="201"/>
      <c r="M306" s="202"/>
      <c r="N306" s="203"/>
      <c r="O306" s="203"/>
      <c r="P306" s="204">
        <f>SUM(P307:P310)</f>
        <v>0</v>
      </c>
      <c r="Q306" s="203"/>
      <c r="R306" s="204">
        <f>SUM(R307:R310)</f>
        <v>0</v>
      </c>
      <c r="S306" s="203"/>
      <c r="T306" s="205">
        <f>SUM(T307:T310)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6" t="s">
        <v>148</v>
      </c>
      <c r="AT306" s="207" t="s">
        <v>72</v>
      </c>
      <c r="AU306" s="207" t="s">
        <v>78</v>
      </c>
      <c r="AY306" s="206" t="s">
        <v>118</v>
      </c>
      <c r="BK306" s="208">
        <f>SUM(BK307:BK310)</f>
        <v>0</v>
      </c>
    </row>
    <row r="307" s="2" customFormat="1" ht="37.8" customHeight="1">
      <c r="A307" s="38"/>
      <c r="B307" s="39"/>
      <c r="C307" s="211" t="s">
        <v>491</v>
      </c>
      <c r="D307" s="211" t="s">
        <v>120</v>
      </c>
      <c r="E307" s="212" t="s">
        <v>492</v>
      </c>
      <c r="F307" s="213" t="s">
        <v>493</v>
      </c>
      <c r="G307" s="214" t="s">
        <v>494</v>
      </c>
      <c r="H307" s="215">
        <v>1</v>
      </c>
      <c r="I307" s="216"/>
      <c r="J307" s="217">
        <f>ROUND(I307*H307,2)</f>
        <v>0</v>
      </c>
      <c r="K307" s="213" t="s">
        <v>124</v>
      </c>
      <c r="L307" s="44"/>
      <c r="M307" s="218" t="s">
        <v>1</v>
      </c>
      <c r="N307" s="219" t="s">
        <v>38</v>
      </c>
      <c r="O307" s="91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2" t="s">
        <v>495</v>
      </c>
      <c r="AT307" s="222" t="s">
        <v>120</v>
      </c>
      <c r="AU307" s="222" t="s">
        <v>80</v>
      </c>
      <c r="AY307" s="17" t="s">
        <v>118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7" t="s">
        <v>78</v>
      </c>
      <c r="BK307" s="223">
        <f>ROUND(I307*H307,2)</f>
        <v>0</v>
      </c>
      <c r="BL307" s="17" t="s">
        <v>495</v>
      </c>
      <c r="BM307" s="222" t="s">
        <v>496</v>
      </c>
    </row>
    <row r="308" s="2" customFormat="1">
      <c r="A308" s="38"/>
      <c r="B308" s="39"/>
      <c r="C308" s="40"/>
      <c r="D308" s="224" t="s">
        <v>127</v>
      </c>
      <c r="E308" s="40"/>
      <c r="F308" s="225" t="s">
        <v>493</v>
      </c>
      <c r="G308" s="40"/>
      <c r="H308" s="40"/>
      <c r="I308" s="226"/>
      <c r="J308" s="40"/>
      <c r="K308" s="40"/>
      <c r="L308" s="44"/>
      <c r="M308" s="227"/>
      <c r="N308" s="22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127</v>
      </c>
      <c r="AU308" s="17" t="s">
        <v>80</v>
      </c>
    </row>
    <row r="309" s="2" customFormat="1" ht="24.15" customHeight="1">
      <c r="A309" s="38"/>
      <c r="B309" s="39"/>
      <c r="C309" s="211" t="s">
        <v>497</v>
      </c>
      <c r="D309" s="211" t="s">
        <v>120</v>
      </c>
      <c r="E309" s="212" t="s">
        <v>498</v>
      </c>
      <c r="F309" s="213" t="s">
        <v>499</v>
      </c>
      <c r="G309" s="214" t="s">
        <v>494</v>
      </c>
      <c r="H309" s="215">
        <v>1</v>
      </c>
      <c r="I309" s="216"/>
      <c r="J309" s="217">
        <f>ROUND(I309*H309,2)</f>
        <v>0</v>
      </c>
      <c r="K309" s="213" t="s">
        <v>1</v>
      </c>
      <c r="L309" s="44"/>
      <c r="M309" s="218" t="s">
        <v>1</v>
      </c>
      <c r="N309" s="219" t="s">
        <v>38</v>
      </c>
      <c r="O309" s="91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2" t="s">
        <v>495</v>
      </c>
      <c r="AT309" s="222" t="s">
        <v>120</v>
      </c>
      <c r="AU309" s="222" t="s">
        <v>80</v>
      </c>
      <c r="AY309" s="17" t="s">
        <v>118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7" t="s">
        <v>78</v>
      </c>
      <c r="BK309" s="223">
        <f>ROUND(I309*H309,2)</f>
        <v>0</v>
      </c>
      <c r="BL309" s="17" t="s">
        <v>495</v>
      </c>
      <c r="BM309" s="222" t="s">
        <v>500</v>
      </c>
    </row>
    <row r="310" s="2" customFormat="1">
      <c r="A310" s="38"/>
      <c r="B310" s="39"/>
      <c r="C310" s="40"/>
      <c r="D310" s="224" t="s">
        <v>127</v>
      </c>
      <c r="E310" s="40"/>
      <c r="F310" s="225" t="s">
        <v>499</v>
      </c>
      <c r="G310" s="40"/>
      <c r="H310" s="40"/>
      <c r="I310" s="226"/>
      <c r="J310" s="40"/>
      <c r="K310" s="40"/>
      <c r="L310" s="44"/>
      <c r="M310" s="272"/>
      <c r="N310" s="273"/>
      <c r="O310" s="274"/>
      <c r="P310" s="274"/>
      <c r="Q310" s="274"/>
      <c r="R310" s="274"/>
      <c r="S310" s="274"/>
      <c r="T310" s="27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127</v>
      </c>
      <c r="AU310" s="17" t="s">
        <v>80</v>
      </c>
    </row>
    <row r="311" s="2" customFormat="1" ht="6.96" customHeight="1">
      <c r="A311" s="38"/>
      <c r="B311" s="66"/>
      <c r="C311" s="67"/>
      <c r="D311" s="67"/>
      <c r="E311" s="67"/>
      <c r="F311" s="67"/>
      <c r="G311" s="67"/>
      <c r="H311" s="67"/>
      <c r="I311" s="67"/>
      <c r="J311" s="67"/>
      <c r="K311" s="67"/>
      <c r="L311" s="44"/>
      <c r="M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</sheetData>
  <sheetProtection sheet="1" autoFilter="0" formatColumns="0" formatRows="0" objects="1" scenarios="1" spinCount="100000" saltValue="8YNtA1siFiwxHA1ayhwbfj447p1sYjK8XoLcl8TlIppxXtWTsZntIwdMRwrKTJigdAMeKJrugY7Mi3M4lcUcIw==" hashValue="+5UYL8dRTJLz2LOP0/c2brWADuLE0z8VqhmdpXOLhvTBrZYVddsGfKh/GGTT28tEspNYV7YmfnOJC8MiEIk67g==" algorithmName="SHA-512" password="CC35"/>
  <autoFilter ref="C127:K310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LAPTOP-S85B9TTH\Uživatel</dc:creator>
  <cp:lastModifiedBy>LAPTOP-S85B9TTH\Uživatel</cp:lastModifiedBy>
  <dcterms:created xsi:type="dcterms:W3CDTF">2024-09-17T10:20:07Z</dcterms:created>
  <dcterms:modified xsi:type="dcterms:W3CDTF">2024-09-17T10:20:11Z</dcterms:modified>
</cp:coreProperties>
</file>