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0.0.247\sri\INVESTICE\Pilska nadrz_Recepce\VZ\stavba\01_zadavací podmínky\Priloha 4 - soupis praci\"/>
    </mc:Choice>
  </mc:AlternateContent>
  <xr:revisionPtr revIDLastSave="0" documentId="13_ncr:1_{A6975775-F3B9-439F-891A-6C01C20EEDD6}" xr6:coauthVersionLast="47" xr6:coauthVersionMax="47" xr10:uidLastSave="{00000000-0000-0000-0000-000000000000}"/>
  <bookViews>
    <workbookView xWindow="1485" yWindow="1485" windowWidth="14400" windowHeight="12345" xr2:uid="{00000000-000D-0000-FFFF-FFFF00000000}"/>
  </bookViews>
  <sheets>
    <sheet name="Rekapitulace stavby" sheetId="1" r:id="rId1"/>
    <sheet name="SO-01 - Recepce" sheetId="2" r:id="rId2"/>
    <sheet name="SO-02 - Opěrná stěna" sheetId="3" r:id="rId3"/>
    <sheet name="SO-03 - Venkovní terasa" sheetId="4" r:id="rId4"/>
    <sheet name="SO-04 - Dolní zpevněné pl..." sheetId="5" r:id="rId5"/>
    <sheet name="SO-05 - Železobetonové ve..." sheetId="6" r:id="rId6"/>
    <sheet name="SO-06 - Opěrná stěna" sheetId="7" r:id="rId7"/>
    <sheet name="SO-07 - Opěrná stěna" sheetId="8" r:id="rId8"/>
    <sheet name="SO-08 - Horní zpevněné pl..." sheetId="9" r:id="rId9"/>
    <sheet name="SO-09 - Opěrná stěna" sheetId="10" r:id="rId10"/>
    <sheet name="SO-10 - Bourací práce" sheetId="11" r:id="rId11"/>
    <sheet name="SO- 11E - Arealové osvětl..." sheetId="12" r:id="rId12"/>
    <sheet name="SO- 11V - Přípojka vody" sheetId="13" r:id="rId13"/>
    <sheet name="SO- 11K - Přípojka kanali..." sheetId="14" r:id="rId14"/>
    <sheet name="SO- 11D - Přípojka kanali..." sheetId="15" r:id="rId15"/>
    <sheet name="SO-12 - Vedlejší rozpočto..." sheetId="16" r:id="rId16"/>
    <sheet name="Seznam figur" sheetId="17" r:id="rId17"/>
  </sheets>
  <definedNames>
    <definedName name="_xlnm._FilterDatabase" localSheetId="14" hidden="1">'SO- 11D - Přípojka kanali...'!$C$122:$K$173</definedName>
    <definedName name="_xlnm._FilterDatabase" localSheetId="11" hidden="1">'SO- 11E - Arealové osvětl...'!$C$121:$K$155</definedName>
    <definedName name="_xlnm._FilterDatabase" localSheetId="13" hidden="1">'SO- 11K - Přípojka kanali...'!$C$122:$K$165</definedName>
    <definedName name="_xlnm._FilterDatabase" localSheetId="12" hidden="1">'SO- 11V - Přípojka vody'!$C$122:$K$155</definedName>
    <definedName name="_xlnm._FilterDatabase" localSheetId="1" hidden="1">'SO-01 - Recepce'!$C$122:$K$190</definedName>
    <definedName name="_xlnm._FilterDatabase" localSheetId="2" hidden="1">'SO-02 - Opěrná stěna'!$C$125:$K$206</definedName>
    <definedName name="_xlnm._FilterDatabase" localSheetId="3" hidden="1">'SO-03 - Venkovní terasa'!$C$123:$K$192</definedName>
    <definedName name="_xlnm._FilterDatabase" localSheetId="4" hidden="1">'SO-04 - Dolní zpevněné pl...'!$C$121:$K$167</definedName>
    <definedName name="_xlnm._FilterDatabase" localSheetId="5" hidden="1">'SO-05 - Železobetonové ve...'!$C$123:$K$190</definedName>
    <definedName name="_xlnm._FilterDatabase" localSheetId="6" hidden="1">'SO-06 - Opěrná stěna'!$C$121:$K$162</definedName>
    <definedName name="_xlnm._FilterDatabase" localSheetId="7" hidden="1">'SO-07 - Opěrná stěna'!$C$120:$K$159</definedName>
    <definedName name="_xlnm._FilterDatabase" localSheetId="8" hidden="1">'SO-08 - Horní zpevněné pl...'!$C$122:$K$170</definedName>
    <definedName name="_xlnm._FilterDatabase" localSheetId="9" hidden="1">'SO-09 - Opěrná stěna'!$C$119:$K$150</definedName>
    <definedName name="_xlnm._FilterDatabase" localSheetId="10" hidden="1">'SO-10 - Bourací práce'!$C$120:$K$144</definedName>
    <definedName name="_xlnm._FilterDatabase" localSheetId="15" hidden="1">'SO-12 - Vedlejší rozpočto...'!$C$120:$K$135</definedName>
    <definedName name="_xlnm.Print_Area" localSheetId="0">'Rekapitulace stavby'!$D$4:$AO$76,'Rekapitulace stavby'!$C$82:$AQ$111</definedName>
    <definedName name="_xlnm.Print_Area" localSheetId="16">'Seznam figur'!$C$4:$G$55</definedName>
    <definedName name="_xlnm.Print_Area" localSheetId="14">'SO- 11D - Přípojka kanali...'!$C$4:$J$76,'SO- 11D - Přípojka kanali...'!$C$82:$J$102,'SO- 11D - Přípojka kanali...'!$C$108:$K$173</definedName>
    <definedName name="_xlnm.Print_Area" localSheetId="11">'SO- 11E - Arealové osvětl...'!$C$4:$J$76,'SO- 11E - Arealové osvětl...'!$C$82:$J$101,'SO- 11E - Arealové osvětl...'!$C$107:$K$155</definedName>
    <definedName name="_xlnm.Print_Area" localSheetId="13">'SO- 11K - Přípojka kanali...'!$C$4:$J$76,'SO- 11K - Přípojka kanali...'!$C$82:$J$102,'SO- 11K - Přípojka kanali...'!$C$108:$K$165</definedName>
    <definedName name="_xlnm.Print_Area" localSheetId="12">'SO- 11V - Přípojka vody'!$C$4:$J$76,'SO- 11V - Přípojka vody'!$C$82:$J$102,'SO- 11V - Přípojka vody'!$C$108:$K$155</definedName>
    <definedName name="_xlnm.Print_Area" localSheetId="1">'SO-01 - Recepce'!$C$4:$J$76,'SO-01 - Recepce'!$C$82:$J$104,'SO-01 - Recepce'!$C$110:$K$190</definedName>
    <definedName name="_xlnm.Print_Area" localSheetId="2">'SO-02 - Opěrná stěna'!$C$4:$J$76,'SO-02 - Opěrná stěna'!$C$82:$J$107,'SO-02 - Opěrná stěna'!$C$113:$K$206</definedName>
    <definedName name="_xlnm.Print_Area" localSheetId="3">'SO-03 - Venkovní terasa'!$C$4:$J$76,'SO-03 - Venkovní terasa'!$C$82:$J$105,'SO-03 - Venkovní terasa'!$C$111:$K$192</definedName>
    <definedName name="_xlnm.Print_Area" localSheetId="4">'SO-04 - Dolní zpevněné pl...'!$C$4:$J$76,'SO-04 - Dolní zpevněné pl...'!$C$82:$J$103,'SO-04 - Dolní zpevněné pl...'!$C$109:$K$167</definedName>
    <definedName name="_xlnm.Print_Area" localSheetId="5">'SO-05 - Železobetonové ve...'!$C$4:$J$76,'SO-05 - Železobetonové ve...'!$C$82:$J$105,'SO-05 - Železobetonové ve...'!$C$111:$K$190</definedName>
    <definedName name="_xlnm.Print_Area" localSheetId="6">'SO-06 - Opěrná stěna'!$C$4:$J$76,'SO-06 - Opěrná stěna'!$C$82:$J$103,'SO-06 - Opěrná stěna'!$C$109:$K$162</definedName>
    <definedName name="_xlnm.Print_Area" localSheetId="7">'SO-07 - Opěrná stěna'!$C$4:$J$76,'SO-07 - Opěrná stěna'!$C$82:$J$102,'SO-07 - Opěrná stěna'!$C$108:$K$159</definedName>
    <definedName name="_xlnm.Print_Area" localSheetId="8">'SO-08 - Horní zpevněné pl...'!$C$4:$J$76,'SO-08 - Horní zpevněné pl...'!$C$82:$J$104,'SO-08 - Horní zpevněné pl...'!$C$110:$K$170</definedName>
    <definedName name="_xlnm.Print_Area" localSheetId="9">'SO-09 - Opěrná stěna'!$C$4:$J$76,'SO-09 - Opěrná stěna'!$C$82:$J$101,'SO-09 - Opěrná stěna'!$C$107:$K$150</definedName>
    <definedName name="_xlnm.Print_Area" localSheetId="10">'SO-10 - Bourací práce'!$C$4:$J$76,'SO-10 - Bourací práce'!$C$82:$J$102,'SO-10 - Bourací práce'!$C$108:$K$144</definedName>
    <definedName name="_xlnm.Print_Area" localSheetId="15">'SO-12 - Vedlejší rozpočto...'!$C$4:$J$76,'SO-12 - Vedlejší rozpočto...'!$C$82:$J$102,'SO-12 - Vedlejší rozpočto...'!$C$108:$K$135</definedName>
    <definedName name="Print_Titles" localSheetId="0">'Rekapitulace stavby'!$92:$92</definedName>
    <definedName name="Print_Titles" localSheetId="16">'Seznam figur'!$9:$9</definedName>
    <definedName name="Print_Titles" localSheetId="14">'SO- 11D - Přípojka kanali...'!$122:$122</definedName>
    <definedName name="Print_Titles" localSheetId="11">'SO- 11E - Arealové osvětl...'!$121:$121</definedName>
    <definedName name="Print_Titles" localSheetId="13">'SO- 11K - Přípojka kanali...'!$122:$122</definedName>
    <definedName name="Print_Titles" localSheetId="12">'SO- 11V - Přípojka vody'!$122:$122</definedName>
    <definedName name="Print_Titles" localSheetId="1">'SO-01 - Recepce'!$122:$122</definedName>
    <definedName name="Print_Titles" localSheetId="2">'SO-02 - Opěrná stěna'!$125:$125</definedName>
    <definedName name="Print_Titles" localSheetId="3">'SO-03 - Venkovní terasa'!$123:$123</definedName>
    <definedName name="Print_Titles" localSheetId="4">'SO-04 - Dolní zpevněné pl...'!$121:$121</definedName>
    <definedName name="Print_Titles" localSheetId="5">'SO-05 - Železobetonové ve...'!$123:$123</definedName>
    <definedName name="Print_Titles" localSheetId="6">'SO-06 - Opěrná stěna'!$121:$121</definedName>
    <definedName name="Print_Titles" localSheetId="7">'SO-07 - Opěrná stěna'!$120:$120</definedName>
    <definedName name="Print_Titles" localSheetId="8">'SO-08 - Horní zpevněné pl...'!$122:$122</definedName>
    <definedName name="Print_Titles" localSheetId="9">'SO-09 - Opěrná stěna'!$119:$119</definedName>
    <definedName name="Print_Titles" localSheetId="10">'SO-10 - Bourací práce'!$120:$120</definedName>
    <definedName name="Print_Titles" localSheetId="15">'SO-12 - Vedlejší rozpočto...'!$120:$120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7" l="1"/>
  <c r="BK135" i="16"/>
  <c r="BI135" i="16"/>
  <c r="BH135" i="16"/>
  <c r="BG135" i="16"/>
  <c r="BF135" i="16"/>
  <c r="BE135" i="16"/>
  <c r="T135" i="16"/>
  <c r="R135" i="16"/>
  <c r="P135" i="16"/>
  <c r="J135" i="16"/>
  <c r="BK134" i="16"/>
  <c r="BI134" i="16"/>
  <c r="BH134" i="16"/>
  <c r="BG134" i="16"/>
  <c r="BF134" i="16"/>
  <c r="BE134" i="16"/>
  <c r="T134" i="16"/>
  <c r="R134" i="16"/>
  <c r="P134" i="16"/>
  <c r="J134" i="16"/>
  <c r="BK133" i="16"/>
  <c r="BK132" i="16" s="1"/>
  <c r="J132" i="16" s="1"/>
  <c r="J101" i="16" s="1"/>
  <c r="BI133" i="16"/>
  <c r="BH133" i="16"/>
  <c r="BG133" i="16"/>
  <c r="BF133" i="16"/>
  <c r="T133" i="16"/>
  <c r="R133" i="16"/>
  <c r="P133" i="16"/>
  <c r="J133" i="16"/>
  <c r="BE133" i="16" s="1"/>
  <c r="T132" i="16"/>
  <c r="R132" i="16"/>
  <c r="P132" i="16"/>
  <c r="BK131" i="16"/>
  <c r="BI131" i="16"/>
  <c r="BH131" i="16"/>
  <c r="F36" i="16" s="1"/>
  <c r="BG131" i="16"/>
  <c r="BF131" i="16"/>
  <c r="BE131" i="16"/>
  <c r="T131" i="16"/>
  <c r="T130" i="16" s="1"/>
  <c r="R131" i="16"/>
  <c r="P131" i="16"/>
  <c r="J131" i="16"/>
  <c r="BK130" i="16"/>
  <c r="J130" i="16" s="1"/>
  <c r="J100" i="16" s="1"/>
  <c r="R130" i="16"/>
  <c r="P130" i="16"/>
  <c r="BK129" i="16"/>
  <c r="BI129" i="16"/>
  <c r="BH129" i="16"/>
  <c r="BG129" i="16"/>
  <c r="F35" i="16" s="1"/>
  <c r="BF129" i="16"/>
  <c r="BE129" i="16"/>
  <c r="T129" i="16"/>
  <c r="R129" i="16"/>
  <c r="P129" i="16"/>
  <c r="J129" i="16"/>
  <c r="BK128" i="16"/>
  <c r="BI128" i="16"/>
  <c r="F37" i="16" s="1"/>
  <c r="BH128" i="16"/>
  <c r="BG128" i="16"/>
  <c r="BF128" i="16"/>
  <c r="T128" i="16"/>
  <c r="R128" i="16"/>
  <c r="P128" i="16"/>
  <c r="J128" i="16"/>
  <c r="BE128" i="16" s="1"/>
  <c r="BK127" i="16"/>
  <c r="BI127" i="16"/>
  <c r="BH127" i="16"/>
  <c r="BG127" i="16"/>
  <c r="BF127" i="16"/>
  <c r="BE127" i="16"/>
  <c r="T127" i="16"/>
  <c r="R127" i="16"/>
  <c r="R126" i="16" s="1"/>
  <c r="P127" i="16"/>
  <c r="J127" i="16"/>
  <c r="BK126" i="16"/>
  <c r="J126" i="16" s="1"/>
  <c r="J99" i="16" s="1"/>
  <c r="T126" i="16"/>
  <c r="P126" i="16"/>
  <c r="BK125" i="16"/>
  <c r="BK123" i="16" s="1"/>
  <c r="BI125" i="16"/>
  <c r="BH125" i="16"/>
  <c r="BG125" i="16"/>
  <c r="BF125" i="16"/>
  <c r="BE125" i="16"/>
  <c r="T125" i="16"/>
  <c r="R125" i="16"/>
  <c r="P125" i="16"/>
  <c r="P123" i="16" s="1"/>
  <c r="J125" i="16"/>
  <c r="BK124" i="16"/>
  <c r="BI124" i="16"/>
  <c r="BH124" i="16"/>
  <c r="BG124" i="16"/>
  <c r="BF124" i="16"/>
  <c r="BE124" i="16"/>
  <c r="J33" i="16" s="1"/>
  <c r="AV110" i="1" s="1"/>
  <c r="T124" i="16"/>
  <c r="R124" i="16"/>
  <c r="P124" i="16"/>
  <c r="J124" i="16"/>
  <c r="R123" i="16"/>
  <c r="J123" i="16"/>
  <c r="J98" i="16" s="1"/>
  <c r="J118" i="16"/>
  <c r="J117" i="16"/>
  <c r="F117" i="16"/>
  <c r="J115" i="16"/>
  <c r="F115" i="16"/>
  <c r="E113" i="16"/>
  <c r="J92" i="16"/>
  <c r="J91" i="16"/>
  <c r="F91" i="16"/>
  <c r="F89" i="16"/>
  <c r="E87" i="16"/>
  <c r="E85" i="16"/>
  <c r="J37" i="16"/>
  <c r="J36" i="16"/>
  <c r="J35" i="16"/>
  <c r="J18" i="16"/>
  <c r="E18" i="16"/>
  <c r="J17" i="16"/>
  <c r="J15" i="16"/>
  <c r="E15" i="16"/>
  <c r="J14" i="16"/>
  <c r="J12" i="16"/>
  <c r="J89" i="16" s="1"/>
  <c r="E7" i="16"/>
  <c r="E111" i="16" s="1"/>
  <c r="BK173" i="15"/>
  <c r="BI173" i="15"/>
  <c r="BH173" i="15"/>
  <c r="BG173" i="15"/>
  <c r="BF173" i="15"/>
  <c r="T173" i="15"/>
  <c r="R173" i="15"/>
  <c r="R172" i="15" s="1"/>
  <c r="P173" i="15"/>
  <c r="J173" i="15"/>
  <c r="BE173" i="15" s="1"/>
  <c r="BK172" i="15"/>
  <c r="J172" i="15" s="1"/>
  <c r="J101" i="15" s="1"/>
  <c r="T172" i="15"/>
  <c r="P172" i="15"/>
  <c r="BK170" i="15"/>
  <c r="BI170" i="15"/>
  <c r="BH170" i="15"/>
  <c r="BG170" i="15"/>
  <c r="BF170" i="15"/>
  <c r="T170" i="15"/>
  <c r="R170" i="15"/>
  <c r="P170" i="15"/>
  <c r="J170" i="15"/>
  <c r="BE170" i="15" s="1"/>
  <c r="BK168" i="15"/>
  <c r="BI168" i="15"/>
  <c r="BH168" i="15"/>
  <c r="BG168" i="15"/>
  <c r="BF168" i="15"/>
  <c r="T168" i="15"/>
  <c r="R168" i="15"/>
  <c r="P168" i="15"/>
  <c r="J168" i="15"/>
  <c r="BE168" i="15" s="1"/>
  <c r="BK167" i="15"/>
  <c r="BI167" i="15"/>
  <c r="BH167" i="15"/>
  <c r="BG167" i="15"/>
  <c r="BF167" i="15"/>
  <c r="BE167" i="15"/>
  <c r="T167" i="15"/>
  <c r="R167" i="15"/>
  <c r="P167" i="15"/>
  <c r="J167" i="15"/>
  <c r="BK166" i="15"/>
  <c r="BI166" i="15"/>
  <c r="BH166" i="15"/>
  <c r="BG166" i="15"/>
  <c r="BF166" i="15"/>
  <c r="BE166" i="15"/>
  <c r="T166" i="15"/>
  <c r="R166" i="15"/>
  <c r="P166" i="15"/>
  <c r="J166" i="15"/>
  <c r="BK165" i="15"/>
  <c r="BI165" i="15"/>
  <c r="BH165" i="15"/>
  <c r="BG165" i="15"/>
  <c r="BF165" i="15"/>
  <c r="T165" i="15"/>
  <c r="R165" i="15"/>
  <c r="P165" i="15"/>
  <c r="J165" i="15"/>
  <c r="BE165" i="15" s="1"/>
  <c r="BK164" i="15"/>
  <c r="BI164" i="15"/>
  <c r="BH164" i="15"/>
  <c r="BG164" i="15"/>
  <c r="BF164" i="15"/>
  <c r="T164" i="15"/>
  <c r="R164" i="15"/>
  <c r="P164" i="15"/>
  <c r="J164" i="15"/>
  <c r="BE164" i="15" s="1"/>
  <c r="BK162" i="15"/>
  <c r="BI162" i="15"/>
  <c r="BH162" i="15"/>
  <c r="BG162" i="15"/>
  <c r="BF162" i="15"/>
  <c r="BE162" i="15"/>
  <c r="T162" i="15"/>
  <c r="R162" i="15"/>
  <c r="P162" i="15"/>
  <c r="J162" i="15"/>
  <c r="BK160" i="15"/>
  <c r="BI160" i="15"/>
  <c r="BH160" i="15"/>
  <c r="BG160" i="15"/>
  <c r="BF160" i="15"/>
  <c r="BE160" i="15"/>
  <c r="T160" i="15"/>
  <c r="R160" i="15"/>
  <c r="P160" i="15"/>
  <c r="J160" i="15"/>
  <c r="BK159" i="15"/>
  <c r="BI159" i="15"/>
  <c r="BH159" i="15"/>
  <c r="BG159" i="15"/>
  <c r="BF159" i="15"/>
  <c r="T159" i="15"/>
  <c r="R159" i="15"/>
  <c r="P159" i="15"/>
  <c r="J159" i="15"/>
  <c r="BE159" i="15" s="1"/>
  <c r="BK158" i="15"/>
  <c r="BI158" i="15"/>
  <c r="BH158" i="15"/>
  <c r="BG158" i="15"/>
  <c r="BF158" i="15"/>
  <c r="T158" i="15"/>
  <c r="R158" i="15"/>
  <c r="P158" i="15"/>
  <c r="J158" i="15"/>
  <c r="BE158" i="15" s="1"/>
  <c r="BK157" i="15"/>
  <c r="BI157" i="15"/>
  <c r="BH157" i="15"/>
  <c r="BG157" i="15"/>
  <c r="BF157" i="15"/>
  <c r="BE157" i="15"/>
  <c r="T157" i="15"/>
  <c r="R157" i="15"/>
  <c r="P157" i="15"/>
  <c r="J157" i="15"/>
  <c r="BK156" i="15"/>
  <c r="BI156" i="15"/>
  <c r="BH156" i="15"/>
  <c r="BG156" i="15"/>
  <c r="BF156" i="15"/>
  <c r="BE156" i="15"/>
  <c r="T156" i="15"/>
  <c r="R156" i="15"/>
  <c r="P156" i="15"/>
  <c r="J156" i="15"/>
  <c r="BK153" i="15"/>
  <c r="BI153" i="15"/>
  <c r="BH153" i="15"/>
  <c r="BG153" i="15"/>
  <c r="BF153" i="15"/>
  <c r="T153" i="15"/>
  <c r="R153" i="15"/>
  <c r="P153" i="15"/>
  <c r="J153" i="15"/>
  <c r="BE153" i="15" s="1"/>
  <c r="BK150" i="15"/>
  <c r="BI150" i="15"/>
  <c r="BH150" i="15"/>
  <c r="BG150" i="15"/>
  <c r="BF150" i="15"/>
  <c r="T150" i="15"/>
  <c r="R150" i="15"/>
  <c r="P150" i="15"/>
  <c r="J150" i="15"/>
  <c r="BE150" i="15" s="1"/>
  <c r="BK148" i="15"/>
  <c r="BI148" i="15"/>
  <c r="BH148" i="15"/>
  <c r="BG148" i="15"/>
  <c r="BF148" i="15"/>
  <c r="BE148" i="15"/>
  <c r="T148" i="15"/>
  <c r="R148" i="15"/>
  <c r="P148" i="15"/>
  <c r="J148" i="15"/>
  <c r="BK147" i="15"/>
  <c r="BI147" i="15"/>
  <c r="BH147" i="15"/>
  <c r="BG147" i="15"/>
  <c r="BF147" i="15"/>
  <c r="BE147" i="15"/>
  <c r="T147" i="15"/>
  <c r="R147" i="15"/>
  <c r="P147" i="15"/>
  <c r="J147" i="15"/>
  <c r="BK144" i="15"/>
  <c r="BI144" i="15"/>
  <c r="BH144" i="15"/>
  <c r="BG144" i="15"/>
  <c r="BF144" i="15"/>
  <c r="T144" i="15"/>
  <c r="R144" i="15"/>
  <c r="P144" i="15"/>
  <c r="J144" i="15"/>
  <c r="BE144" i="15" s="1"/>
  <c r="BK141" i="15"/>
  <c r="BI141" i="15"/>
  <c r="BH141" i="15"/>
  <c r="BG141" i="15"/>
  <c r="BF141" i="15"/>
  <c r="T141" i="15"/>
  <c r="R141" i="15"/>
  <c r="P141" i="15"/>
  <c r="J141" i="15"/>
  <c r="BE141" i="15" s="1"/>
  <c r="BK138" i="15"/>
  <c r="BI138" i="15"/>
  <c r="BH138" i="15"/>
  <c r="BG138" i="15"/>
  <c r="BF138" i="15"/>
  <c r="BE138" i="15"/>
  <c r="T138" i="15"/>
  <c r="R138" i="15"/>
  <c r="P138" i="15"/>
  <c r="J138" i="15"/>
  <c r="BK135" i="15"/>
  <c r="BI135" i="15"/>
  <c r="BH135" i="15"/>
  <c r="BG135" i="15"/>
  <c r="BF135" i="15"/>
  <c r="BE135" i="15"/>
  <c r="T135" i="15"/>
  <c r="R135" i="15"/>
  <c r="P135" i="15"/>
  <c r="J135" i="15"/>
  <c r="BK132" i="15"/>
  <c r="BI132" i="15"/>
  <c r="BH132" i="15"/>
  <c r="BG132" i="15"/>
  <c r="BF132" i="15"/>
  <c r="T132" i="15"/>
  <c r="R132" i="15"/>
  <c r="P132" i="15"/>
  <c r="J132" i="15"/>
  <c r="BE132" i="15" s="1"/>
  <c r="BK129" i="15"/>
  <c r="BI129" i="15"/>
  <c r="BH129" i="15"/>
  <c r="BG129" i="15"/>
  <c r="BF129" i="15"/>
  <c r="T129" i="15"/>
  <c r="R129" i="15"/>
  <c r="P129" i="15"/>
  <c r="J129" i="15"/>
  <c r="BE129" i="15" s="1"/>
  <c r="BK126" i="15"/>
  <c r="BI126" i="15"/>
  <c r="BH126" i="15"/>
  <c r="BG126" i="15"/>
  <c r="BF126" i="15"/>
  <c r="T126" i="15"/>
  <c r="T125" i="15" s="1"/>
  <c r="T124" i="15" s="1"/>
  <c r="T123" i="15" s="1"/>
  <c r="R126" i="15"/>
  <c r="P126" i="15"/>
  <c r="J126" i="15"/>
  <c r="BE126" i="15" s="1"/>
  <c r="J120" i="15"/>
  <c r="J119" i="15"/>
  <c r="F117" i="15"/>
  <c r="E115" i="15"/>
  <c r="E111" i="15"/>
  <c r="J94" i="15"/>
  <c r="F94" i="15"/>
  <c r="J93" i="15"/>
  <c r="F93" i="15"/>
  <c r="F91" i="15"/>
  <c r="E89" i="15"/>
  <c r="J39" i="15"/>
  <c r="J38" i="15"/>
  <c r="J37" i="15"/>
  <c r="J20" i="15"/>
  <c r="E20" i="15"/>
  <c r="F120" i="15" s="1"/>
  <c r="J19" i="15"/>
  <c r="J17" i="15"/>
  <c r="E17" i="15"/>
  <c r="F119" i="15" s="1"/>
  <c r="J16" i="15"/>
  <c r="J14" i="15"/>
  <c r="E7" i="15"/>
  <c r="E85" i="15" s="1"/>
  <c r="BK165" i="14"/>
  <c r="BI165" i="14"/>
  <c r="BH165" i="14"/>
  <c r="BG165" i="14"/>
  <c r="BF165" i="14"/>
  <c r="BE165" i="14"/>
  <c r="T165" i="14"/>
  <c r="T164" i="14" s="1"/>
  <c r="R165" i="14"/>
  <c r="R164" i="14" s="1"/>
  <c r="P165" i="14"/>
  <c r="J165" i="14"/>
  <c r="BK164" i="14"/>
  <c r="P164" i="14"/>
  <c r="J164" i="14"/>
  <c r="J101" i="14" s="1"/>
  <c r="BK163" i="14"/>
  <c r="BI163" i="14"/>
  <c r="BH163" i="14"/>
  <c r="BG163" i="14"/>
  <c r="BF163" i="14"/>
  <c r="BE163" i="14"/>
  <c r="T163" i="14"/>
  <c r="R163" i="14"/>
  <c r="P163" i="14"/>
  <c r="J163" i="14"/>
  <c r="BK160" i="14"/>
  <c r="BI160" i="14"/>
  <c r="BH160" i="14"/>
  <c r="BG160" i="14"/>
  <c r="BF160" i="14"/>
  <c r="BE160" i="14"/>
  <c r="T160" i="14"/>
  <c r="R160" i="14"/>
  <c r="P160" i="14"/>
  <c r="J160" i="14"/>
  <c r="BK158" i="14"/>
  <c r="BI158" i="14"/>
  <c r="BH158" i="14"/>
  <c r="BG158" i="14"/>
  <c r="F37" i="14" s="1"/>
  <c r="BB108" i="1" s="1"/>
  <c r="BF158" i="14"/>
  <c r="T158" i="14"/>
  <c r="R158" i="14"/>
  <c r="P158" i="14"/>
  <c r="J158" i="14"/>
  <c r="BE158" i="14" s="1"/>
  <c r="BK156" i="14"/>
  <c r="BI156" i="14"/>
  <c r="BH156" i="14"/>
  <c r="BG156" i="14"/>
  <c r="BF156" i="14"/>
  <c r="T156" i="14"/>
  <c r="R156" i="14"/>
  <c r="P156" i="14"/>
  <c r="J156" i="14"/>
  <c r="BE156" i="14" s="1"/>
  <c r="BK154" i="14"/>
  <c r="BI154" i="14"/>
  <c r="BH154" i="14"/>
  <c r="BG154" i="14"/>
  <c r="BF154" i="14"/>
  <c r="T154" i="14"/>
  <c r="R154" i="14"/>
  <c r="P154" i="14"/>
  <c r="J154" i="14"/>
  <c r="BE154" i="14" s="1"/>
  <c r="BK152" i="14"/>
  <c r="BI152" i="14"/>
  <c r="BH152" i="14"/>
  <c r="BG152" i="14"/>
  <c r="BF152" i="14"/>
  <c r="BE152" i="14"/>
  <c r="T152" i="14"/>
  <c r="R152" i="14"/>
  <c r="P152" i="14"/>
  <c r="J152" i="14"/>
  <c r="BK150" i="14"/>
  <c r="BI150" i="14"/>
  <c r="BH150" i="14"/>
  <c r="BG150" i="14"/>
  <c r="BF150" i="14"/>
  <c r="T150" i="14"/>
  <c r="R150" i="14"/>
  <c r="P150" i="14"/>
  <c r="J150" i="14"/>
  <c r="BE150" i="14" s="1"/>
  <c r="BK147" i="14"/>
  <c r="BI147" i="14"/>
  <c r="BH147" i="14"/>
  <c r="BG147" i="14"/>
  <c r="BF147" i="14"/>
  <c r="T147" i="14"/>
  <c r="R147" i="14"/>
  <c r="P147" i="14"/>
  <c r="J147" i="14"/>
  <c r="BE147" i="14" s="1"/>
  <c r="BK144" i="14"/>
  <c r="BI144" i="14"/>
  <c r="BH144" i="14"/>
  <c r="BG144" i="14"/>
  <c r="BF144" i="14"/>
  <c r="T144" i="14"/>
  <c r="R144" i="14"/>
  <c r="P144" i="14"/>
  <c r="J144" i="14"/>
  <c r="BE144" i="14" s="1"/>
  <c r="BK141" i="14"/>
  <c r="BI141" i="14"/>
  <c r="BH141" i="14"/>
  <c r="BG141" i="14"/>
  <c r="BF141" i="14"/>
  <c r="BE141" i="14"/>
  <c r="T141" i="14"/>
  <c r="R141" i="14"/>
  <c r="P141" i="14"/>
  <c r="J141" i="14"/>
  <c r="BK138" i="14"/>
  <c r="BI138" i="14"/>
  <c r="BH138" i="14"/>
  <c r="BG138" i="14"/>
  <c r="BF138" i="14"/>
  <c r="T138" i="14"/>
  <c r="R138" i="14"/>
  <c r="P138" i="14"/>
  <c r="J138" i="14"/>
  <c r="BE138" i="14" s="1"/>
  <c r="BK135" i="14"/>
  <c r="BI135" i="14"/>
  <c r="BH135" i="14"/>
  <c r="BG135" i="14"/>
  <c r="BF135" i="14"/>
  <c r="T135" i="14"/>
  <c r="R135" i="14"/>
  <c r="P135" i="14"/>
  <c r="J135" i="14"/>
  <c r="BE135" i="14" s="1"/>
  <c r="BK132" i="14"/>
  <c r="BI132" i="14"/>
  <c r="BH132" i="14"/>
  <c r="BG132" i="14"/>
  <c r="BF132" i="14"/>
  <c r="T132" i="14"/>
  <c r="R132" i="14"/>
  <c r="P132" i="14"/>
  <c r="P125" i="14" s="1"/>
  <c r="J132" i="14"/>
  <c r="BE132" i="14" s="1"/>
  <c r="BK129" i="14"/>
  <c r="BI129" i="14"/>
  <c r="BH129" i="14"/>
  <c r="BG129" i="14"/>
  <c r="BF129" i="14"/>
  <c r="BE129" i="14"/>
  <c r="T129" i="14"/>
  <c r="T125" i="14" s="1"/>
  <c r="T124" i="14" s="1"/>
  <c r="T123" i="14" s="1"/>
  <c r="R129" i="14"/>
  <c r="P129" i="14"/>
  <c r="J129" i="14"/>
  <c r="BK126" i="14"/>
  <c r="BI126" i="14"/>
  <c r="BH126" i="14"/>
  <c r="BG126" i="14"/>
  <c r="BF126" i="14"/>
  <c r="T126" i="14"/>
  <c r="R126" i="14"/>
  <c r="P126" i="14"/>
  <c r="J126" i="14"/>
  <c r="BE126" i="14" s="1"/>
  <c r="R125" i="14"/>
  <c r="R124" i="14" s="1"/>
  <c r="R123" i="14" s="1"/>
  <c r="P124" i="14"/>
  <c r="P123" i="14" s="1"/>
  <c r="J120" i="14"/>
  <c r="J119" i="14"/>
  <c r="F119" i="14"/>
  <c r="F117" i="14"/>
  <c r="E115" i="14"/>
  <c r="J94" i="14"/>
  <c r="J93" i="14"/>
  <c r="F91" i="14"/>
  <c r="E89" i="14"/>
  <c r="E85" i="14"/>
  <c r="J39" i="14"/>
  <c r="J38" i="14"/>
  <c r="J37" i="14"/>
  <c r="J20" i="14"/>
  <c r="E20" i="14"/>
  <c r="F94" i="14" s="1"/>
  <c r="J19" i="14"/>
  <c r="J17" i="14"/>
  <c r="E17" i="14"/>
  <c r="F93" i="14" s="1"/>
  <c r="J16" i="14"/>
  <c r="J14" i="14"/>
  <c r="J91" i="14" s="1"/>
  <c r="E7" i="14"/>
  <c r="E111" i="14" s="1"/>
  <c r="BK155" i="13"/>
  <c r="BI155" i="13"/>
  <c r="BH155" i="13"/>
  <c r="BG155" i="13"/>
  <c r="BF155" i="13"/>
  <c r="T155" i="13"/>
  <c r="R155" i="13"/>
  <c r="P155" i="13"/>
  <c r="J155" i="13"/>
  <c r="BE155" i="13" s="1"/>
  <c r="BK154" i="13"/>
  <c r="J154" i="13" s="1"/>
  <c r="J101" i="13" s="1"/>
  <c r="T154" i="13"/>
  <c r="R154" i="13"/>
  <c r="P154" i="13"/>
  <c r="BK151" i="13"/>
  <c r="BI151" i="13"/>
  <c r="BH151" i="13"/>
  <c r="BG151" i="13"/>
  <c r="BF151" i="13"/>
  <c r="BE151" i="13"/>
  <c r="T151" i="13"/>
  <c r="R151" i="13"/>
  <c r="P151" i="13"/>
  <c r="J151" i="13"/>
  <c r="BK148" i="13"/>
  <c r="BI148" i="13"/>
  <c r="BH148" i="13"/>
  <c r="BG148" i="13"/>
  <c r="BF148" i="13"/>
  <c r="T148" i="13"/>
  <c r="R148" i="13"/>
  <c r="P148" i="13"/>
  <c r="J148" i="13"/>
  <c r="BE148" i="13" s="1"/>
  <c r="BK147" i="13"/>
  <c r="BI147" i="13"/>
  <c r="BH147" i="13"/>
  <c r="BG147" i="13"/>
  <c r="BF147" i="13"/>
  <c r="T147" i="13"/>
  <c r="R147" i="13"/>
  <c r="P147" i="13"/>
  <c r="J147" i="13"/>
  <c r="BE147" i="13" s="1"/>
  <c r="BK145" i="13"/>
  <c r="BI145" i="13"/>
  <c r="BH145" i="13"/>
  <c r="BG145" i="13"/>
  <c r="BF145" i="13"/>
  <c r="BE145" i="13"/>
  <c r="T145" i="13"/>
  <c r="R145" i="13"/>
  <c r="P145" i="13"/>
  <c r="J145" i="13"/>
  <c r="BK144" i="13"/>
  <c r="BI144" i="13"/>
  <c r="BH144" i="13"/>
  <c r="BG144" i="13"/>
  <c r="BF144" i="13"/>
  <c r="BE144" i="13"/>
  <c r="T144" i="13"/>
  <c r="R144" i="13"/>
  <c r="P144" i="13"/>
  <c r="J144" i="13"/>
  <c r="BK141" i="13"/>
  <c r="BI141" i="13"/>
  <c r="BH141" i="13"/>
  <c r="BG141" i="13"/>
  <c r="BF141" i="13"/>
  <c r="T141" i="13"/>
  <c r="R141" i="13"/>
  <c r="P141" i="13"/>
  <c r="J141" i="13"/>
  <c r="BE141" i="13" s="1"/>
  <c r="BK138" i="13"/>
  <c r="BI138" i="13"/>
  <c r="BH138" i="13"/>
  <c r="BG138" i="13"/>
  <c r="BF138" i="13"/>
  <c r="T138" i="13"/>
  <c r="R138" i="13"/>
  <c r="P138" i="13"/>
  <c r="J138" i="13"/>
  <c r="BE138" i="13" s="1"/>
  <c r="F35" i="13" s="1"/>
  <c r="AZ107" i="1" s="1"/>
  <c r="BK135" i="13"/>
  <c r="BI135" i="13"/>
  <c r="BH135" i="13"/>
  <c r="BG135" i="13"/>
  <c r="BF135" i="13"/>
  <c r="BE135" i="13"/>
  <c r="T135" i="13"/>
  <c r="R135" i="13"/>
  <c r="P135" i="13"/>
  <c r="J135" i="13"/>
  <c r="BK132" i="13"/>
  <c r="BI132" i="13"/>
  <c r="BH132" i="13"/>
  <c r="BG132" i="13"/>
  <c r="BF132" i="13"/>
  <c r="BE132" i="13"/>
  <c r="T132" i="13"/>
  <c r="R132" i="13"/>
  <c r="P132" i="13"/>
  <c r="J132" i="13"/>
  <c r="BK129" i="13"/>
  <c r="BI129" i="13"/>
  <c r="BH129" i="13"/>
  <c r="BG129" i="13"/>
  <c r="BF129" i="13"/>
  <c r="T129" i="13"/>
  <c r="R129" i="13"/>
  <c r="P129" i="13"/>
  <c r="J129" i="13"/>
  <c r="BE129" i="13" s="1"/>
  <c r="BK126" i="13"/>
  <c r="BI126" i="13"/>
  <c r="BH126" i="13"/>
  <c r="F38" i="13" s="1"/>
  <c r="BG126" i="13"/>
  <c r="BF126" i="13"/>
  <c r="T126" i="13"/>
  <c r="T125" i="13" s="1"/>
  <c r="R126" i="13"/>
  <c r="P126" i="13"/>
  <c r="J126" i="13"/>
  <c r="BE126" i="13" s="1"/>
  <c r="J120" i="13"/>
  <c r="J119" i="13"/>
  <c r="F119" i="13"/>
  <c r="F117" i="13"/>
  <c r="E115" i="13"/>
  <c r="E111" i="13"/>
  <c r="J94" i="13"/>
  <c r="F94" i="13"/>
  <c r="J93" i="13"/>
  <c r="F93" i="13"/>
  <c r="F91" i="13"/>
  <c r="E89" i="13"/>
  <c r="J39" i="13"/>
  <c r="J38" i="13"/>
  <c r="J37" i="13"/>
  <c r="J20" i="13"/>
  <c r="E20" i="13"/>
  <c r="F120" i="13" s="1"/>
  <c r="J19" i="13"/>
  <c r="J17" i="13"/>
  <c r="E17" i="13"/>
  <c r="J16" i="13"/>
  <c r="J14" i="13"/>
  <c r="E7" i="13"/>
  <c r="E85" i="13" s="1"/>
  <c r="BK155" i="12"/>
  <c r="BI155" i="12"/>
  <c r="BH155" i="12"/>
  <c r="BG155" i="12"/>
  <c r="BF155" i="12"/>
  <c r="BE155" i="12"/>
  <c r="T155" i="12"/>
  <c r="R155" i="12"/>
  <c r="P155" i="12"/>
  <c r="J155" i="12"/>
  <c r="BK154" i="12"/>
  <c r="BI154" i="12"/>
  <c r="BH154" i="12"/>
  <c r="BG154" i="12"/>
  <c r="BF154" i="12"/>
  <c r="BE154" i="12"/>
  <c r="T154" i="12"/>
  <c r="R154" i="12"/>
  <c r="P154" i="12"/>
  <c r="J154" i="12"/>
  <c r="BK153" i="12"/>
  <c r="BI153" i="12"/>
  <c r="BH153" i="12"/>
  <c r="BG153" i="12"/>
  <c r="BF153" i="12"/>
  <c r="T153" i="12"/>
  <c r="R153" i="12"/>
  <c r="P153" i="12"/>
  <c r="J153" i="12"/>
  <c r="BE153" i="12" s="1"/>
  <c r="BK152" i="12"/>
  <c r="BI152" i="12"/>
  <c r="BH152" i="12"/>
  <c r="BG152" i="12"/>
  <c r="BF152" i="12"/>
  <c r="T152" i="12"/>
  <c r="R152" i="12"/>
  <c r="P152" i="12"/>
  <c r="J152" i="12"/>
  <c r="BE152" i="12" s="1"/>
  <c r="BK149" i="12"/>
  <c r="BI149" i="12"/>
  <c r="BH149" i="12"/>
  <c r="BG149" i="12"/>
  <c r="BF149" i="12"/>
  <c r="BE149" i="12"/>
  <c r="T149" i="12"/>
  <c r="R149" i="12"/>
  <c r="P149" i="12"/>
  <c r="J149" i="12"/>
  <c r="BK146" i="12"/>
  <c r="BI146" i="12"/>
  <c r="BH146" i="12"/>
  <c r="BG146" i="12"/>
  <c r="BF146" i="12"/>
  <c r="BE146" i="12"/>
  <c r="T146" i="12"/>
  <c r="R146" i="12"/>
  <c r="P146" i="12"/>
  <c r="J146" i="12"/>
  <c r="BK143" i="12"/>
  <c r="BI143" i="12"/>
  <c r="BH143" i="12"/>
  <c r="BG143" i="12"/>
  <c r="BF143" i="12"/>
  <c r="T143" i="12"/>
  <c r="R143" i="12"/>
  <c r="P143" i="12"/>
  <c r="J143" i="12"/>
  <c r="BE143" i="12" s="1"/>
  <c r="BK140" i="12"/>
  <c r="BI140" i="12"/>
  <c r="BH140" i="12"/>
  <c r="BG140" i="12"/>
  <c r="BF140" i="12"/>
  <c r="T140" i="12"/>
  <c r="R140" i="12"/>
  <c r="P140" i="12"/>
  <c r="J140" i="12"/>
  <c r="BE140" i="12" s="1"/>
  <c r="BK137" i="12"/>
  <c r="BI137" i="12"/>
  <c r="BH137" i="12"/>
  <c r="BG137" i="12"/>
  <c r="BF137" i="12"/>
  <c r="BE137" i="12"/>
  <c r="T137" i="12"/>
  <c r="R137" i="12"/>
  <c r="P137" i="12"/>
  <c r="J137" i="12"/>
  <c r="BK134" i="12"/>
  <c r="BI134" i="12"/>
  <c r="BH134" i="12"/>
  <c r="BG134" i="12"/>
  <c r="BF134" i="12"/>
  <c r="BE134" i="12"/>
  <c r="T134" i="12"/>
  <c r="R134" i="12"/>
  <c r="P134" i="12"/>
  <c r="J134" i="12"/>
  <c r="BK133" i="12"/>
  <c r="BI133" i="12"/>
  <c r="BH133" i="12"/>
  <c r="BG133" i="12"/>
  <c r="BF133" i="12"/>
  <c r="T133" i="12"/>
  <c r="R133" i="12"/>
  <c r="P133" i="12"/>
  <c r="J133" i="12"/>
  <c r="BE133" i="12" s="1"/>
  <c r="BK131" i="12"/>
  <c r="BI131" i="12"/>
  <c r="BH131" i="12"/>
  <c r="BG131" i="12"/>
  <c r="BF131" i="12"/>
  <c r="T131" i="12"/>
  <c r="R131" i="12"/>
  <c r="P131" i="12"/>
  <c r="J131" i="12"/>
  <c r="BE131" i="12" s="1"/>
  <c r="BK129" i="12"/>
  <c r="BI129" i="12"/>
  <c r="BH129" i="12"/>
  <c r="BG129" i="12"/>
  <c r="BF129" i="12"/>
  <c r="BE129" i="12"/>
  <c r="T129" i="12"/>
  <c r="R129" i="12"/>
  <c r="P129" i="12"/>
  <c r="J129" i="12"/>
  <c r="BK127" i="12"/>
  <c r="BI127" i="12"/>
  <c r="BH127" i="12"/>
  <c r="BG127" i="12"/>
  <c r="BF127" i="12"/>
  <c r="BE127" i="12"/>
  <c r="T127" i="12"/>
  <c r="R127" i="12"/>
  <c r="P127" i="12"/>
  <c r="J127" i="12"/>
  <c r="BK126" i="12"/>
  <c r="BI126" i="12"/>
  <c r="BH126" i="12"/>
  <c r="F38" i="12" s="1"/>
  <c r="BC106" i="1" s="1"/>
  <c r="BG126" i="12"/>
  <c r="BF126" i="12"/>
  <c r="T126" i="12"/>
  <c r="R126" i="12"/>
  <c r="P126" i="12"/>
  <c r="J126" i="12"/>
  <c r="BE126" i="12" s="1"/>
  <c r="BK125" i="12"/>
  <c r="BI125" i="12"/>
  <c r="BH125" i="12"/>
  <c r="BG125" i="12"/>
  <c r="BF125" i="12"/>
  <c r="T125" i="12"/>
  <c r="R125" i="12"/>
  <c r="P125" i="12"/>
  <c r="P124" i="12" s="1"/>
  <c r="P123" i="12" s="1"/>
  <c r="P122" i="12" s="1"/>
  <c r="AU106" i="1" s="1"/>
  <c r="J125" i="12"/>
  <c r="BE125" i="12" s="1"/>
  <c r="J119" i="12"/>
  <c r="J118" i="12"/>
  <c r="F116" i="12"/>
  <c r="E114" i="12"/>
  <c r="J94" i="12"/>
  <c r="J93" i="12"/>
  <c r="F93" i="12"/>
  <c r="F91" i="12"/>
  <c r="E89" i="12"/>
  <c r="J39" i="12"/>
  <c r="J38" i="12"/>
  <c r="J37" i="12"/>
  <c r="J20" i="12"/>
  <c r="E20" i="12"/>
  <c r="J19" i="12"/>
  <c r="J17" i="12"/>
  <c r="E17" i="12"/>
  <c r="F118" i="12" s="1"/>
  <c r="J16" i="12"/>
  <c r="J14" i="12"/>
  <c r="J91" i="12" s="1"/>
  <c r="E7" i="12"/>
  <c r="BK143" i="11"/>
  <c r="BK138" i="11" s="1"/>
  <c r="BI143" i="11"/>
  <c r="BH143" i="11"/>
  <c r="BG143" i="11"/>
  <c r="BF143" i="11"/>
  <c r="T143" i="11"/>
  <c r="R143" i="11"/>
  <c r="P143" i="11"/>
  <c r="P138" i="11" s="1"/>
  <c r="J143" i="11"/>
  <c r="BE143" i="11" s="1"/>
  <c r="BK139" i="11"/>
  <c r="BI139" i="11"/>
  <c r="BH139" i="11"/>
  <c r="BG139" i="11"/>
  <c r="BF139" i="11"/>
  <c r="BE139" i="11"/>
  <c r="T139" i="11"/>
  <c r="T138" i="11" s="1"/>
  <c r="R139" i="11"/>
  <c r="P139" i="11"/>
  <c r="J139" i="11"/>
  <c r="J138" i="11"/>
  <c r="J101" i="11" s="1"/>
  <c r="BK137" i="11"/>
  <c r="BI137" i="11"/>
  <c r="BH137" i="11"/>
  <c r="BG137" i="11"/>
  <c r="BF137" i="11"/>
  <c r="T137" i="11"/>
  <c r="R137" i="11"/>
  <c r="R132" i="11" s="1"/>
  <c r="P137" i="11"/>
  <c r="J137" i="11"/>
  <c r="BE137" i="11" s="1"/>
  <c r="BK135" i="11"/>
  <c r="BI135" i="11"/>
  <c r="BH135" i="11"/>
  <c r="BG135" i="11"/>
  <c r="BF135" i="11"/>
  <c r="BE135" i="11"/>
  <c r="T135" i="11"/>
  <c r="R135" i="11"/>
  <c r="P135" i="11"/>
  <c r="J135" i="11"/>
  <c r="BK134" i="11"/>
  <c r="BI134" i="11"/>
  <c r="BH134" i="11"/>
  <c r="BG134" i="11"/>
  <c r="BF134" i="11"/>
  <c r="T134" i="11"/>
  <c r="R134" i="11"/>
  <c r="P134" i="11"/>
  <c r="J134" i="11"/>
  <c r="BE134" i="11" s="1"/>
  <c r="BK133" i="11"/>
  <c r="BI133" i="11"/>
  <c r="BH133" i="11"/>
  <c r="BG133" i="11"/>
  <c r="BF133" i="11"/>
  <c r="T133" i="11"/>
  <c r="R133" i="11"/>
  <c r="P133" i="11"/>
  <c r="J133" i="11"/>
  <c r="BE133" i="11" s="1"/>
  <c r="BK130" i="11"/>
  <c r="BI130" i="11"/>
  <c r="BH130" i="11"/>
  <c r="BG130" i="11"/>
  <c r="BF130" i="11"/>
  <c r="BE130" i="11"/>
  <c r="T130" i="11"/>
  <c r="R130" i="11"/>
  <c r="P130" i="11"/>
  <c r="J130" i="11"/>
  <c r="BK129" i="11"/>
  <c r="BI129" i="11"/>
  <c r="BH129" i="11"/>
  <c r="BG129" i="11"/>
  <c r="BF129" i="11"/>
  <c r="T129" i="11"/>
  <c r="R129" i="11"/>
  <c r="P129" i="11"/>
  <c r="J129" i="11"/>
  <c r="BE129" i="11" s="1"/>
  <c r="BK126" i="11"/>
  <c r="BI126" i="11"/>
  <c r="BH126" i="11"/>
  <c r="BG126" i="11"/>
  <c r="BF126" i="11"/>
  <c r="T126" i="11"/>
  <c r="R126" i="11"/>
  <c r="P126" i="11"/>
  <c r="J126" i="11"/>
  <c r="BE126" i="11" s="1"/>
  <c r="BK125" i="11"/>
  <c r="BI125" i="11"/>
  <c r="BH125" i="11"/>
  <c r="BG125" i="11"/>
  <c r="BF125" i="11"/>
  <c r="T125" i="11"/>
  <c r="R125" i="11"/>
  <c r="P125" i="11"/>
  <c r="P123" i="11" s="1"/>
  <c r="J125" i="11"/>
  <c r="BE125" i="11" s="1"/>
  <c r="BK124" i="11"/>
  <c r="BI124" i="11"/>
  <c r="BH124" i="11"/>
  <c r="F36" i="11" s="1"/>
  <c r="BG124" i="11"/>
  <c r="BF124" i="11"/>
  <c r="BE124" i="11"/>
  <c r="T124" i="11"/>
  <c r="R124" i="11"/>
  <c r="P124" i="11"/>
  <c r="J124" i="11"/>
  <c r="R123" i="11"/>
  <c r="J118" i="11"/>
  <c r="J117" i="11"/>
  <c r="F117" i="11"/>
  <c r="J115" i="11"/>
  <c r="F115" i="11"/>
  <c r="E113" i="11"/>
  <c r="E111" i="11"/>
  <c r="J92" i="11"/>
  <c r="J91" i="11"/>
  <c r="F91" i="11"/>
  <c r="F89" i="11"/>
  <c r="E87" i="11"/>
  <c r="E85" i="11"/>
  <c r="J37" i="11"/>
  <c r="J36" i="11"/>
  <c r="J35" i="11"/>
  <c r="F35" i="11"/>
  <c r="J18" i="11"/>
  <c r="E18" i="11"/>
  <c r="J17" i="11"/>
  <c r="J15" i="11"/>
  <c r="E15" i="11"/>
  <c r="J14" i="11"/>
  <c r="J12" i="11"/>
  <c r="J89" i="11" s="1"/>
  <c r="E7" i="11"/>
  <c r="BK150" i="10"/>
  <c r="BI150" i="10"/>
  <c r="BH150" i="10"/>
  <c r="BG150" i="10"/>
  <c r="BF150" i="10"/>
  <c r="T150" i="10"/>
  <c r="R150" i="10"/>
  <c r="R149" i="10" s="1"/>
  <c r="P150" i="10"/>
  <c r="J150" i="10"/>
  <c r="BE150" i="10" s="1"/>
  <c r="BK149" i="10"/>
  <c r="J149" i="10" s="1"/>
  <c r="T149" i="10"/>
  <c r="P149" i="10"/>
  <c r="BK143" i="10"/>
  <c r="BI143" i="10"/>
  <c r="BH143" i="10"/>
  <c r="BG143" i="10"/>
  <c r="BF143" i="10"/>
  <c r="T143" i="10"/>
  <c r="R143" i="10"/>
  <c r="P143" i="10"/>
  <c r="J143" i="10"/>
  <c r="BE143" i="10" s="1"/>
  <c r="BK142" i="10"/>
  <c r="BI142" i="10"/>
  <c r="BH142" i="10"/>
  <c r="BG142" i="10"/>
  <c r="BF142" i="10"/>
  <c r="T142" i="10"/>
  <c r="R142" i="10"/>
  <c r="P142" i="10"/>
  <c r="J142" i="10"/>
  <c r="BE142" i="10" s="1"/>
  <c r="BK139" i="10"/>
  <c r="BI139" i="10"/>
  <c r="BH139" i="10"/>
  <c r="BG139" i="10"/>
  <c r="BF139" i="10"/>
  <c r="T139" i="10"/>
  <c r="T132" i="10" s="1"/>
  <c r="R139" i="10"/>
  <c r="R132" i="10" s="1"/>
  <c r="P139" i="10"/>
  <c r="J139" i="10"/>
  <c r="BE139" i="10" s="1"/>
  <c r="BK136" i="10"/>
  <c r="BI136" i="10"/>
  <c r="BH136" i="10"/>
  <c r="BG136" i="10"/>
  <c r="BF136" i="10"/>
  <c r="BE136" i="10"/>
  <c r="T136" i="10"/>
  <c r="R136" i="10"/>
  <c r="P136" i="10"/>
  <c r="J136" i="10"/>
  <c r="BK133" i="10"/>
  <c r="BI133" i="10"/>
  <c r="BH133" i="10"/>
  <c r="BG133" i="10"/>
  <c r="BF133" i="10"/>
  <c r="BE133" i="10"/>
  <c r="T133" i="10"/>
  <c r="R133" i="10"/>
  <c r="P133" i="10"/>
  <c r="J133" i="10"/>
  <c r="BK132" i="10"/>
  <c r="J132" i="10" s="1"/>
  <c r="J99" i="10" s="1"/>
  <c r="BK129" i="10"/>
  <c r="BI129" i="10"/>
  <c r="BH129" i="10"/>
  <c r="BG129" i="10"/>
  <c r="BF129" i="10"/>
  <c r="BE129" i="10"/>
  <c r="T129" i="10"/>
  <c r="R129" i="10"/>
  <c r="P129" i="10"/>
  <c r="J129" i="10"/>
  <c r="BK126" i="10"/>
  <c r="BI126" i="10"/>
  <c r="BH126" i="10"/>
  <c r="BG126" i="10"/>
  <c r="BF126" i="10"/>
  <c r="BE126" i="10"/>
  <c r="T126" i="10"/>
  <c r="R126" i="10"/>
  <c r="P126" i="10"/>
  <c r="J126" i="10"/>
  <c r="BK123" i="10"/>
  <c r="BK122" i="10" s="1"/>
  <c r="BI123" i="10"/>
  <c r="BH123" i="10"/>
  <c r="BG123" i="10"/>
  <c r="BF123" i="10"/>
  <c r="T123" i="10"/>
  <c r="R123" i="10"/>
  <c r="P123" i="10"/>
  <c r="P122" i="10" s="1"/>
  <c r="J123" i="10"/>
  <c r="BE123" i="10" s="1"/>
  <c r="T122" i="10"/>
  <c r="J117" i="10"/>
  <c r="J116" i="10"/>
  <c r="F116" i="10"/>
  <c r="F114" i="10"/>
  <c r="E112" i="10"/>
  <c r="E110" i="10"/>
  <c r="J100" i="10"/>
  <c r="J92" i="10"/>
  <c r="F92" i="10"/>
  <c r="J91" i="10"/>
  <c r="F91" i="10"/>
  <c r="F89" i="10"/>
  <c r="E87" i="10"/>
  <c r="J37" i="10"/>
  <c r="J36" i="10"/>
  <c r="J35" i="10"/>
  <c r="J18" i="10"/>
  <c r="E18" i="10"/>
  <c r="F117" i="10" s="1"/>
  <c r="J17" i="10"/>
  <c r="J15" i="10"/>
  <c r="E15" i="10"/>
  <c r="J14" i="10"/>
  <c r="J12" i="10"/>
  <c r="E7" i="10"/>
  <c r="E85" i="10" s="1"/>
  <c r="BK170" i="9"/>
  <c r="BI170" i="9"/>
  <c r="BH170" i="9"/>
  <c r="BG170" i="9"/>
  <c r="BF170" i="9"/>
  <c r="BE170" i="9"/>
  <c r="T170" i="9"/>
  <c r="T169" i="9" s="1"/>
  <c r="R170" i="9"/>
  <c r="R169" i="9" s="1"/>
  <c r="P170" i="9"/>
  <c r="J170" i="9"/>
  <c r="BK169" i="9"/>
  <c r="P169" i="9"/>
  <c r="J169" i="9"/>
  <c r="J103" i="9" s="1"/>
  <c r="BK168" i="9"/>
  <c r="BI168" i="9"/>
  <c r="BH168" i="9"/>
  <c r="BG168" i="9"/>
  <c r="BF168" i="9"/>
  <c r="T168" i="9"/>
  <c r="R168" i="9"/>
  <c r="R156" i="9" s="1"/>
  <c r="R155" i="9" s="1"/>
  <c r="P168" i="9"/>
  <c r="J168" i="9"/>
  <c r="BE168" i="9" s="1"/>
  <c r="BK167" i="9"/>
  <c r="BI167" i="9"/>
  <c r="BH167" i="9"/>
  <c r="BG167" i="9"/>
  <c r="BF167" i="9"/>
  <c r="BE167" i="9"/>
  <c r="T167" i="9"/>
  <c r="R167" i="9"/>
  <c r="P167" i="9"/>
  <c r="J167" i="9"/>
  <c r="BK166" i="9"/>
  <c r="BI166" i="9"/>
  <c r="BH166" i="9"/>
  <c r="BG166" i="9"/>
  <c r="BF166" i="9"/>
  <c r="T166" i="9"/>
  <c r="R166" i="9"/>
  <c r="P166" i="9"/>
  <c r="J166" i="9"/>
  <c r="BE166" i="9" s="1"/>
  <c r="BK165" i="9"/>
  <c r="BI165" i="9"/>
  <c r="BH165" i="9"/>
  <c r="BG165" i="9"/>
  <c r="BF165" i="9"/>
  <c r="T165" i="9"/>
  <c r="R165" i="9"/>
  <c r="P165" i="9"/>
  <c r="J165" i="9"/>
  <c r="BE165" i="9" s="1"/>
  <c r="BK162" i="9"/>
  <c r="BI162" i="9"/>
  <c r="BH162" i="9"/>
  <c r="BG162" i="9"/>
  <c r="BF162" i="9"/>
  <c r="T162" i="9"/>
  <c r="R162" i="9"/>
  <c r="P162" i="9"/>
  <c r="J162" i="9"/>
  <c r="BE162" i="9" s="1"/>
  <c r="BK160" i="9"/>
  <c r="BK156" i="9" s="1"/>
  <c r="BI160" i="9"/>
  <c r="BH160" i="9"/>
  <c r="BG160" i="9"/>
  <c r="BF160" i="9"/>
  <c r="BE160" i="9"/>
  <c r="T160" i="9"/>
  <c r="R160" i="9"/>
  <c r="P160" i="9"/>
  <c r="J160" i="9"/>
  <c r="BK157" i="9"/>
  <c r="BI157" i="9"/>
  <c r="BH157" i="9"/>
  <c r="BG157" i="9"/>
  <c r="BF157" i="9"/>
  <c r="T157" i="9"/>
  <c r="T156" i="9" s="1"/>
  <c r="T155" i="9" s="1"/>
  <c r="R157" i="9"/>
  <c r="P157" i="9"/>
  <c r="P156" i="9" s="1"/>
  <c r="P155" i="9" s="1"/>
  <c r="J157" i="9"/>
  <c r="BE157" i="9" s="1"/>
  <c r="BK153" i="9"/>
  <c r="BI153" i="9"/>
  <c r="BH153" i="9"/>
  <c r="BG153" i="9"/>
  <c r="BF153" i="9"/>
  <c r="T153" i="9"/>
  <c r="R153" i="9"/>
  <c r="R150" i="9" s="1"/>
  <c r="P153" i="9"/>
  <c r="J153" i="9"/>
  <c r="BE153" i="9" s="1"/>
  <c r="BK151" i="9"/>
  <c r="BI151" i="9"/>
  <c r="BH151" i="9"/>
  <c r="BG151" i="9"/>
  <c r="BF151" i="9"/>
  <c r="BE151" i="9"/>
  <c r="T151" i="9"/>
  <c r="T150" i="9" s="1"/>
  <c r="R151" i="9"/>
  <c r="P151" i="9"/>
  <c r="J151" i="9"/>
  <c r="P150" i="9"/>
  <c r="BK148" i="9"/>
  <c r="BI148" i="9"/>
  <c r="BH148" i="9"/>
  <c r="BG148" i="9"/>
  <c r="BF148" i="9"/>
  <c r="T148" i="9"/>
  <c r="T138" i="9" s="1"/>
  <c r="R148" i="9"/>
  <c r="P148" i="9"/>
  <c r="J148" i="9"/>
  <c r="BE148" i="9" s="1"/>
  <c r="BK145" i="9"/>
  <c r="BI145" i="9"/>
  <c r="BH145" i="9"/>
  <c r="BG145" i="9"/>
  <c r="BF145" i="9"/>
  <c r="BE145" i="9"/>
  <c r="T145" i="9"/>
  <c r="R145" i="9"/>
  <c r="P145" i="9"/>
  <c r="J145" i="9"/>
  <c r="BK142" i="9"/>
  <c r="BI142" i="9"/>
  <c r="BH142" i="9"/>
  <c r="BG142" i="9"/>
  <c r="BF142" i="9"/>
  <c r="BE142" i="9"/>
  <c r="T142" i="9"/>
  <c r="R142" i="9"/>
  <c r="P142" i="9"/>
  <c r="J142" i="9"/>
  <c r="BK139" i="9"/>
  <c r="BK138" i="9" s="1"/>
  <c r="J138" i="9" s="1"/>
  <c r="J99" i="9" s="1"/>
  <c r="BI139" i="9"/>
  <c r="BH139" i="9"/>
  <c r="BG139" i="9"/>
  <c r="BF139" i="9"/>
  <c r="T139" i="9"/>
  <c r="R139" i="9"/>
  <c r="P139" i="9"/>
  <c r="P138" i="9" s="1"/>
  <c r="J139" i="9"/>
  <c r="BE139" i="9" s="1"/>
  <c r="BK135" i="9"/>
  <c r="BI135" i="9"/>
  <c r="BH135" i="9"/>
  <c r="BG135" i="9"/>
  <c r="BF135" i="9"/>
  <c r="T135" i="9"/>
  <c r="R135" i="9"/>
  <c r="P135" i="9"/>
  <c r="J135" i="9"/>
  <c r="BE135" i="9" s="1"/>
  <c r="BK132" i="9"/>
  <c r="BI132" i="9"/>
  <c r="BH132" i="9"/>
  <c r="BG132" i="9"/>
  <c r="BF132" i="9"/>
  <c r="T132" i="9"/>
  <c r="R132" i="9"/>
  <c r="P132" i="9"/>
  <c r="J132" i="9"/>
  <c r="BE132" i="9" s="1"/>
  <c r="J33" i="9" s="1"/>
  <c r="AV102" i="1" s="1"/>
  <c r="BK129" i="9"/>
  <c r="BI129" i="9"/>
  <c r="BH129" i="9"/>
  <c r="BG129" i="9"/>
  <c r="BF129" i="9"/>
  <c r="BE129" i="9"/>
  <c r="T129" i="9"/>
  <c r="R129" i="9"/>
  <c r="P129" i="9"/>
  <c r="P125" i="9" s="1"/>
  <c r="J129" i="9"/>
  <c r="BK126" i="9"/>
  <c r="BI126" i="9"/>
  <c r="BH126" i="9"/>
  <c r="BG126" i="9"/>
  <c r="BF126" i="9"/>
  <c r="T126" i="9"/>
  <c r="T125" i="9" s="1"/>
  <c r="T124" i="9" s="1"/>
  <c r="T123" i="9" s="1"/>
  <c r="R126" i="9"/>
  <c r="P126" i="9"/>
  <c r="J126" i="9"/>
  <c r="BE126" i="9" s="1"/>
  <c r="R125" i="9"/>
  <c r="P124" i="9"/>
  <c r="P123" i="9" s="1"/>
  <c r="J120" i="9"/>
  <c r="F120" i="9"/>
  <c r="J119" i="9"/>
  <c r="F119" i="9"/>
  <c r="F117" i="9"/>
  <c r="E115" i="9"/>
  <c r="J92" i="9"/>
  <c r="F92" i="9"/>
  <c r="J91" i="9"/>
  <c r="F91" i="9"/>
  <c r="F89" i="9"/>
  <c r="E87" i="9"/>
  <c r="J37" i="9"/>
  <c r="F37" i="9"/>
  <c r="J36" i="9"/>
  <c r="J35" i="9"/>
  <c r="J18" i="9"/>
  <c r="E18" i="9"/>
  <c r="J17" i="9"/>
  <c r="J15" i="9"/>
  <c r="E15" i="9"/>
  <c r="J14" i="9"/>
  <c r="J12" i="9"/>
  <c r="E7" i="9"/>
  <c r="BK159" i="8"/>
  <c r="BI159" i="8"/>
  <c r="BH159" i="8"/>
  <c r="BG159" i="8"/>
  <c r="BF159" i="8"/>
  <c r="BE159" i="8"/>
  <c r="T159" i="8"/>
  <c r="T158" i="8" s="1"/>
  <c r="R159" i="8"/>
  <c r="R158" i="8" s="1"/>
  <c r="P159" i="8"/>
  <c r="J159" i="8"/>
  <c r="BK158" i="8"/>
  <c r="P158" i="8"/>
  <c r="J158" i="8"/>
  <c r="BK155" i="8"/>
  <c r="BI155" i="8"/>
  <c r="BH155" i="8"/>
  <c r="BG155" i="8"/>
  <c r="BF155" i="8"/>
  <c r="T155" i="8"/>
  <c r="R155" i="8"/>
  <c r="P155" i="8"/>
  <c r="J155" i="8"/>
  <c r="BE155" i="8" s="1"/>
  <c r="BK151" i="8"/>
  <c r="BI151" i="8"/>
  <c r="BH151" i="8"/>
  <c r="BG151" i="8"/>
  <c r="BF151" i="8"/>
  <c r="BE151" i="8"/>
  <c r="T151" i="8"/>
  <c r="R151" i="8"/>
  <c r="P151" i="8"/>
  <c r="J151" i="8"/>
  <c r="BK150" i="8"/>
  <c r="BI150" i="8"/>
  <c r="BH150" i="8"/>
  <c r="BG150" i="8"/>
  <c r="BF150" i="8"/>
  <c r="BE150" i="8"/>
  <c r="T150" i="8"/>
  <c r="R150" i="8"/>
  <c r="P150" i="8"/>
  <c r="J150" i="8"/>
  <c r="BK149" i="8"/>
  <c r="BK145" i="8" s="1"/>
  <c r="J145" i="8" s="1"/>
  <c r="J100" i="8" s="1"/>
  <c r="BI149" i="8"/>
  <c r="BH149" i="8"/>
  <c r="BG149" i="8"/>
  <c r="BF149" i="8"/>
  <c r="T149" i="8"/>
  <c r="R149" i="8"/>
  <c r="P149" i="8"/>
  <c r="J149" i="8"/>
  <c r="BE149" i="8" s="1"/>
  <c r="BK146" i="8"/>
  <c r="BI146" i="8"/>
  <c r="BH146" i="8"/>
  <c r="BG146" i="8"/>
  <c r="BF146" i="8"/>
  <c r="T146" i="8"/>
  <c r="T145" i="8" s="1"/>
  <c r="R146" i="8"/>
  <c r="P146" i="8"/>
  <c r="P145" i="8" s="1"/>
  <c r="J146" i="8"/>
  <c r="BE146" i="8" s="1"/>
  <c r="BK138" i="8"/>
  <c r="BI138" i="8"/>
  <c r="BH138" i="8"/>
  <c r="BG138" i="8"/>
  <c r="BF138" i="8"/>
  <c r="T138" i="8"/>
  <c r="R138" i="8"/>
  <c r="P138" i="8"/>
  <c r="P130" i="8" s="1"/>
  <c r="J138" i="8"/>
  <c r="BE138" i="8" s="1"/>
  <c r="BK137" i="8"/>
  <c r="BI137" i="8"/>
  <c r="BH137" i="8"/>
  <c r="BG137" i="8"/>
  <c r="BF137" i="8"/>
  <c r="T137" i="8"/>
  <c r="T130" i="8" s="1"/>
  <c r="R137" i="8"/>
  <c r="P137" i="8"/>
  <c r="J137" i="8"/>
  <c r="BE137" i="8" s="1"/>
  <c r="BK134" i="8"/>
  <c r="BI134" i="8"/>
  <c r="BH134" i="8"/>
  <c r="BG134" i="8"/>
  <c r="BF134" i="8"/>
  <c r="BE134" i="8"/>
  <c r="T134" i="8"/>
  <c r="R134" i="8"/>
  <c r="P134" i="8"/>
  <c r="J134" i="8"/>
  <c r="BK131" i="8"/>
  <c r="BI131" i="8"/>
  <c r="BH131" i="8"/>
  <c r="BG131" i="8"/>
  <c r="BF131" i="8"/>
  <c r="BE131" i="8"/>
  <c r="T131" i="8"/>
  <c r="R131" i="8"/>
  <c r="R130" i="8" s="1"/>
  <c r="P131" i="8"/>
  <c r="J131" i="8"/>
  <c r="BK130" i="8"/>
  <c r="J130" i="8" s="1"/>
  <c r="J99" i="8" s="1"/>
  <c r="BK127" i="8"/>
  <c r="BI127" i="8"/>
  <c r="BH127" i="8"/>
  <c r="BG127" i="8"/>
  <c r="BF127" i="8"/>
  <c r="T127" i="8"/>
  <c r="R127" i="8"/>
  <c r="P127" i="8"/>
  <c r="J127" i="8"/>
  <c r="BE127" i="8" s="1"/>
  <c r="J33" i="8" s="1"/>
  <c r="AV101" i="1" s="1"/>
  <c r="BK124" i="8"/>
  <c r="BI124" i="8"/>
  <c r="BH124" i="8"/>
  <c r="BG124" i="8"/>
  <c r="BF124" i="8"/>
  <c r="T124" i="8"/>
  <c r="T123" i="8" s="1"/>
  <c r="R124" i="8"/>
  <c r="P124" i="8"/>
  <c r="P123" i="8" s="1"/>
  <c r="J124" i="8"/>
  <c r="BE124" i="8" s="1"/>
  <c r="BK123" i="8"/>
  <c r="R123" i="8"/>
  <c r="P122" i="8"/>
  <c r="P121" i="8" s="1"/>
  <c r="J118" i="8"/>
  <c r="F118" i="8"/>
  <c r="J117" i="8"/>
  <c r="F117" i="8"/>
  <c r="F115" i="8"/>
  <c r="E113" i="8"/>
  <c r="J101" i="8"/>
  <c r="J92" i="8"/>
  <c r="F92" i="8"/>
  <c r="J91" i="8"/>
  <c r="F91" i="8"/>
  <c r="F89" i="8"/>
  <c r="E87" i="8"/>
  <c r="J37" i="8"/>
  <c r="F37" i="8"/>
  <c r="J36" i="8"/>
  <c r="J35" i="8"/>
  <c r="J18" i="8"/>
  <c r="E18" i="8"/>
  <c r="J17" i="8"/>
  <c r="J15" i="8"/>
  <c r="E15" i="8"/>
  <c r="J14" i="8"/>
  <c r="J12" i="8"/>
  <c r="E7" i="8"/>
  <c r="E85" i="8" s="1"/>
  <c r="BK162" i="7"/>
  <c r="BI162" i="7"/>
  <c r="BH162" i="7"/>
  <c r="BG162" i="7"/>
  <c r="BF162" i="7"/>
  <c r="BE162" i="7"/>
  <c r="T162" i="7"/>
  <c r="T157" i="7" s="1"/>
  <c r="T156" i="7" s="1"/>
  <c r="R162" i="7"/>
  <c r="P162" i="7"/>
  <c r="J162" i="7"/>
  <c r="BK160" i="7"/>
  <c r="BI160" i="7"/>
  <c r="BH160" i="7"/>
  <c r="BG160" i="7"/>
  <c r="BF160" i="7"/>
  <c r="BE160" i="7"/>
  <c r="T160" i="7"/>
  <c r="R160" i="7"/>
  <c r="P160" i="7"/>
  <c r="J160" i="7"/>
  <c r="BK158" i="7"/>
  <c r="BI158" i="7"/>
  <c r="BH158" i="7"/>
  <c r="BG158" i="7"/>
  <c r="BF158" i="7"/>
  <c r="T158" i="7"/>
  <c r="R158" i="7"/>
  <c r="P158" i="7"/>
  <c r="J158" i="7"/>
  <c r="BE158" i="7" s="1"/>
  <c r="BK157" i="7"/>
  <c r="P157" i="7"/>
  <c r="P156" i="7" s="1"/>
  <c r="BK155" i="7"/>
  <c r="BI155" i="7"/>
  <c r="BH155" i="7"/>
  <c r="BG155" i="7"/>
  <c r="BF155" i="7"/>
  <c r="T155" i="7"/>
  <c r="R155" i="7"/>
  <c r="R154" i="7" s="1"/>
  <c r="P155" i="7"/>
  <c r="J155" i="7"/>
  <c r="BE155" i="7" s="1"/>
  <c r="BK154" i="7"/>
  <c r="T154" i="7"/>
  <c r="P154" i="7"/>
  <c r="J154" i="7"/>
  <c r="BK148" i="7"/>
  <c r="BI148" i="7"/>
  <c r="BH148" i="7"/>
  <c r="BG148" i="7"/>
  <c r="BF148" i="7"/>
  <c r="T148" i="7"/>
  <c r="R148" i="7"/>
  <c r="P148" i="7"/>
  <c r="J148" i="7"/>
  <c r="BE148" i="7" s="1"/>
  <c r="BK147" i="7"/>
  <c r="BI147" i="7"/>
  <c r="BH147" i="7"/>
  <c r="BG147" i="7"/>
  <c r="BF147" i="7"/>
  <c r="BE147" i="7"/>
  <c r="T147" i="7"/>
  <c r="R147" i="7"/>
  <c r="P147" i="7"/>
  <c r="J147" i="7"/>
  <c r="BK144" i="7"/>
  <c r="BI144" i="7"/>
  <c r="BH144" i="7"/>
  <c r="BG144" i="7"/>
  <c r="BF144" i="7"/>
  <c r="T144" i="7"/>
  <c r="R144" i="7"/>
  <c r="P144" i="7"/>
  <c r="J144" i="7"/>
  <c r="BE144" i="7" s="1"/>
  <c r="BK141" i="7"/>
  <c r="BI141" i="7"/>
  <c r="BH141" i="7"/>
  <c r="BG141" i="7"/>
  <c r="BF141" i="7"/>
  <c r="T141" i="7"/>
  <c r="R141" i="7"/>
  <c r="P141" i="7"/>
  <c r="J141" i="7"/>
  <c r="BE141" i="7" s="1"/>
  <c r="BK138" i="7"/>
  <c r="BI138" i="7"/>
  <c r="BH138" i="7"/>
  <c r="BG138" i="7"/>
  <c r="BF138" i="7"/>
  <c r="T138" i="7"/>
  <c r="R138" i="7"/>
  <c r="R135" i="7" s="1"/>
  <c r="P138" i="7"/>
  <c r="J138" i="7"/>
  <c r="BE138" i="7" s="1"/>
  <c r="BK137" i="7"/>
  <c r="BI137" i="7"/>
  <c r="BH137" i="7"/>
  <c r="BG137" i="7"/>
  <c r="BF137" i="7"/>
  <c r="F34" i="7" s="1"/>
  <c r="BA100" i="1" s="1"/>
  <c r="BE137" i="7"/>
  <c r="T137" i="7"/>
  <c r="R137" i="7"/>
  <c r="P137" i="7"/>
  <c r="J137" i="7"/>
  <c r="BK136" i="7"/>
  <c r="BI136" i="7"/>
  <c r="BH136" i="7"/>
  <c r="BG136" i="7"/>
  <c r="BF136" i="7"/>
  <c r="T136" i="7"/>
  <c r="T135" i="7" s="1"/>
  <c r="R136" i="7"/>
  <c r="P136" i="7"/>
  <c r="J136" i="7"/>
  <c r="BE136" i="7" s="1"/>
  <c r="BK132" i="7"/>
  <c r="BI132" i="7"/>
  <c r="BH132" i="7"/>
  <c r="BG132" i="7"/>
  <c r="BF132" i="7"/>
  <c r="BE132" i="7"/>
  <c r="T132" i="7"/>
  <c r="R132" i="7"/>
  <c r="P132" i="7"/>
  <c r="J132" i="7"/>
  <c r="BK128" i="7"/>
  <c r="BI128" i="7"/>
  <c r="BH128" i="7"/>
  <c r="BG128" i="7"/>
  <c r="BF128" i="7"/>
  <c r="BE128" i="7"/>
  <c r="T128" i="7"/>
  <c r="R128" i="7"/>
  <c r="P128" i="7"/>
  <c r="J128" i="7"/>
  <c r="BK125" i="7"/>
  <c r="BK124" i="7" s="1"/>
  <c r="J124" i="7" s="1"/>
  <c r="BI125" i="7"/>
  <c r="BH125" i="7"/>
  <c r="BG125" i="7"/>
  <c r="BF125" i="7"/>
  <c r="T125" i="7"/>
  <c r="R125" i="7"/>
  <c r="P125" i="7"/>
  <c r="J125" i="7"/>
  <c r="BE125" i="7" s="1"/>
  <c r="J33" i="7" s="1"/>
  <c r="AV100" i="1" s="1"/>
  <c r="T124" i="7"/>
  <c r="P124" i="7"/>
  <c r="J119" i="7"/>
  <c r="J118" i="7"/>
  <c r="F116" i="7"/>
  <c r="E114" i="7"/>
  <c r="J100" i="7"/>
  <c r="J98" i="7"/>
  <c r="J92" i="7"/>
  <c r="F92" i="7"/>
  <c r="J91" i="7"/>
  <c r="F89" i="7"/>
  <c r="E87" i="7"/>
  <c r="J37" i="7"/>
  <c r="J36" i="7"/>
  <c r="J35" i="7"/>
  <c r="J18" i="7"/>
  <c r="E18" i="7"/>
  <c r="F119" i="7" s="1"/>
  <c r="J17" i="7"/>
  <c r="J15" i="7"/>
  <c r="E15" i="7"/>
  <c r="F118" i="7" s="1"/>
  <c r="J14" i="7"/>
  <c r="J12" i="7"/>
  <c r="J89" i="7" s="1"/>
  <c r="E7" i="7"/>
  <c r="E112" i="7" s="1"/>
  <c r="BK190" i="6"/>
  <c r="BI190" i="6"/>
  <c r="BH190" i="6"/>
  <c r="BG190" i="6"/>
  <c r="BF190" i="6"/>
  <c r="BE190" i="6"/>
  <c r="T190" i="6"/>
  <c r="R190" i="6"/>
  <c r="P190" i="6"/>
  <c r="J190" i="6"/>
  <c r="BK189" i="6"/>
  <c r="BI189" i="6"/>
  <c r="BH189" i="6"/>
  <c r="BG189" i="6"/>
  <c r="BF189" i="6"/>
  <c r="BE189" i="6"/>
  <c r="T189" i="6"/>
  <c r="R189" i="6"/>
  <c r="P189" i="6"/>
  <c r="J189" i="6"/>
  <c r="BK186" i="6"/>
  <c r="BK185" i="6" s="1"/>
  <c r="J185" i="6" s="1"/>
  <c r="J104" i="6" s="1"/>
  <c r="BI186" i="6"/>
  <c r="BH186" i="6"/>
  <c r="BG186" i="6"/>
  <c r="BF186" i="6"/>
  <c r="T186" i="6"/>
  <c r="R186" i="6"/>
  <c r="P186" i="6"/>
  <c r="J186" i="6"/>
  <c r="BE186" i="6" s="1"/>
  <c r="T185" i="6"/>
  <c r="T184" i="6" s="1"/>
  <c r="P185" i="6"/>
  <c r="P184" i="6" s="1"/>
  <c r="BK184" i="6"/>
  <c r="J184" i="6" s="1"/>
  <c r="BK183" i="6"/>
  <c r="BI183" i="6"/>
  <c r="BH183" i="6"/>
  <c r="BG183" i="6"/>
  <c r="BF183" i="6"/>
  <c r="T183" i="6"/>
  <c r="R183" i="6"/>
  <c r="P183" i="6"/>
  <c r="J183" i="6"/>
  <c r="BE183" i="6" s="1"/>
  <c r="BK182" i="6"/>
  <c r="BI182" i="6"/>
  <c r="BH182" i="6"/>
  <c r="BG182" i="6"/>
  <c r="BF182" i="6"/>
  <c r="T182" i="6"/>
  <c r="R182" i="6"/>
  <c r="R181" i="6" s="1"/>
  <c r="P182" i="6"/>
  <c r="J182" i="6"/>
  <c r="BE182" i="6" s="1"/>
  <c r="BK181" i="6"/>
  <c r="J181" i="6" s="1"/>
  <c r="J102" i="6" s="1"/>
  <c r="T181" i="6"/>
  <c r="P181" i="6"/>
  <c r="BK178" i="6"/>
  <c r="BI178" i="6"/>
  <c r="BH178" i="6"/>
  <c r="BG178" i="6"/>
  <c r="BF178" i="6"/>
  <c r="T178" i="6"/>
  <c r="R178" i="6"/>
  <c r="P178" i="6"/>
  <c r="P177" i="6" s="1"/>
  <c r="J178" i="6"/>
  <c r="BE178" i="6" s="1"/>
  <c r="BK177" i="6"/>
  <c r="T177" i="6"/>
  <c r="R177" i="6"/>
  <c r="J177" i="6"/>
  <c r="J101" i="6" s="1"/>
  <c r="BK174" i="6"/>
  <c r="BI174" i="6"/>
  <c r="BH174" i="6"/>
  <c r="BG174" i="6"/>
  <c r="BF174" i="6"/>
  <c r="BE174" i="6"/>
  <c r="T174" i="6"/>
  <c r="R174" i="6"/>
  <c r="P174" i="6"/>
  <c r="J174" i="6"/>
  <c r="BK169" i="6"/>
  <c r="BI169" i="6"/>
  <c r="BH169" i="6"/>
  <c r="BG169" i="6"/>
  <c r="BF169" i="6"/>
  <c r="BE169" i="6"/>
  <c r="T169" i="6"/>
  <c r="R169" i="6"/>
  <c r="P169" i="6"/>
  <c r="J169" i="6"/>
  <c r="BK165" i="6"/>
  <c r="BI165" i="6"/>
  <c r="BH165" i="6"/>
  <c r="BG165" i="6"/>
  <c r="BF165" i="6"/>
  <c r="T165" i="6"/>
  <c r="R165" i="6"/>
  <c r="P165" i="6"/>
  <c r="J165" i="6"/>
  <c r="BE165" i="6" s="1"/>
  <c r="BK159" i="6"/>
  <c r="BI159" i="6"/>
  <c r="BH159" i="6"/>
  <c r="BG159" i="6"/>
  <c r="BF159" i="6"/>
  <c r="T159" i="6"/>
  <c r="R159" i="6"/>
  <c r="P159" i="6"/>
  <c r="J159" i="6"/>
  <c r="BE159" i="6" s="1"/>
  <c r="BK154" i="6"/>
  <c r="BI154" i="6"/>
  <c r="BH154" i="6"/>
  <c r="BG154" i="6"/>
  <c r="BF154" i="6"/>
  <c r="BE154" i="6"/>
  <c r="T154" i="6"/>
  <c r="R154" i="6"/>
  <c r="P154" i="6"/>
  <c r="J154" i="6"/>
  <c r="BK149" i="6"/>
  <c r="BI149" i="6"/>
  <c r="BH149" i="6"/>
  <c r="BG149" i="6"/>
  <c r="BF149" i="6"/>
  <c r="BE149" i="6"/>
  <c r="T149" i="6"/>
  <c r="T148" i="6" s="1"/>
  <c r="R149" i="6"/>
  <c r="P149" i="6"/>
  <c r="J149" i="6"/>
  <c r="R148" i="6"/>
  <c r="BK145" i="6"/>
  <c r="BI145" i="6"/>
  <c r="BH145" i="6"/>
  <c r="BG145" i="6"/>
  <c r="BF145" i="6"/>
  <c r="T145" i="6"/>
  <c r="T144" i="6" s="1"/>
  <c r="R145" i="6"/>
  <c r="P145" i="6"/>
  <c r="J145" i="6"/>
  <c r="BE145" i="6" s="1"/>
  <c r="BK144" i="6"/>
  <c r="R144" i="6"/>
  <c r="P144" i="6"/>
  <c r="J144" i="6"/>
  <c r="BK142" i="6"/>
  <c r="BI142" i="6"/>
  <c r="BH142" i="6"/>
  <c r="BG142" i="6"/>
  <c r="BF142" i="6"/>
  <c r="BE142" i="6"/>
  <c r="T142" i="6"/>
  <c r="R142" i="6"/>
  <c r="P142" i="6"/>
  <c r="J142" i="6"/>
  <c r="BK137" i="6"/>
  <c r="BI137" i="6"/>
  <c r="BH137" i="6"/>
  <c r="BG137" i="6"/>
  <c r="F35" i="6" s="1"/>
  <c r="BB99" i="1" s="1"/>
  <c r="BF137" i="6"/>
  <c r="F34" i="6" s="1"/>
  <c r="BA99" i="1" s="1"/>
  <c r="BE137" i="6"/>
  <c r="T137" i="6"/>
  <c r="R137" i="6"/>
  <c r="P137" i="6"/>
  <c r="J137" i="6"/>
  <c r="BK134" i="6"/>
  <c r="BI134" i="6"/>
  <c r="BH134" i="6"/>
  <c r="F36" i="6" s="1"/>
  <c r="BC99" i="1" s="1"/>
  <c r="BG134" i="6"/>
  <c r="BF134" i="6"/>
  <c r="T134" i="6"/>
  <c r="R134" i="6"/>
  <c r="P134" i="6"/>
  <c r="J134" i="6"/>
  <c r="BE134" i="6" s="1"/>
  <c r="BK131" i="6"/>
  <c r="BI131" i="6"/>
  <c r="BH131" i="6"/>
  <c r="BG131" i="6"/>
  <c r="BF131" i="6"/>
  <c r="T131" i="6"/>
  <c r="R131" i="6"/>
  <c r="P131" i="6"/>
  <c r="J131" i="6"/>
  <c r="BE131" i="6" s="1"/>
  <c r="BK127" i="6"/>
  <c r="BK126" i="6" s="1"/>
  <c r="BI127" i="6"/>
  <c r="BH127" i="6"/>
  <c r="BG127" i="6"/>
  <c r="BF127" i="6"/>
  <c r="BE127" i="6"/>
  <c r="T127" i="6"/>
  <c r="R127" i="6"/>
  <c r="P127" i="6"/>
  <c r="P126" i="6" s="1"/>
  <c r="J127" i="6"/>
  <c r="J121" i="6"/>
  <c r="F121" i="6"/>
  <c r="J120" i="6"/>
  <c r="F118" i="6"/>
  <c r="E116" i="6"/>
  <c r="E114" i="6"/>
  <c r="J103" i="6"/>
  <c r="J99" i="6"/>
  <c r="J92" i="6"/>
  <c r="J91" i="6"/>
  <c r="F89" i="6"/>
  <c r="E87" i="6"/>
  <c r="J37" i="6"/>
  <c r="J36" i="6"/>
  <c r="J35" i="6"/>
  <c r="J18" i="6"/>
  <c r="E18" i="6"/>
  <c r="F92" i="6" s="1"/>
  <c r="J17" i="6"/>
  <c r="J15" i="6"/>
  <c r="E15" i="6"/>
  <c r="F120" i="6" s="1"/>
  <c r="J14" i="6"/>
  <c r="J12" i="6"/>
  <c r="J118" i="6" s="1"/>
  <c r="E7" i="6"/>
  <c r="E85" i="6" s="1"/>
  <c r="BK167" i="5"/>
  <c r="BI167" i="5"/>
  <c r="BH167" i="5"/>
  <c r="BG167" i="5"/>
  <c r="BF167" i="5"/>
  <c r="T167" i="5"/>
  <c r="R167" i="5"/>
  <c r="P167" i="5"/>
  <c r="P166" i="5" s="1"/>
  <c r="J167" i="5"/>
  <c r="BE167" i="5" s="1"/>
  <c r="BK166" i="5"/>
  <c r="J166" i="5" s="1"/>
  <c r="J102" i="5" s="1"/>
  <c r="T166" i="5"/>
  <c r="R166" i="5"/>
  <c r="BK165" i="5"/>
  <c r="BI165" i="5"/>
  <c r="BH165" i="5"/>
  <c r="BG165" i="5"/>
  <c r="BF165" i="5"/>
  <c r="BE165" i="5"/>
  <c r="T165" i="5"/>
  <c r="R165" i="5"/>
  <c r="P165" i="5"/>
  <c r="J165" i="5"/>
  <c r="BK164" i="5"/>
  <c r="BI164" i="5"/>
  <c r="BH164" i="5"/>
  <c r="BG164" i="5"/>
  <c r="BF164" i="5"/>
  <c r="T164" i="5"/>
  <c r="R164" i="5"/>
  <c r="R149" i="5" s="1"/>
  <c r="R148" i="5" s="1"/>
  <c r="P164" i="5"/>
  <c r="J164" i="5"/>
  <c r="BE164" i="5" s="1"/>
  <c r="BK163" i="5"/>
  <c r="BI163" i="5"/>
  <c r="BH163" i="5"/>
  <c r="BG163" i="5"/>
  <c r="BF163" i="5"/>
  <c r="BE163" i="5"/>
  <c r="T163" i="5"/>
  <c r="R163" i="5"/>
  <c r="P163" i="5"/>
  <c r="J163" i="5"/>
  <c r="BK162" i="5"/>
  <c r="BI162" i="5"/>
  <c r="BH162" i="5"/>
  <c r="BG162" i="5"/>
  <c r="BF162" i="5"/>
  <c r="BE162" i="5"/>
  <c r="T162" i="5"/>
  <c r="R162" i="5"/>
  <c r="P162" i="5"/>
  <c r="J162" i="5"/>
  <c r="BK161" i="5"/>
  <c r="BI161" i="5"/>
  <c r="BH161" i="5"/>
  <c r="BG161" i="5"/>
  <c r="BF161" i="5"/>
  <c r="T161" i="5"/>
  <c r="R161" i="5"/>
  <c r="P161" i="5"/>
  <c r="J161" i="5"/>
  <c r="BE161" i="5" s="1"/>
  <c r="BK160" i="5"/>
  <c r="BI160" i="5"/>
  <c r="BH160" i="5"/>
  <c r="BG160" i="5"/>
  <c r="BF160" i="5"/>
  <c r="T160" i="5"/>
  <c r="T149" i="5" s="1"/>
  <c r="T148" i="5" s="1"/>
  <c r="R160" i="5"/>
  <c r="P160" i="5"/>
  <c r="J160" i="5"/>
  <c r="BE160" i="5" s="1"/>
  <c r="BK156" i="5"/>
  <c r="BI156" i="5"/>
  <c r="BH156" i="5"/>
  <c r="BG156" i="5"/>
  <c r="BF156" i="5"/>
  <c r="BE156" i="5"/>
  <c r="T156" i="5"/>
  <c r="R156" i="5"/>
  <c r="P156" i="5"/>
  <c r="J156" i="5"/>
  <c r="BK154" i="5"/>
  <c r="BI154" i="5"/>
  <c r="BH154" i="5"/>
  <c r="BG154" i="5"/>
  <c r="BF154" i="5"/>
  <c r="BE154" i="5"/>
  <c r="T154" i="5"/>
  <c r="R154" i="5"/>
  <c r="P154" i="5"/>
  <c r="J154" i="5"/>
  <c r="BK150" i="5"/>
  <c r="BK149" i="5" s="1"/>
  <c r="BI150" i="5"/>
  <c r="BH150" i="5"/>
  <c r="BG150" i="5"/>
  <c r="BF150" i="5"/>
  <c r="T150" i="5"/>
  <c r="R150" i="5"/>
  <c r="P150" i="5"/>
  <c r="P149" i="5" s="1"/>
  <c r="P148" i="5" s="1"/>
  <c r="J150" i="5"/>
  <c r="BE150" i="5" s="1"/>
  <c r="BK146" i="5"/>
  <c r="BK136" i="5" s="1"/>
  <c r="J136" i="5" s="1"/>
  <c r="J99" i="5" s="1"/>
  <c r="BI146" i="5"/>
  <c r="BH146" i="5"/>
  <c r="BG146" i="5"/>
  <c r="BF146" i="5"/>
  <c r="T146" i="5"/>
  <c r="R146" i="5"/>
  <c r="P146" i="5"/>
  <c r="J146" i="5"/>
  <c r="BE146" i="5" s="1"/>
  <c r="BK143" i="5"/>
  <c r="BI143" i="5"/>
  <c r="BH143" i="5"/>
  <c r="BG143" i="5"/>
  <c r="BF143" i="5"/>
  <c r="BE143" i="5"/>
  <c r="T143" i="5"/>
  <c r="R143" i="5"/>
  <c r="P143" i="5"/>
  <c r="J143" i="5"/>
  <c r="BK140" i="5"/>
  <c r="BI140" i="5"/>
  <c r="BH140" i="5"/>
  <c r="BG140" i="5"/>
  <c r="BF140" i="5"/>
  <c r="BE140" i="5"/>
  <c r="T140" i="5"/>
  <c r="R140" i="5"/>
  <c r="P140" i="5"/>
  <c r="J140" i="5"/>
  <c r="BK137" i="5"/>
  <c r="BI137" i="5"/>
  <c r="BH137" i="5"/>
  <c r="BG137" i="5"/>
  <c r="BF137" i="5"/>
  <c r="T137" i="5"/>
  <c r="R137" i="5"/>
  <c r="P137" i="5"/>
  <c r="J137" i="5"/>
  <c r="BE137" i="5" s="1"/>
  <c r="T136" i="5"/>
  <c r="BK133" i="5"/>
  <c r="BI133" i="5"/>
  <c r="BH133" i="5"/>
  <c r="BG133" i="5"/>
  <c r="BF133" i="5"/>
  <c r="T133" i="5"/>
  <c r="R133" i="5"/>
  <c r="R124" i="5" s="1"/>
  <c r="P133" i="5"/>
  <c r="J133" i="5"/>
  <c r="BE133" i="5" s="1"/>
  <c r="BK130" i="5"/>
  <c r="BK124" i="5" s="1"/>
  <c r="BI130" i="5"/>
  <c r="BH130" i="5"/>
  <c r="BG130" i="5"/>
  <c r="BF130" i="5"/>
  <c r="BE130" i="5"/>
  <c r="T130" i="5"/>
  <c r="R130" i="5"/>
  <c r="P130" i="5"/>
  <c r="J130" i="5"/>
  <c r="BK128" i="5"/>
  <c r="BI128" i="5"/>
  <c r="BH128" i="5"/>
  <c r="BG128" i="5"/>
  <c r="F35" i="5" s="1"/>
  <c r="BB98" i="1" s="1"/>
  <c r="BF128" i="5"/>
  <c r="BE128" i="5"/>
  <c r="T128" i="5"/>
  <c r="R128" i="5"/>
  <c r="P128" i="5"/>
  <c r="J128" i="5"/>
  <c r="BK125" i="5"/>
  <c r="BI125" i="5"/>
  <c r="F37" i="5" s="1"/>
  <c r="BD98" i="1" s="1"/>
  <c r="BH125" i="5"/>
  <c r="BG125" i="5"/>
  <c r="BF125" i="5"/>
  <c r="T125" i="5"/>
  <c r="R125" i="5"/>
  <c r="P125" i="5"/>
  <c r="J125" i="5"/>
  <c r="BE125" i="5" s="1"/>
  <c r="P124" i="5"/>
  <c r="J119" i="5"/>
  <c r="F119" i="5"/>
  <c r="J118" i="5"/>
  <c r="F118" i="5"/>
  <c r="F116" i="5"/>
  <c r="E114" i="5"/>
  <c r="J92" i="5"/>
  <c r="F92" i="5"/>
  <c r="J91" i="5"/>
  <c r="F91" i="5"/>
  <c r="F89" i="5"/>
  <c r="E87" i="5"/>
  <c r="J37" i="5"/>
  <c r="J36" i="5"/>
  <c r="F36" i="5"/>
  <c r="J35" i="5"/>
  <c r="J18" i="5"/>
  <c r="E18" i="5"/>
  <c r="J17" i="5"/>
  <c r="J15" i="5"/>
  <c r="E15" i="5"/>
  <c r="J14" i="5"/>
  <c r="J12" i="5"/>
  <c r="J116" i="5" s="1"/>
  <c r="E7" i="5"/>
  <c r="E85" i="5" s="1"/>
  <c r="BK192" i="4"/>
  <c r="BI192" i="4"/>
  <c r="BH192" i="4"/>
  <c r="BG192" i="4"/>
  <c r="BF192" i="4"/>
  <c r="BE192" i="4"/>
  <c r="T192" i="4"/>
  <c r="R192" i="4"/>
  <c r="P192" i="4"/>
  <c r="J192" i="4"/>
  <c r="BK190" i="4"/>
  <c r="BI190" i="4"/>
  <c r="BH190" i="4"/>
  <c r="BG190" i="4"/>
  <c r="BF190" i="4"/>
  <c r="BE190" i="4"/>
  <c r="T190" i="4"/>
  <c r="R190" i="4"/>
  <c r="P190" i="4"/>
  <c r="J190" i="4"/>
  <c r="BK187" i="4"/>
  <c r="BI187" i="4"/>
  <c r="BH187" i="4"/>
  <c r="BG187" i="4"/>
  <c r="BF187" i="4"/>
  <c r="T187" i="4"/>
  <c r="R187" i="4"/>
  <c r="P187" i="4"/>
  <c r="J187" i="4"/>
  <c r="BE187" i="4" s="1"/>
  <c r="BK184" i="4"/>
  <c r="BI184" i="4"/>
  <c r="BH184" i="4"/>
  <c r="BG184" i="4"/>
  <c r="BF184" i="4"/>
  <c r="T184" i="4"/>
  <c r="R184" i="4"/>
  <c r="P184" i="4"/>
  <c r="J184" i="4"/>
  <c r="BE184" i="4" s="1"/>
  <c r="BK179" i="4"/>
  <c r="BI179" i="4"/>
  <c r="BH179" i="4"/>
  <c r="BG179" i="4"/>
  <c r="BF179" i="4"/>
  <c r="BE179" i="4"/>
  <c r="T179" i="4"/>
  <c r="T169" i="4" s="1"/>
  <c r="R179" i="4"/>
  <c r="P179" i="4"/>
  <c r="J179" i="4"/>
  <c r="BK178" i="4"/>
  <c r="BI178" i="4"/>
  <c r="BH178" i="4"/>
  <c r="BG178" i="4"/>
  <c r="BF178" i="4"/>
  <c r="BE178" i="4"/>
  <c r="T178" i="4"/>
  <c r="R178" i="4"/>
  <c r="P178" i="4"/>
  <c r="J178" i="4"/>
  <c r="BK177" i="4"/>
  <c r="BI177" i="4"/>
  <c r="BH177" i="4"/>
  <c r="BG177" i="4"/>
  <c r="BF177" i="4"/>
  <c r="T177" i="4"/>
  <c r="R177" i="4"/>
  <c r="P177" i="4"/>
  <c r="J177" i="4"/>
  <c r="BE177" i="4" s="1"/>
  <c r="BK174" i="4"/>
  <c r="BI174" i="4"/>
  <c r="BH174" i="4"/>
  <c r="BG174" i="4"/>
  <c r="BF174" i="4"/>
  <c r="T174" i="4"/>
  <c r="R174" i="4"/>
  <c r="P174" i="4"/>
  <c r="J174" i="4"/>
  <c r="BE174" i="4" s="1"/>
  <c r="BK173" i="4"/>
  <c r="BI173" i="4"/>
  <c r="BH173" i="4"/>
  <c r="BG173" i="4"/>
  <c r="BF173" i="4"/>
  <c r="BE173" i="4"/>
  <c r="T173" i="4"/>
  <c r="R173" i="4"/>
  <c r="P173" i="4"/>
  <c r="J173" i="4"/>
  <c r="BK170" i="4"/>
  <c r="BI170" i="4"/>
  <c r="BH170" i="4"/>
  <c r="BG170" i="4"/>
  <c r="BF170" i="4"/>
  <c r="BE170" i="4"/>
  <c r="T170" i="4"/>
  <c r="R170" i="4"/>
  <c r="P170" i="4"/>
  <c r="J170" i="4"/>
  <c r="R169" i="4"/>
  <c r="BK168" i="4"/>
  <c r="BI168" i="4"/>
  <c r="BH168" i="4"/>
  <c r="BG168" i="4"/>
  <c r="BF168" i="4"/>
  <c r="BE168" i="4"/>
  <c r="T168" i="4"/>
  <c r="R168" i="4"/>
  <c r="P168" i="4"/>
  <c r="J168" i="4"/>
  <c r="BK167" i="4"/>
  <c r="BI167" i="4"/>
  <c r="BH167" i="4"/>
  <c r="BG167" i="4"/>
  <c r="BF167" i="4"/>
  <c r="BE167" i="4"/>
  <c r="T167" i="4"/>
  <c r="R167" i="4"/>
  <c r="P167" i="4"/>
  <c r="J167" i="4"/>
  <c r="BK166" i="4"/>
  <c r="BI166" i="4"/>
  <c r="BH166" i="4"/>
  <c r="BG166" i="4"/>
  <c r="BF166" i="4"/>
  <c r="T166" i="4"/>
  <c r="R166" i="4"/>
  <c r="P166" i="4"/>
  <c r="J166" i="4"/>
  <c r="BE166" i="4" s="1"/>
  <c r="BK164" i="4"/>
  <c r="BI164" i="4"/>
  <c r="BH164" i="4"/>
  <c r="BG164" i="4"/>
  <c r="BF164" i="4"/>
  <c r="T164" i="4"/>
  <c r="R164" i="4"/>
  <c r="P164" i="4"/>
  <c r="J164" i="4"/>
  <c r="BE164" i="4" s="1"/>
  <c r="BK161" i="4"/>
  <c r="BI161" i="4"/>
  <c r="BH161" i="4"/>
  <c r="BG161" i="4"/>
  <c r="BF161" i="4"/>
  <c r="T161" i="4"/>
  <c r="R161" i="4"/>
  <c r="P161" i="4"/>
  <c r="J161" i="4"/>
  <c r="BE161" i="4" s="1"/>
  <c r="BK156" i="4"/>
  <c r="BI156" i="4"/>
  <c r="BH156" i="4"/>
  <c r="BG156" i="4"/>
  <c r="BF156" i="4"/>
  <c r="BE156" i="4"/>
  <c r="T156" i="4"/>
  <c r="R156" i="4"/>
  <c r="R140" i="4" s="1"/>
  <c r="R139" i="4" s="1"/>
  <c r="P156" i="4"/>
  <c r="J156" i="4"/>
  <c r="BK152" i="4"/>
  <c r="BI152" i="4"/>
  <c r="BH152" i="4"/>
  <c r="BG152" i="4"/>
  <c r="BF152" i="4"/>
  <c r="BE152" i="4"/>
  <c r="T152" i="4"/>
  <c r="R152" i="4"/>
  <c r="P152" i="4"/>
  <c r="J152" i="4"/>
  <c r="BK147" i="4"/>
  <c r="BI147" i="4"/>
  <c r="BH147" i="4"/>
  <c r="BG147" i="4"/>
  <c r="BF147" i="4"/>
  <c r="T147" i="4"/>
  <c r="R147" i="4"/>
  <c r="P147" i="4"/>
  <c r="J147" i="4"/>
  <c r="BE147" i="4" s="1"/>
  <c r="BK143" i="4"/>
  <c r="BI143" i="4"/>
  <c r="BH143" i="4"/>
  <c r="BG143" i="4"/>
  <c r="BF143" i="4"/>
  <c r="T143" i="4"/>
  <c r="R143" i="4"/>
  <c r="P143" i="4"/>
  <c r="J143" i="4"/>
  <c r="BE143" i="4" s="1"/>
  <c r="BK142" i="4"/>
  <c r="BI142" i="4"/>
  <c r="BH142" i="4"/>
  <c r="BG142" i="4"/>
  <c r="BF142" i="4"/>
  <c r="BE142" i="4"/>
  <c r="T142" i="4"/>
  <c r="T140" i="4" s="1"/>
  <c r="T139" i="4" s="1"/>
  <c r="R142" i="4"/>
  <c r="P142" i="4"/>
  <c r="J142" i="4"/>
  <c r="BK141" i="4"/>
  <c r="BI141" i="4"/>
  <c r="BH141" i="4"/>
  <c r="BG141" i="4"/>
  <c r="F35" i="4" s="1"/>
  <c r="BB97" i="1" s="1"/>
  <c r="BF141" i="4"/>
  <c r="BE141" i="4"/>
  <c r="T141" i="4"/>
  <c r="R141" i="4"/>
  <c r="P141" i="4"/>
  <c r="J141" i="4"/>
  <c r="P140" i="4"/>
  <c r="BK138" i="4"/>
  <c r="BK137" i="4" s="1"/>
  <c r="J137" i="4" s="1"/>
  <c r="BI138" i="4"/>
  <c r="BH138" i="4"/>
  <c r="BG138" i="4"/>
  <c r="BF138" i="4"/>
  <c r="BE138" i="4"/>
  <c r="T138" i="4"/>
  <c r="T137" i="4" s="1"/>
  <c r="R138" i="4"/>
  <c r="R137" i="4" s="1"/>
  <c r="P138" i="4"/>
  <c r="J138" i="4"/>
  <c r="P137" i="4"/>
  <c r="BK136" i="4"/>
  <c r="BI136" i="4"/>
  <c r="F37" i="4" s="1"/>
  <c r="BD97" i="1" s="1"/>
  <c r="BH136" i="4"/>
  <c r="BG136" i="4"/>
  <c r="BF136" i="4"/>
  <c r="T136" i="4"/>
  <c r="R136" i="4"/>
  <c r="P136" i="4"/>
  <c r="J136" i="4"/>
  <c r="BE136" i="4" s="1"/>
  <c r="BK132" i="4"/>
  <c r="BK129" i="4" s="1"/>
  <c r="BI132" i="4"/>
  <c r="BH132" i="4"/>
  <c r="BG132" i="4"/>
  <c r="BF132" i="4"/>
  <c r="BE132" i="4"/>
  <c r="T132" i="4"/>
  <c r="R132" i="4"/>
  <c r="P132" i="4"/>
  <c r="J132" i="4"/>
  <c r="BK131" i="4"/>
  <c r="BI131" i="4"/>
  <c r="BH131" i="4"/>
  <c r="BG131" i="4"/>
  <c r="BF131" i="4"/>
  <c r="BE131" i="4"/>
  <c r="T131" i="4"/>
  <c r="R131" i="4"/>
  <c r="P131" i="4"/>
  <c r="J131" i="4"/>
  <c r="BK130" i="4"/>
  <c r="BI130" i="4"/>
  <c r="BH130" i="4"/>
  <c r="F36" i="4" s="1"/>
  <c r="BC97" i="1" s="1"/>
  <c r="BG130" i="4"/>
  <c r="BF130" i="4"/>
  <c r="T130" i="4"/>
  <c r="R130" i="4"/>
  <c r="P130" i="4"/>
  <c r="J130" i="4"/>
  <c r="BE130" i="4" s="1"/>
  <c r="T129" i="4"/>
  <c r="T128" i="4" s="1"/>
  <c r="R129" i="4"/>
  <c r="R128" i="4" s="1"/>
  <c r="BK127" i="4"/>
  <c r="BK126" i="4" s="1"/>
  <c r="BI127" i="4"/>
  <c r="BH127" i="4"/>
  <c r="BG127" i="4"/>
  <c r="BF127" i="4"/>
  <c r="BE127" i="4"/>
  <c r="T127" i="4"/>
  <c r="R127" i="4"/>
  <c r="P127" i="4"/>
  <c r="P126" i="4" s="1"/>
  <c r="J127" i="4"/>
  <c r="T126" i="4"/>
  <c r="R126" i="4"/>
  <c r="J126" i="4"/>
  <c r="J98" i="4" s="1"/>
  <c r="J121" i="4"/>
  <c r="J120" i="4"/>
  <c r="F120" i="4"/>
  <c r="F118" i="4"/>
  <c r="E116" i="4"/>
  <c r="E114" i="4"/>
  <c r="J101" i="4"/>
  <c r="J92" i="4"/>
  <c r="J91" i="4"/>
  <c r="F91" i="4"/>
  <c r="F89" i="4"/>
  <c r="E87" i="4"/>
  <c r="J37" i="4"/>
  <c r="J36" i="4"/>
  <c r="J35" i="4"/>
  <c r="J18" i="4"/>
  <c r="E18" i="4"/>
  <c r="F121" i="4" s="1"/>
  <c r="J17" i="4"/>
  <c r="J15" i="4"/>
  <c r="E15" i="4"/>
  <c r="J14" i="4"/>
  <c r="J12" i="4"/>
  <c r="J118" i="4" s="1"/>
  <c r="E7" i="4"/>
  <c r="E85" i="4" s="1"/>
  <c r="BK206" i="3"/>
  <c r="BI206" i="3"/>
  <c r="BH206" i="3"/>
  <c r="BG206" i="3"/>
  <c r="BF206" i="3"/>
  <c r="BE206" i="3"/>
  <c r="T206" i="3"/>
  <c r="R206" i="3"/>
  <c r="P206" i="3"/>
  <c r="J206" i="3"/>
  <c r="BK204" i="3"/>
  <c r="BI204" i="3"/>
  <c r="BH204" i="3"/>
  <c r="BG204" i="3"/>
  <c r="BF204" i="3"/>
  <c r="BE204" i="3"/>
  <c r="T204" i="3"/>
  <c r="R204" i="3"/>
  <c r="P204" i="3"/>
  <c r="J204" i="3"/>
  <c r="BK201" i="3"/>
  <c r="BI201" i="3"/>
  <c r="BH201" i="3"/>
  <c r="BG201" i="3"/>
  <c r="BF201" i="3"/>
  <c r="T201" i="3"/>
  <c r="R201" i="3"/>
  <c r="P201" i="3"/>
  <c r="J201" i="3"/>
  <c r="BE201" i="3" s="1"/>
  <c r="BK200" i="3"/>
  <c r="BK199" i="3" s="1"/>
  <c r="J199" i="3" s="1"/>
  <c r="R200" i="3"/>
  <c r="R199" i="3" s="1"/>
  <c r="P200" i="3"/>
  <c r="P199" i="3"/>
  <c r="BK198" i="3"/>
  <c r="BK197" i="3" s="1"/>
  <c r="J197" i="3" s="1"/>
  <c r="J104" i="3" s="1"/>
  <c r="BI198" i="3"/>
  <c r="BH198" i="3"/>
  <c r="BG198" i="3"/>
  <c r="BF198" i="3"/>
  <c r="T198" i="3"/>
  <c r="T197" i="3" s="1"/>
  <c r="R198" i="3"/>
  <c r="R197" i="3" s="1"/>
  <c r="P198" i="3"/>
  <c r="P197" i="3" s="1"/>
  <c r="J198" i="3"/>
  <c r="BE198" i="3" s="1"/>
  <c r="BK196" i="3"/>
  <c r="BI196" i="3"/>
  <c r="BH196" i="3"/>
  <c r="BG196" i="3"/>
  <c r="BF196" i="3"/>
  <c r="T196" i="3"/>
  <c r="R196" i="3"/>
  <c r="P196" i="3"/>
  <c r="J196" i="3"/>
  <c r="BE196" i="3" s="1"/>
  <c r="BK195" i="3"/>
  <c r="BI195" i="3"/>
  <c r="BH195" i="3"/>
  <c r="BG195" i="3"/>
  <c r="BF195" i="3"/>
  <c r="T195" i="3"/>
  <c r="R195" i="3"/>
  <c r="P195" i="3"/>
  <c r="J195" i="3"/>
  <c r="BE195" i="3" s="1"/>
  <c r="BK193" i="3"/>
  <c r="BI193" i="3"/>
  <c r="BH193" i="3"/>
  <c r="BG193" i="3"/>
  <c r="BF193" i="3"/>
  <c r="BE193" i="3"/>
  <c r="T193" i="3"/>
  <c r="R193" i="3"/>
  <c r="P193" i="3"/>
  <c r="J193" i="3"/>
  <c r="BK191" i="3"/>
  <c r="BK189" i="3" s="1"/>
  <c r="BI191" i="3"/>
  <c r="BH191" i="3"/>
  <c r="BG191" i="3"/>
  <c r="BF191" i="3"/>
  <c r="BE191" i="3"/>
  <c r="T191" i="3"/>
  <c r="R191" i="3"/>
  <c r="P191" i="3"/>
  <c r="J191" i="3"/>
  <c r="BK190" i="3"/>
  <c r="BI190" i="3"/>
  <c r="BH190" i="3"/>
  <c r="BG190" i="3"/>
  <c r="BF190" i="3"/>
  <c r="T190" i="3"/>
  <c r="T189" i="3" s="1"/>
  <c r="T188" i="3" s="1"/>
  <c r="R190" i="3"/>
  <c r="R189" i="3" s="1"/>
  <c r="R188" i="3" s="1"/>
  <c r="P190" i="3"/>
  <c r="J190" i="3"/>
  <c r="BE190" i="3" s="1"/>
  <c r="BK185" i="3"/>
  <c r="BI185" i="3"/>
  <c r="BH185" i="3"/>
  <c r="BG185" i="3"/>
  <c r="BF185" i="3"/>
  <c r="BE185" i="3"/>
  <c r="T185" i="3"/>
  <c r="T184" i="3" s="1"/>
  <c r="R185" i="3"/>
  <c r="R184" i="3" s="1"/>
  <c r="P185" i="3"/>
  <c r="J185" i="3"/>
  <c r="BK184" i="3"/>
  <c r="P184" i="3"/>
  <c r="J184" i="3"/>
  <c r="BK181" i="3"/>
  <c r="BI181" i="3"/>
  <c r="BH181" i="3"/>
  <c r="BG181" i="3"/>
  <c r="BF181" i="3"/>
  <c r="BE181" i="3"/>
  <c r="T181" i="3"/>
  <c r="R181" i="3"/>
  <c r="P181" i="3"/>
  <c r="J181" i="3"/>
  <c r="BK177" i="3"/>
  <c r="BI177" i="3"/>
  <c r="BH177" i="3"/>
  <c r="BG177" i="3"/>
  <c r="BF177" i="3"/>
  <c r="F34" i="3" s="1"/>
  <c r="BA96" i="1" s="1"/>
  <c r="BE177" i="3"/>
  <c r="T177" i="3"/>
  <c r="R177" i="3"/>
  <c r="P177" i="3"/>
  <c r="J177" i="3"/>
  <c r="BK175" i="3"/>
  <c r="BI175" i="3"/>
  <c r="BH175" i="3"/>
  <c r="BG175" i="3"/>
  <c r="BF175" i="3"/>
  <c r="T175" i="3"/>
  <c r="R175" i="3"/>
  <c r="P175" i="3"/>
  <c r="J175" i="3"/>
  <c r="BE175" i="3" s="1"/>
  <c r="BK174" i="3"/>
  <c r="BI174" i="3"/>
  <c r="BH174" i="3"/>
  <c r="BG174" i="3"/>
  <c r="BF174" i="3"/>
  <c r="T174" i="3"/>
  <c r="R174" i="3"/>
  <c r="P174" i="3"/>
  <c r="J174" i="3"/>
  <c r="BE174" i="3" s="1"/>
  <c r="BK171" i="3"/>
  <c r="BI171" i="3"/>
  <c r="BH171" i="3"/>
  <c r="BG171" i="3"/>
  <c r="BF171" i="3"/>
  <c r="BE171" i="3"/>
  <c r="T171" i="3"/>
  <c r="T170" i="3" s="1"/>
  <c r="R171" i="3"/>
  <c r="R170" i="3" s="1"/>
  <c r="P171" i="3"/>
  <c r="J171" i="3"/>
  <c r="BK166" i="3"/>
  <c r="BI166" i="3"/>
  <c r="BH166" i="3"/>
  <c r="BG166" i="3"/>
  <c r="BF166" i="3"/>
  <c r="T166" i="3"/>
  <c r="R166" i="3"/>
  <c r="P166" i="3"/>
  <c r="J166" i="3"/>
  <c r="BE166" i="3" s="1"/>
  <c r="BK162" i="3"/>
  <c r="BI162" i="3"/>
  <c r="BH162" i="3"/>
  <c r="BG162" i="3"/>
  <c r="BF162" i="3"/>
  <c r="BE162" i="3"/>
  <c r="T162" i="3"/>
  <c r="R162" i="3"/>
  <c r="P162" i="3"/>
  <c r="J162" i="3"/>
  <c r="BK159" i="3"/>
  <c r="BI159" i="3"/>
  <c r="BH159" i="3"/>
  <c r="BG159" i="3"/>
  <c r="BF159" i="3"/>
  <c r="BE159" i="3"/>
  <c r="T159" i="3"/>
  <c r="R159" i="3"/>
  <c r="P159" i="3"/>
  <c r="J159" i="3"/>
  <c r="BK158" i="3"/>
  <c r="BI158" i="3"/>
  <c r="BH158" i="3"/>
  <c r="BG158" i="3"/>
  <c r="BF158" i="3"/>
  <c r="T158" i="3"/>
  <c r="R158" i="3"/>
  <c r="R149" i="3" s="1"/>
  <c r="P158" i="3"/>
  <c r="J158" i="3"/>
  <c r="BE158" i="3" s="1"/>
  <c r="BK156" i="3"/>
  <c r="BI156" i="3"/>
  <c r="BH156" i="3"/>
  <c r="BG156" i="3"/>
  <c r="BF156" i="3"/>
  <c r="BE156" i="3"/>
  <c r="T156" i="3"/>
  <c r="R156" i="3"/>
  <c r="P156" i="3"/>
  <c r="J156" i="3"/>
  <c r="BK153" i="3"/>
  <c r="BI153" i="3"/>
  <c r="BH153" i="3"/>
  <c r="BG153" i="3"/>
  <c r="BF153" i="3"/>
  <c r="BE153" i="3"/>
  <c r="T153" i="3"/>
  <c r="R153" i="3"/>
  <c r="P153" i="3"/>
  <c r="J153" i="3"/>
  <c r="BK150" i="3"/>
  <c r="BI150" i="3"/>
  <c r="BH150" i="3"/>
  <c r="BG150" i="3"/>
  <c r="BF150" i="3"/>
  <c r="T150" i="3"/>
  <c r="R150" i="3"/>
  <c r="P150" i="3"/>
  <c r="P149" i="3" s="1"/>
  <c r="J150" i="3"/>
  <c r="BE150" i="3" s="1"/>
  <c r="T149" i="3"/>
  <c r="BK146" i="3"/>
  <c r="BI146" i="3"/>
  <c r="BH146" i="3"/>
  <c r="BG146" i="3"/>
  <c r="BF146" i="3"/>
  <c r="T146" i="3"/>
  <c r="R146" i="3"/>
  <c r="P146" i="3"/>
  <c r="J146" i="3"/>
  <c r="BE146" i="3" s="1"/>
  <c r="BK141" i="3"/>
  <c r="BK128" i="3" s="1"/>
  <c r="BI141" i="3"/>
  <c r="BH141" i="3"/>
  <c r="BG141" i="3"/>
  <c r="F35" i="3" s="1"/>
  <c r="BB96" i="1" s="1"/>
  <c r="BF141" i="3"/>
  <c r="T141" i="3"/>
  <c r="R141" i="3"/>
  <c r="P141" i="3"/>
  <c r="J141" i="3"/>
  <c r="BE141" i="3" s="1"/>
  <c r="BK138" i="3"/>
  <c r="BI138" i="3"/>
  <c r="F37" i="3" s="1"/>
  <c r="BD96" i="1" s="1"/>
  <c r="BH138" i="3"/>
  <c r="BG138" i="3"/>
  <c r="BF138" i="3"/>
  <c r="T138" i="3"/>
  <c r="R138" i="3"/>
  <c r="P138" i="3"/>
  <c r="J138" i="3"/>
  <c r="BE138" i="3" s="1"/>
  <c r="BK134" i="3"/>
  <c r="BI134" i="3"/>
  <c r="BH134" i="3"/>
  <c r="BG134" i="3"/>
  <c r="BF134" i="3"/>
  <c r="BE134" i="3"/>
  <c r="T134" i="3"/>
  <c r="R134" i="3"/>
  <c r="P134" i="3"/>
  <c r="P128" i="3" s="1"/>
  <c r="J134" i="3"/>
  <c r="BK129" i="3"/>
  <c r="BI129" i="3"/>
  <c r="BH129" i="3"/>
  <c r="BG129" i="3"/>
  <c r="BF129" i="3"/>
  <c r="BE129" i="3"/>
  <c r="T129" i="3"/>
  <c r="R129" i="3"/>
  <c r="P129" i="3"/>
  <c r="J129" i="3"/>
  <c r="R128" i="3"/>
  <c r="J123" i="3"/>
  <c r="F123" i="3"/>
  <c r="J122" i="3"/>
  <c r="F122" i="3"/>
  <c r="F120" i="3"/>
  <c r="E118" i="3"/>
  <c r="J105" i="3"/>
  <c r="J101" i="3"/>
  <c r="J92" i="3"/>
  <c r="F92" i="3"/>
  <c r="J91" i="3"/>
  <c r="F89" i="3"/>
  <c r="E87" i="3"/>
  <c r="E85" i="3"/>
  <c r="J37" i="3"/>
  <c r="J36" i="3"/>
  <c r="J35" i="3"/>
  <c r="J18" i="3"/>
  <c r="E18" i="3"/>
  <c r="J17" i="3"/>
  <c r="J15" i="3"/>
  <c r="E15" i="3"/>
  <c r="F91" i="3" s="1"/>
  <c r="J14" i="3"/>
  <c r="J12" i="3"/>
  <c r="J89" i="3" s="1"/>
  <c r="E7" i="3"/>
  <c r="E116" i="3" s="1"/>
  <c r="BK190" i="2"/>
  <c r="BI190" i="2"/>
  <c r="BH190" i="2"/>
  <c r="BG190" i="2"/>
  <c r="BF190" i="2"/>
  <c r="BE190" i="2"/>
  <c r="T190" i="2"/>
  <c r="R190" i="2"/>
  <c r="P190" i="2"/>
  <c r="J190" i="2"/>
  <c r="BK189" i="2"/>
  <c r="BI189" i="2"/>
  <c r="BH189" i="2"/>
  <c r="BG189" i="2"/>
  <c r="BF189" i="2"/>
  <c r="T189" i="2"/>
  <c r="R189" i="2"/>
  <c r="P189" i="2"/>
  <c r="J189" i="2"/>
  <c r="BE189" i="2" s="1"/>
  <c r="BK186" i="2"/>
  <c r="BK185" i="2" s="1"/>
  <c r="BI186" i="2"/>
  <c r="BH186" i="2"/>
  <c r="BG186" i="2"/>
  <c r="BF186" i="2"/>
  <c r="T186" i="2"/>
  <c r="R186" i="2"/>
  <c r="R185" i="2" s="1"/>
  <c r="R184" i="2" s="1"/>
  <c r="P186" i="2"/>
  <c r="P185" i="2" s="1"/>
  <c r="P184" i="2" s="1"/>
  <c r="J186" i="2"/>
  <c r="BE186" i="2" s="1"/>
  <c r="BK183" i="2"/>
  <c r="BI183" i="2"/>
  <c r="BH183" i="2"/>
  <c r="BG183" i="2"/>
  <c r="BF183" i="2"/>
  <c r="T183" i="2"/>
  <c r="T182" i="2" s="1"/>
  <c r="R183" i="2"/>
  <c r="P183" i="2"/>
  <c r="J183" i="2"/>
  <c r="BE183" i="2" s="1"/>
  <c r="BK182" i="2"/>
  <c r="J182" i="2" s="1"/>
  <c r="J101" i="2" s="1"/>
  <c r="R182" i="2"/>
  <c r="P182" i="2"/>
  <c r="BK181" i="2"/>
  <c r="BI181" i="2"/>
  <c r="BH181" i="2"/>
  <c r="BG181" i="2"/>
  <c r="BF181" i="2"/>
  <c r="BE181" i="2"/>
  <c r="T181" i="2"/>
  <c r="R181" i="2"/>
  <c r="P181" i="2"/>
  <c r="J181" i="2"/>
  <c r="BK180" i="2"/>
  <c r="BI180" i="2"/>
  <c r="BH180" i="2"/>
  <c r="BG180" i="2"/>
  <c r="BF180" i="2"/>
  <c r="T180" i="2"/>
  <c r="R180" i="2"/>
  <c r="P180" i="2"/>
  <c r="J180" i="2"/>
  <c r="BE180" i="2" s="1"/>
  <c r="BK179" i="2"/>
  <c r="BI179" i="2"/>
  <c r="BH179" i="2"/>
  <c r="BG179" i="2"/>
  <c r="BF179" i="2"/>
  <c r="T179" i="2"/>
  <c r="R179" i="2"/>
  <c r="P179" i="2"/>
  <c r="J179" i="2"/>
  <c r="BE179" i="2" s="1"/>
  <c r="BK178" i="2"/>
  <c r="BI178" i="2"/>
  <c r="BH178" i="2"/>
  <c r="BG178" i="2"/>
  <c r="BF178" i="2"/>
  <c r="BE178" i="2"/>
  <c r="T178" i="2"/>
  <c r="R178" i="2"/>
  <c r="P178" i="2"/>
  <c r="J178" i="2"/>
  <c r="BK177" i="2"/>
  <c r="BI177" i="2"/>
  <c r="BH177" i="2"/>
  <c r="BG177" i="2"/>
  <c r="BF177" i="2"/>
  <c r="BE177" i="2"/>
  <c r="T177" i="2"/>
  <c r="R177" i="2"/>
  <c r="P177" i="2"/>
  <c r="J177" i="2"/>
  <c r="BK176" i="2"/>
  <c r="BI176" i="2"/>
  <c r="BH176" i="2"/>
  <c r="BG176" i="2"/>
  <c r="BF176" i="2"/>
  <c r="T176" i="2"/>
  <c r="R176" i="2"/>
  <c r="P176" i="2"/>
  <c r="J176" i="2"/>
  <c r="BE176" i="2" s="1"/>
  <c r="BK175" i="2"/>
  <c r="BI175" i="2"/>
  <c r="BH175" i="2"/>
  <c r="BG175" i="2"/>
  <c r="BF175" i="2"/>
  <c r="T175" i="2"/>
  <c r="R175" i="2"/>
  <c r="P175" i="2"/>
  <c r="J175" i="2"/>
  <c r="BE175" i="2" s="1"/>
  <c r="BK174" i="2"/>
  <c r="BI174" i="2"/>
  <c r="BH174" i="2"/>
  <c r="BG174" i="2"/>
  <c r="BF174" i="2"/>
  <c r="BE174" i="2"/>
  <c r="T174" i="2"/>
  <c r="T170" i="2" s="1"/>
  <c r="R174" i="2"/>
  <c r="P174" i="2"/>
  <c r="J174" i="2"/>
  <c r="BK173" i="2"/>
  <c r="BI173" i="2"/>
  <c r="BH173" i="2"/>
  <c r="BG173" i="2"/>
  <c r="BF173" i="2"/>
  <c r="BE173" i="2"/>
  <c r="T173" i="2"/>
  <c r="R173" i="2"/>
  <c r="P173" i="2"/>
  <c r="J173" i="2"/>
  <c r="BK172" i="2"/>
  <c r="BI172" i="2"/>
  <c r="BH172" i="2"/>
  <c r="BG172" i="2"/>
  <c r="BF172" i="2"/>
  <c r="T172" i="2"/>
  <c r="R172" i="2"/>
  <c r="P172" i="2"/>
  <c r="J172" i="2"/>
  <c r="BE172" i="2" s="1"/>
  <c r="BK171" i="2"/>
  <c r="BK170" i="2" s="1"/>
  <c r="J170" i="2" s="1"/>
  <c r="J100" i="2" s="1"/>
  <c r="BI171" i="2"/>
  <c r="BH171" i="2"/>
  <c r="BG171" i="2"/>
  <c r="BF171" i="2"/>
  <c r="T171" i="2"/>
  <c r="R171" i="2"/>
  <c r="P171" i="2"/>
  <c r="J171" i="2"/>
  <c r="BE171" i="2" s="1"/>
  <c r="BK163" i="2"/>
  <c r="BI163" i="2"/>
  <c r="BH163" i="2"/>
  <c r="BG163" i="2"/>
  <c r="BF163" i="2"/>
  <c r="F34" i="2" s="1"/>
  <c r="BA95" i="1" s="1"/>
  <c r="T163" i="2"/>
  <c r="R163" i="2"/>
  <c r="P163" i="2"/>
  <c r="J163" i="2"/>
  <c r="BE163" i="2" s="1"/>
  <c r="BK157" i="2"/>
  <c r="BI157" i="2"/>
  <c r="BH157" i="2"/>
  <c r="BG157" i="2"/>
  <c r="BF157" i="2"/>
  <c r="BE157" i="2"/>
  <c r="T157" i="2"/>
  <c r="R157" i="2"/>
  <c r="R150" i="2" s="1"/>
  <c r="P157" i="2"/>
  <c r="J157" i="2"/>
  <c r="BK154" i="2"/>
  <c r="BK150" i="2" s="1"/>
  <c r="J150" i="2" s="1"/>
  <c r="J99" i="2" s="1"/>
  <c r="BI154" i="2"/>
  <c r="BH154" i="2"/>
  <c r="BG154" i="2"/>
  <c r="BF154" i="2"/>
  <c r="BE154" i="2"/>
  <c r="T154" i="2"/>
  <c r="R154" i="2"/>
  <c r="P154" i="2"/>
  <c r="P150" i="2" s="1"/>
  <c r="J154" i="2"/>
  <c r="BK151" i="2"/>
  <c r="BI151" i="2"/>
  <c r="BH151" i="2"/>
  <c r="BG151" i="2"/>
  <c r="BF151" i="2"/>
  <c r="T151" i="2"/>
  <c r="T150" i="2" s="1"/>
  <c r="R151" i="2"/>
  <c r="P151" i="2"/>
  <c r="J151" i="2"/>
  <c r="BE151" i="2" s="1"/>
  <c r="BK149" i="2"/>
  <c r="BI149" i="2"/>
  <c r="BH149" i="2"/>
  <c r="BG149" i="2"/>
  <c r="BF149" i="2"/>
  <c r="BE149" i="2"/>
  <c r="T149" i="2"/>
  <c r="R149" i="2"/>
  <c r="P149" i="2"/>
  <c r="J149" i="2"/>
  <c r="BK144" i="2"/>
  <c r="BK125" i="2" s="1"/>
  <c r="BI144" i="2"/>
  <c r="BH144" i="2"/>
  <c r="BG144" i="2"/>
  <c r="BF144" i="2"/>
  <c r="BE144" i="2"/>
  <c r="T144" i="2"/>
  <c r="R144" i="2"/>
  <c r="P144" i="2"/>
  <c r="J144" i="2"/>
  <c r="BK141" i="2"/>
  <c r="BI141" i="2"/>
  <c r="BH141" i="2"/>
  <c r="BG141" i="2"/>
  <c r="BF141" i="2"/>
  <c r="T141" i="2"/>
  <c r="R141" i="2"/>
  <c r="P141" i="2"/>
  <c r="J141" i="2"/>
  <c r="BE141" i="2" s="1"/>
  <c r="BK135" i="2"/>
  <c r="BI135" i="2"/>
  <c r="BH135" i="2"/>
  <c r="BG135" i="2"/>
  <c r="BF135" i="2"/>
  <c r="BE135" i="2"/>
  <c r="T135" i="2"/>
  <c r="T125" i="2" s="1"/>
  <c r="R135" i="2"/>
  <c r="R125" i="2" s="1"/>
  <c r="P135" i="2"/>
  <c r="J135" i="2"/>
  <c r="BK129" i="2"/>
  <c r="BI129" i="2"/>
  <c r="BH129" i="2"/>
  <c r="BG129" i="2"/>
  <c r="BF129" i="2"/>
  <c r="BE129" i="2"/>
  <c r="T129" i="2"/>
  <c r="R129" i="2"/>
  <c r="P129" i="2"/>
  <c r="J129" i="2"/>
  <c r="BK126" i="2"/>
  <c r="BI126" i="2"/>
  <c r="F37" i="2" s="1"/>
  <c r="BD95" i="1" s="1"/>
  <c r="BH126" i="2"/>
  <c r="BG126" i="2"/>
  <c r="BF126" i="2"/>
  <c r="T126" i="2"/>
  <c r="R126" i="2"/>
  <c r="P126" i="2"/>
  <c r="P125" i="2" s="1"/>
  <c r="J126" i="2"/>
  <c r="BE126" i="2" s="1"/>
  <c r="J120" i="2"/>
  <c r="J119" i="2"/>
  <c r="F117" i="2"/>
  <c r="E115" i="2"/>
  <c r="E113" i="2"/>
  <c r="J92" i="2"/>
  <c r="J91" i="2"/>
  <c r="F91" i="2"/>
  <c r="F89" i="2"/>
  <c r="E87" i="2"/>
  <c r="E85" i="2"/>
  <c r="J37" i="2"/>
  <c r="J36" i="2"/>
  <c r="F36" i="2"/>
  <c r="J35" i="2"/>
  <c r="J18" i="2"/>
  <c r="E18" i="2"/>
  <c r="F92" i="2" s="1"/>
  <c r="J17" i="2"/>
  <c r="J15" i="2"/>
  <c r="E15" i="2"/>
  <c r="F119" i="2" s="1"/>
  <c r="J14" i="2"/>
  <c r="J12" i="2"/>
  <c r="J89" i="2" s="1"/>
  <c r="E7" i="2"/>
  <c r="BD110" i="1"/>
  <c r="BC110" i="1"/>
  <c r="BB110" i="1"/>
  <c r="AY110" i="1"/>
  <c r="AX110" i="1"/>
  <c r="AY109" i="1"/>
  <c r="AX109" i="1"/>
  <c r="AY108" i="1"/>
  <c r="AX108" i="1"/>
  <c r="AU108" i="1"/>
  <c r="BC107" i="1"/>
  <c r="AY107" i="1"/>
  <c r="AX107" i="1"/>
  <c r="AY106" i="1"/>
  <c r="AX106" i="1"/>
  <c r="AS105" i="1"/>
  <c r="BC104" i="1"/>
  <c r="BB104" i="1"/>
  <c r="AY104" i="1"/>
  <c r="AX104" i="1"/>
  <c r="AY103" i="1"/>
  <c r="AX103" i="1"/>
  <c r="BD102" i="1"/>
  <c r="AY102" i="1"/>
  <c r="AX102" i="1"/>
  <c r="AU102" i="1"/>
  <c r="BD101" i="1"/>
  <c r="AY101" i="1"/>
  <c r="AX101" i="1"/>
  <c r="AU101" i="1"/>
  <c r="AY100" i="1"/>
  <c r="AX100" i="1"/>
  <c r="AY99" i="1"/>
  <c r="AX99" i="1"/>
  <c r="BC98" i="1"/>
  <c r="AY98" i="1"/>
  <c r="AX98" i="1"/>
  <c r="AY97" i="1"/>
  <c r="AX97" i="1"/>
  <c r="AY96" i="1"/>
  <c r="AX96" i="1"/>
  <c r="BC95" i="1"/>
  <c r="AY95" i="1"/>
  <c r="AX95" i="1"/>
  <c r="AS94" i="1"/>
  <c r="AM90" i="1"/>
  <c r="L90" i="1"/>
  <c r="AM89" i="1"/>
  <c r="L89" i="1"/>
  <c r="AM87" i="1"/>
  <c r="L87" i="1"/>
  <c r="L85" i="1"/>
  <c r="L84" i="1"/>
  <c r="J89" i="5" l="1"/>
  <c r="J89" i="6"/>
  <c r="J116" i="12"/>
  <c r="J117" i="2"/>
  <c r="J116" i="7"/>
  <c r="J33" i="2"/>
  <c r="AV95" i="1" s="1"/>
  <c r="AT95" i="1" s="1"/>
  <c r="F33" i="2"/>
  <c r="AZ95" i="1" s="1"/>
  <c r="BK155" i="9"/>
  <c r="J155" i="9" s="1"/>
  <c r="J101" i="9" s="1"/>
  <c r="J156" i="9"/>
  <c r="J102" i="9" s="1"/>
  <c r="BK184" i="2"/>
  <c r="J184" i="2" s="1"/>
  <c r="J102" i="2" s="1"/>
  <c r="J185" i="2"/>
  <c r="J103" i="2" s="1"/>
  <c r="J129" i="4"/>
  <c r="J100" i="4" s="1"/>
  <c r="BK128" i="4"/>
  <c r="AT100" i="1"/>
  <c r="J189" i="3"/>
  <c r="J103" i="3" s="1"/>
  <c r="BK188" i="3"/>
  <c r="J188" i="3" s="1"/>
  <c r="J102" i="3" s="1"/>
  <c r="T124" i="2"/>
  <c r="J33" i="3"/>
  <c r="AV96" i="1" s="1"/>
  <c r="F33" i="4"/>
  <c r="AZ97" i="1" s="1"/>
  <c r="J33" i="4"/>
  <c r="AV97" i="1" s="1"/>
  <c r="AT97" i="1" s="1"/>
  <c r="P123" i="5"/>
  <c r="P122" i="5" s="1"/>
  <c r="AU98" i="1" s="1"/>
  <c r="R123" i="5"/>
  <c r="R122" i="5" s="1"/>
  <c r="J126" i="6"/>
  <c r="J98" i="6" s="1"/>
  <c r="R127" i="3"/>
  <c r="R126" i="3" s="1"/>
  <c r="J124" i="5"/>
  <c r="J98" i="5" s="1"/>
  <c r="T125" i="4"/>
  <c r="T124" i="4" s="1"/>
  <c r="T121" i="10"/>
  <c r="T120" i="10" s="1"/>
  <c r="J125" i="2"/>
  <c r="J98" i="2" s="1"/>
  <c r="BK124" i="2"/>
  <c r="J128" i="3"/>
  <c r="J98" i="3" s="1"/>
  <c r="J33" i="5"/>
  <c r="AV98" i="1" s="1"/>
  <c r="AT98" i="1" s="1"/>
  <c r="F33" i="5"/>
  <c r="AZ98" i="1" s="1"/>
  <c r="J34" i="2"/>
  <c r="AW95" i="1" s="1"/>
  <c r="J34" i="4"/>
  <c r="AW97" i="1" s="1"/>
  <c r="F34" i="4"/>
  <c r="BA97" i="1" s="1"/>
  <c r="F91" i="6"/>
  <c r="R126" i="6"/>
  <c r="R125" i="6" s="1"/>
  <c r="P148" i="6"/>
  <c r="P125" i="6" s="1"/>
  <c r="P124" i="6" s="1"/>
  <c r="AU99" i="1" s="1"/>
  <c r="BK148" i="6"/>
  <c r="J148" i="6" s="1"/>
  <c r="J100" i="6" s="1"/>
  <c r="BK135" i="7"/>
  <c r="T122" i="8"/>
  <c r="T121" i="8" s="1"/>
  <c r="F37" i="10"/>
  <c r="BD103" i="1" s="1"/>
  <c r="F34" i="11"/>
  <c r="BA104" i="1" s="1"/>
  <c r="F39" i="12"/>
  <c r="BD106" i="1" s="1"/>
  <c r="J36" i="12"/>
  <c r="AW106" i="1" s="1"/>
  <c r="F36" i="12"/>
  <c r="BA106" i="1" s="1"/>
  <c r="BA105" i="1" s="1"/>
  <c r="AW105" i="1" s="1"/>
  <c r="T124" i="12"/>
  <c r="T123" i="12" s="1"/>
  <c r="T122" i="12" s="1"/>
  <c r="F36" i="14"/>
  <c r="BA108" i="1" s="1"/>
  <c r="J36" i="14"/>
  <c r="AW108" i="1" s="1"/>
  <c r="P125" i="15"/>
  <c r="P124" i="15" s="1"/>
  <c r="P123" i="15" s="1"/>
  <c r="AU109" i="1" s="1"/>
  <c r="J35" i="15"/>
  <c r="AV109" i="1" s="1"/>
  <c r="J34" i="3"/>
  <c r="AW96" i="1" s="1"/>
  <c r="BK149" i="3"/>
  <c r="J149" i="3" s="1"/>
  <c r="J99" i="3" s="1"/>
  <c r="P170" i="3"/>
  <c r="P127" i="3" s="1"/>
  <c r="P126" i="3" s="1"/>
  <c r="AU96" i="1" s="1"/>
  <c r="BK170" i="3"/>
  <c r="J170" i="3" s="1"/>
  <c r="J100" i="3" s="1"/>
  <c r="J89" i="4"/>
  <c r="R125" i="4"/>
  <c r="R124" i="4" s="1"/>
  <c r="T126" i="6"/>
  <c r="T125" i="6" s="1"/>
  <c r="T124" i="6" s="1"/>
  <c r="J34" i="7"/>
  <c r="AW100" i="1" s="1"/>
  <c r="J34" i="8"/>
  <c r="AW101" i="1" s="1"/>
  <c r="AT101" i="1" s="1"/>
  <c r="F34" i="8"/>
  <c r="BA101" i="1" s="1"/>
  <c r="BA94" i="1" s="1"/>
  <c r="J33" i="10"/>
  <c r="AV103" i="1" s="1"/>
  <c r="AT103" i="1" s="1"/>
  <c r="J122" i="10"/>
  <c r="J98" i="10" s="1"/>
  <c r="BK121" i="10"/>
  <c r="F36" i="10"/>
  <c r="BC103" i="1" s="1"/>
  <c r="J34" i="10"/>
  <c r="AW103" i="1" s="1"/>
  <c r="P122" i="16"/>
  <c r="P121" i="16" s="1"/>
  <c r="AU110" i="1" s="1"/>
  <c r="J149" i="5"/>
  <c r="J101" i="5" s="1"/>
  <c r="BK148" i="5"/>
  <c r="J148" i="5" s="1"/>
  <c r="J100" i="5" s="1"/>
  <c r="J33" i="6"/>
  <c r="AV99" i="1" s="1"/>
  <c r="F33" i="6"/>
  <c r="AZ99" i="1" s="1"/>
  <c r="J117" i="13"/>
  <c r="J91" i="13"/>
  <c r="F92" i="16"/>
  <c r="F118" i="16"/>
  <c r="F120" i="2"/>
  <c r="P170" i="2"/>
  <c r="P124" i="2" s="1"/>
  <c r="P123" i="2" s="1"/>
  <c r="AU95" i="1" s="1"/>
  <c r="F36" i="3"/>
  <c r="BC96" i="1" s="1"/>
  <c r="F36" i="9"/>
  <c r="BC102" i="1" s="1"/>
  <c r="F92" i="11"/>
  <c r="F118" i="11"/>
  <c r="F94" i="12"/>
  <c r="F119" i="12"/>
  <c r="F39" i="15"/>
  <c r="BD109" i="1" s="1"/>
  <c r="F34" i="16"/>
  <c r="BA110" i="1" s="1"/>
  <c r="J34" i="16"/>
  <c r="AW110" i="1" s="1"/>
  <c r="AT110" i="1" s="1"/>
  <c r="R170" i="2"/>
  <c r="R124" i="2" s="1"/>
  <c r="R123" i="2" s="1"/>
  <c r="T185" i="2"/>
  <c r="T184" i="2" s="1"/>
  <c r="T200" i="3"/>
  <c r="T199" i="3" s="1"/>
  <c r="F92" i="4"/>
  <c r="P125" i="4"/>
  <c r="J34" i="6"/>
  <c r="AW99" i="1" s="1"/>
  <c r="F33" i="8"/>
  <c r="AZ101" i="1" s="1"/>
  <c r="J123" i="8"/>
  <c r="J98" i="8" s="1"/>
  <c r="BK122" i="8"/>
  <c r="F33" i="9"/>
  <c r="AZ102" i="1" s="1"/>
  <c r="R138" i="9"/>
  <c r="BK132" i="11"/>
  <c r="J35" i="13"/>
  <c r="AV107" i="1" s="1"/>
  <c r="AT107" i="1" s="1"/>
  <c r="BK125" i="13"/>
  <c r="F39" i="13"/>
  <c r="BD107" i="1" s="1"/>
  <c r="F37" i="13"/>
  <c r="BB107" i="1" s="1"/>
  <c r="J35" i="14"/>
  <c r="AV108" i="1" s="1"/>
  <c r="AT108" i="1" s="1"/>
  <c r="F35" i="14"/>
  <c r="AZ108" i="1" s="1"/>
  <c r="J200" i="3"/>
  <c r="J106" i="3" s="1"/>
  <c r="P129" i="4"/>
  <c r="P128" i="4" s="1"/>
  <c r="P169" i="4"/>
  <c r="P139" i="4" s="1"/>
  <c r="BK169" i="4"/>
  <c r="J169" i="4" s="1"/>
  <c r="J104" i="4" s="1"/>
  <c r="T124" i="5"/>
  <c r="T123" i="5" s="1"/>
  <c r="T122" i="5" s="1"/>
  <c r="P136" i="5"/>
  <c r="T123" i="7"/>
  <c r="T122" i="7" s="1"/>
  <c r="F37" i="7"/>
  <c r="BD100" i="1" s="1"/>
  <c r="J115" i="8"/>
  <c r="J89" i="8"/>
  <c r="J117" i="9"/>
  <c r="J89" i="9"/>
  <c r="F33" i="10"/>
  <c r="AZ103" i="1" s="1"/>
  <c r="J34" i="11"/>
  <c r="AW104" i="1" s="1"/>
  <c r="E85" i="12"/>
  <c r="E110" i="12"/>
  <c r="F35" i="15"/>
  <c r="AZ109" i="1" s="1"/>
  <c r="F35" i="2"/>
  <c r="BB95" i="1" s="1"/>
  <c r="F33" i="3"/>
  <c r="AZ96" i="1" s="1"/>
  <c r="J120" i="3"/>
  <c r="BK140" i="4"/>
  <c r="R136" i="5"/>
  <c r="F33" i="7"/>
  <c r="AZ100" i="1" s="1"/>
  <c r="P135" i="7"/>
  <c r="P123" i="7" s="1"/>
  <c r="P122" i="7" s="1"/>
  <c r="AU100" i="1" s="1"/>
  <c r="J157" i="7"/>
  <c r="J102" i="7" s="1"/>
  <c r="BK156" i="7"/>
  <c r="J156" i="7" s="1"/>
  <c r="J101" i="7" s="1"/>
  <c r="J114" i="10"/>
  <c r="J89" i="10"/>
  <c r="F35" i="10"/>
  <c r="BB103" i="1" s="1"/>
  <c r="T123" i="11"/>
  <c r="R125" i="13"/>
  <c r="R124" i="13" s="1"/>
  <c r="R123" i="13" s="1"/>
  <c r="J117" i="15"/>
  <c r="J91" i="15"/>
  <c r="F38" i="15"/>
  <c r="BC109" i="1" s="1"/>
  <c r="F37" i="15"/>
  <c r="BB109" i="1" s="1"/>
  <c r="T128" i="3"/>
  <c r="T127" i="3" s="1"/>
  <c r="T126" i="3" s="1"/>
  <c r="P189" i="3"/>
  <c r="P188" i="3" s="1"/>
  <c r="J34" i="5"/>
  <c r="AW98" i="1" s="1"/>
  <c r="F34" i="5"/>
  <c r="BA98" i="1" s="1"/>
  <c r="F37" i="6"/>
  <c r="BD99" i="1" s="1"/>
  <c r="BK125" i="9"/>
  <c r="T124" i="13"/>
  <c r="T123" i="13" s="1"/>
  <c r="F120" i="14"/>
  <c r="BK125" i="14"/>
  <c r="E85" i="7"/>
  <c r="F35" i="7"/>
  <c r="BB100" i="1" s="1"/>
  <c r="E111" i="8"/>
  <c r="E113" i="9"/>
  <c r="E85" i="9"/>
  <c r="BK150" i="9"/>
  <c r="J150" i="9" s="1"/>
  <c r="J100" i="9" s="1"/>
  <c r="T132" i="11"/>
  <c r="T131" i="11" s="1"/>
  <c r="R124" i="12"/>
  <c r="R123" i="12" s="1"/>
  <c r="R122" i="12" s="1"/>
  <c r="P125" i="13"/>
  <c r="P124" i="13" s="1"/>
  <c r="P123" i="13" s="1"/>
  <c r="AU107" i="1" s="1"/>
  <c r="AU105" i="1" s="1"/>
  <c r="F39" i="14"/>
  <c r="BD108" i="1" s="1"/>
  <c r="R125" i="15"/>
  <c r="R124" i="15" s="1"/>
  <c r="R123" i="15" s="1"/>
  <c r="T123" i="16"/>
  <c r="T122" i="16" s="1"/>
  <c r="T121" i="16" s="1"/>
  <c r="BK122" i="16"/>
  <c r="E112" i="5"/>
  <c r="F91" i="7"/>
  <c r="F36" i="7"/>
  <c r="BC100" i="1" s="1"/>
  <c r="J34" i="9"/>
  <c r="AW102" i="1" s="1"/>
  <c r="AT102" i="1" s="1"/>
  <c r="F34" i="9"/>
  <c r="BA102" i="1" s="1"/>
  <c r="BK123" i="11"/>
  <c r="F37" i="12"/>
  <c r="BB106" i="1" s="1"/>
  <c r="F38" i="14"/>
  <c r="BC108" i="1" s="1"/>
  <c r="BC105" i="1" s="1"/>
  <c r="AY105" i="1" s="1"/>
  <c r="R185" i="6"/>
  <c r="R184" i="6" s="1"/>
  <c r="R124" i="7"/>
  <c r="R123" i="7" s="1"/>
  <c r="R157" i="7"/>
  <c r="R156" i="7" s="1"/>
  <c r="F36" i="8"/>
  <c r="BC101" i="1" s="1"/>
  <c r="F35" i="8"/>
  <c r="BB101" i="1" s="1"/>
  <c r="R124" i="9"/>
  <c r="R123" i="9" s="1"/>
  <c r="F35" i="9"/>
  <c r="BB102" i="1" s="1"/>
  <c r="R122" i="10"/>
  <c r="R121" i="10" s="1"/>
  <c r="R120" i="10" s="1"/>
  <c r="P132" i="10"/>
  <c r="P121" i="10" s="1"/>
  <c r="P120" i="10" s="1"/>
  <c r="AU103" i="1" s="1"/>
  <c r="F37" i="11"/>
  <c r="BD104" i="1" s="1"/>
  <c r="J36" i="13"/>
  <c r="AW107" i="1" s="1"/>
  <c r="J36" i="15"/>
  <c r="AW109" i="1" s="1"/>
  <c r="F36" i="15"/>
  <c r="BA109" i="1" s="1"/>
  <c r="R122" i="16"/>
  <c r="R121" i="16" s="1"/>
  <c r="R145" i="8"/>
  <c r="R122" i="8" s="1"/>
  <c r="R121" i="8" s="1"/>
  <c r="F34" i="10"/>
  <c r="BA103" i="1" s="1"/>
  <c r="J33" i="11"/>
  <c r="AV104" i="1" s="1"/>
  <c r="AT104" i="1" s="1"/>
  <c r="F33" i="11"/>
  <c r="AZ104" i="1" s="1"/>
  <c r="P132" i="11"/>
  <c r="P131" i="11" s="1"/>
  <c r="P122" i="11" s="1"/>
  <c r="P121" i="11" s="1"/>
  <c r="AU104" i="1" s="1"/>
  <c r="R138" i="11"/>
  <c r="R131" i="11" s="1"/>
  <c r="R122" i="11" s="1"/>
  <c r="R121" i="11" s="1"/>
  <c r="J35" i="12"/>
  <c r="AV106" i="1" s="1"/>
  <c r="F35" i="12"/>
  <c r="AZ106" i="1" s="1"/>
  <c r="AZ105" i="1" s="1"/>
  <c r="AV105" i="1" s="1"/>
  <c r="BK124" i="12"/>
  <c r="BK125" i="15"/>
  <c r="J117" i="14"/>
  <c r="F36" i="13"/>
  <c r="BA107" i="1" s="1"/>
  <c r="F33" i="16"/>
  <c r="AZ110" i="1" s="1"/>
  <c r="W30" i="1" l="1"/>
  <c r="AW94" i="1"/>
  <c r="AK30" i="1" s="1"/>
  <c r="BD94" i="1"/>
  <c r="W33" i="1" s="1"/>
  <c r="BC94" i="1"/>
  <c r="P124" i="4"/>
  <c r="AU97" i="1" s="1"/>
  <c r="AU94" i="1" s="1"/>
  <c r="R124" i="6"/>
  <c r="BK123" i="5"/>
  <c r="J122" i="16"/>
  <c r="J97" i="16" s="1"/>
  <c r="BK121" i="16"/>
  <c r="J121" i="16" s="1"/>
  <c r="AT105" i="1"/>
  <c r="J132" i="11"/>
  <c r="J100" i="11" s="1"/>
  <c r="BK131" i="11"/>
  <c r="J131" i="11" s="1"/>
  <c r="J99" i="11" s="1"/>
  <c r="AT106" i="1"/>
  <c r="AT109" i="1"/>
  <c r="BK123" i="2"/>
  <c r="J123" i="2" s="1"/>
  <c r="J124" i="2"/>
  <c r="J97" i="2" s="1"/>
  <c r="J125" i="13"/>
  <c r="J100" i="13" s="1"/>
  <c r="BK124" i="13"/>
  <c r="BB105" i="1"/>
  <c r="AX105" i="1" s="1"/>
  <c r="AT96" i="1"/>
  <c r="BK124" i="15"/>
  <c r="J125" i="15"/>
  <c r="J100" i="15" s="1"/>
  <c r="J123" i="11"/>
  <c r="J98" i="11" s="1"/>
  <c r="BD105" i="1"/>
  <c r="BK127" i="3"/>
  <c r="J122" i="8"/>
  <c r="J97" i="8" s="1"/>
  <c r="BK121" i="8"/>
  <c r="J121" i="8" s="1"/>
  <c r="T123" i="2"/>
  <c r="BK124" i="9"/>
  <c r="J125" i="9"/>
  <c r="J98" i="9" s="1"/>
  <c r="R122" i="7"/>
  <c r="T122" i="11"/>
  <c r="T121" i="11" s="1"/>
  <c r="BK120" i="10"/>
  <c r="J120" i="10" s="1"/>
  <c r="J121" i="10"/>
  <c r="J97" i="10" s="1"/>
  <c r="J135" i="7"/>
  <c r="J99" i="7" s="1"/>
  <c r="BK123" i="7"/>
  <c r="BK125" i="4"/>
  <c r="J128" i="4"/>
  <c r="J99" i="4" s="1"/>
  <c r="AZ94" i="1"/>
  <c r="J124" i="12"/>
  <c r="J100" i="12" s="1"/>
  <c r="BK123" i="12"/>
  <c r="J125" i="14"/>
  <c r="J100" i="14" s="1"/>
  <c r="BK124" i="14"/>
  <c r="J140" i="4"/>
  <c r="J103" i="4" s="1"/>
  <c r="BK139" i="4"/>
  <c r="J139" i="4" s="1"/>
  <c r="J102" i="4" s="1"/>
  <c r="AT99" i="1"/>
  <c r="BK125" i="6"/>
  <c r="BK123" i="9" l="1"/>
  <c r="J123" i="9" s="1"/>
  <c r="J124" i="9"/>
  <c r="J97" i="9" s="1"/>
  <c r="J124" i="15"/>
  <c r="J99" i="15" s="1"/>
  <c r="BK123" i="15"/>
  <c r="J123" i="15" s="1"/>
  <c r="W32" i="1"/>
  <c r="AY94" i="1"/>
  <c r="J123" i="5"/>
  <c r="J97" i="5" s="1"/>
  <c r="BK122" i="5"/>
  <c r="J122" i="5" s="1"/>
  <c r="J96" i="8"/>
  <c r="J30" i="8"/>
  <c r="J123" i="12"/>
  <c r="J99" i="12" s="1"/>
  <c r="BK122" i="12"/>
  <c r="J122" i="12" s="1"/>
  <c r="J96" i="10"/>
  <c r="J30" i="10"/>
  <c r="J127" i="3"/>
  <c r="J97" i="3" s="1"/>
  <c r="BK126" i="3"/>
  <c r="J126" i="3" s="1"/>
  <c r="J124" i="13"/>
  <c r="J99" i="13" s="1"/>
  <c r="BK123" i="13"/>
  <c r="J123" i="13" s="1"/>
  <c r="BB94" i="1"/>
  <c r="J125" i="4"/>
  <c r="J97" i="4" s="1"/>
  <c r="BK124" i="4"/>
  <c r="J124" i="4" s="1"/>
  <c r="BK122" i="7"/>
  <c r="J122" i="7" s="1"/>
  <c r="J123" i="7"/>
  <c r="J97" i="7" s="1"/>
  <c r="AV94" i="1"/>
  <c r="W29" i="1"/>
  <c r="J30" i="16"/>
  <c r="J96" i="16"/>
  <c r="J124" i="14"/>
  <c r="J99" i="14" s="1"/>
  <c r="BK123" i="14"/>
  <c r="J123" i="14" s="1"/>
  <c r="J125" i="6"/>
  <c r="J97" i="6" s="1"/>
  <c r="BK124" i="6"/>
  <c r="J124" i="6" s="1"/>
  <c r="BK122" i="11"/>
  <c r="J96" i="2"/>
  <c r="J30" i="2"/>
  <c r="J96" i="5" l="1"/>
  <c r="J30" i="5"/>
  <c r="AK29" i="1"/>
  <c r="AT94" i="1"/>
  <c r="J122" i="11"/>
  <c r="J97" i="11" s="1"/>
  <c r="BK121" i="11"/>
  <c r="J121" i="11" s="1"/>
  <c r="J98" i="15"/>
  <c r="J32" i="15"/>
  <c r="J39" i="10"/>
  <c r="AG103" i="1"/>
  <c r="AN103" i="1" s="1"/>
  <c r="J32" i="14"/>
  <c r="J98" i="14"/>
  <c r="J30" i="3"/>
  <c r="J96" i="3"/>
  <c r="J30" i="7"/>
  <c r="J96" i="7"/>
  <c r="AX94" i="1"/>
  <c r="W31" i="1"/>
  <c r="J39" i="2"/>
  <c r="AG95" i="1"/>
  <c r="J98" i="13"/>
  <c r="J32" i="13"/>
  <c r="J39" i="8"/>
  <c r="AG101" i="1"/>
  <c r="AN101" i="1" s="1"/>
  <c r="J96" i="6"/>
  <c r="J30" i="6"/>
  <c r="J96" i="4"/>
  <c r="J30" i="4"/>
  <c r="J98" i="12"/>
  <c r="J32" i="12"/>
  <c r="J39" i="16"/>
  <c r="AG110" i="1"/>
  <c r="AN110" i="1" s="1"/>
  <c r="J96" i="9"/>
  <c r="J30" i="9"/>
  <c r="AG100" i="1" l="1"/>
  <c r="AN100" i="1" s="1"/>
  <c r="J39" i="7"/>
  <c r="J41" i="12"/>
  <c r="AG106" i="1"/>
  <c r="J39" i="3"/>
  <c r="AG96" i="1"/>
  <c r="AN96" i="1" s="1"/>
  <c r="AN95" i="1"/>
  <c r="J41" i="15"/>
  <c r="AG109" i="1"/>
  <c r="AN109" i="1" s="1"/>
  <c r="J41" i="13"/>
  <c r="AG107" i="1"/>
  <c r="AN107" i="1" s="1"/>
  <c r="J39" i="4"/>
  <c r="AG97" i="1"/>
  <c r="AN97" i="1" s="1"/>
  <c r="J39" i="5"/>
  <c r="AG98" i="1"/>
  <c r="AN98" i="1" s="1"/>
  <c r="J30" i="11"/>
  <c r="J96" i="11"/>
  <c r="J41" i="14"/>
  <c r="AG108" i="1"/>
  <c r="AN108" i="1" s="1"/>
  <c r="J39" i="9"/>
  <c r="AG102" i="1"/>
  <c r="AN102" i="1" s="1"/>
  <c r="J39" i="6"/>
  <c r="AG99" i="1"/>
  <c r="AN99" i="1" s="1"/>
  <c r="AN106" i="1" l="1"/>
  <c r="AG105" i="1"/>
  <c r="AN105" i="1" s="1"/>
  <c r="J39" i="11"/>
  <c r="AG104" i="1"/>
  <c r="AN104" i="1" s="1"/>
  <c r="AG94" i="1" l="1"/>
  <c r="AK26" i="1" l="1"/>
  <c r="AK35" i="1" s="1"/>
  <c r="AN94" i="1"/>
</calcChain>
</file>

<file path=xl/sharedStrings.xml><?xml version="1.0" encoding="utf-8"?>
<sst xmlns="http://schemas.openxmlformats.org/spreadsheetml/2006/main" count="9421" uniqueCount="1074">
  <si>
    <t>Export Komplet</t>
  </si>
  <si>
    <t/>
  </si>
  <si>
    <t>2.0</t>
  </si>
  <si>
    <t>ZAMOK</t>
  </si>
  <si>
    <t>False</t>
  </si>
  <si>
    <t>{6156b964-0b0e-4abc-bafe-aa5dd6ca4173}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</si>
  <si>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</si>
  <si>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</si>
  <si>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</si>
  <si>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</si>
  <si>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</si>
  <si>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</si>
  <si>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</si>
  <si>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</si>
  <si>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127/2024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</si>
  <si>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</si>
  <si>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</si>
  <si>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infrastruktury cestovního ruchu u Pilské nádrže</t>
  </si>
  <si>
    <t>KSO:</t>
  </si>
  <si>
    <t>CC-CZ:</t>
  </si>
  <si>
    <t>Místo:</t>
  </si>
  <si>
    <t>k.ú. Zámek Žďár [795453]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</si>
  <si>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</si>
  <si>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</si>
  <si>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</si>
  <si>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</si>
  <si>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</si>
  <si>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</si>
  <si>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</si>
  <si>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</si>
  <si>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 xml:space="preserve">Tomáš Bezchleba </t>
  </si>
  <si>
    <t>True</t>
  </si>
  <si>
    <t>Zpracovatel:</t>
  </si>
  <si>
    <t>Zdeněk Drda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</si>
  <si>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</si>
  <si>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</si>
  <si>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</si>
  <si>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</si>
  <si>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</si>
  <si>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</si>
  <si>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</si>
  <si>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</si>
  <si>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</si>
  <si>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</si>
  <si>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</si>
  <si>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</si>
  <si>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</si>
  <si>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</si>
  <si>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</si>
  <si>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</si>
  <si>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</si>
  <si>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</si>
  <si>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</si>
  <si>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</si>
  <si>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</si>
  <si>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</si>
  <si>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</si>
  <si>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</si>
  <si>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</si>
  <si>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</si>
  <si>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</si>
  <si>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</si>
  <si>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</si>
  <si>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</si>
  <si>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</si>
  <si>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</si>
  <si>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</si>
  <si>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</si>
  <si>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</si>
  <si>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</si>
  <si>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</si>
  <si>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</si>
  <si>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</si>
  <si>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</si>
  <si>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</si>
  <si>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</si>
  <si>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</si>
  <si>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</si>
  <si>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</si>
  <si>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</si>
  <si>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</si>
  <si>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</si>
  <si>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Recepce</t>
  </si>
  <si>
    <t>STA</t>
  </si>
  <si>
    <t>1</t>
  </si>
  <si>
    <t>{153f800f-e827-442d-ad45-d625a6a1d136}</t>
  </si>
  <si>
    <t>2</t>
  </si>
  <si>
    <t>SO-02</t>
  </si>
  <si>
    <t>Opěrná stěna</t>
  </si>
  <si>
    <t>{a14ce143-8683-432f-862e-0542768c049a}</t>
  </si>
  <si>
    <t>SO-03</t>
  </si>
  <si>
    <t>Venkovní terasa</t>
  </si>
  <si>
    <t>{284a7802-a660-46d4-b4ea-14b0a45fe0b3}</t>
  </si>
  <si>
    <t>SO-04</t>
  </si>
  <si>
    <t>Dolní zpevněné plochy</t>
  </si>
  <si>
    <t>{e4c6307d-c2fb-4e6d-95c5-9619215f4f92}</t>
  </si>
  <si>
    <t>SO-05</t>
  </si>
  <si>
    <t>Železobetonové venkovní schodiště</t>
  </si>
  <si>
    <t>{c41f6697-e671-4b47-8393-e1c95ab50726}</t>
  </si>
  <si>
    <t>SO-06</t>
  </si>
  <si>
    <t>{f4cf43cf-9359-44d4-a7b5-dccc8b3cc52e}</t>
  </si>
  <si>
    <t>SO-07</t>
  </si>
  <si>
    <t>{72e9e823-69de-4968-bd0e-efcd1f1cf066}</t>
  </si>
  <si>
    <t>SO-08</t>
  </si>
  <si>
    <t>Horní zpevněné plochy</t>
  </si>
  <si>
    <t>{3b6f690e-cdeb-432d-b150-0493b98f9a78}</t>
  </si>
  <si>
    <t>SO-09</t>
  </si>
  <si>
    <t>{d5d8bb8a-2fe2-49c0-99c8-0cc126f7162d}</t>
  </si>
  <si>
    <t>SO-10</t>
  </si>
  <si>
    <t>Bourací práce</t>
  </si>
  <si>
    <t>{d057dffd-ab71-4662-8e6b-dea9f79c6718}</t>
  </si>
  <si>
    <t>SO-11</t>
  </si>
  <si>
    <t>Přípojky a rozvody</t>
  </si>
  <si>
    <t>{d74b605b-214c-453f-b126-1520766e6b8f}</t>
  </si>
  <si>
    <t>SO- 11E</t>
  </si>
  <si>
    <t>Arealové osvětlení, přípojka elektr kontejneru</t>
  </si>
  <si>
    <t>Soupis</t>
  </si>
  <si>
    <t>{bed987aa-8cf1-4da2-96f8-ba7641d00767}</t>
  </si>
  <si>
    <t>SO- 11V</t>
  </si>
  <si>
    <t>Přípojka vody</t>
  </si>
  <si>
    <t>{2ad2dd50-ba74-493b-ba9f-a1901348a110}</t>
  </si>
  <si>
    <t>SO- 11K</t>
  </si>
  <si>
    <t>Přípojka kanalizace splaškové</t>
  </si>
  <si>
    <t>{38df94de-cbfe-433f-99f9-9bb9403d5258}</t>
  </si>
  <si>
    <t>SO- 11D</t>
  </si>
  <si>
    <t>Přípojka kanalizace dešťové</t>
  </si>
  <si>
    <t>{9872d3ae-3609-406d-912a-9cd35089f906}</t>
  </si>
  <si>
    <t>SO-12</t>
  </si>
  <si>
    <t>Vedlejší rozpočtové náklady</t>
  </si>
  <si>
    <t>{50a67ee9-c1b0-4485-827c-12ec3a85b31a}</t>
  </si>
  <si>
    <t>F0001</t>
  </si>
  <si>
    <t>DEK Základ ZS.3001A</t>
  </si>
  <si>
    <t>m2</t>
  </si>
  <si>
    <t>13,498</t>
  </si>
  <si>
    <t>3</t>
  </si>
  <si>
    <t>KRYCÍ LIST SOUPISU PRACÍ</t>
  </si>
  <si>
    <t>Objekt:</t>
  </si>
  <si>
    <t>SO-01 - Recepce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</si>
  <si>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</si>
  <si>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</si>
  <si>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</si>
  <si>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</si>
  <si>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</si>
  <si>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</si>
  <si>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</si>
  <si>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</si>
  <si>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</si>
  <si>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</si>
  <si>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</si>
  <si>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</si>
  <si>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</si>
  <si>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</si>
  <si>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</si>
  <si>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</si>
  <si>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</si>
  <si>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</si>
  <si>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</si>
  <si>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</si>
  <si>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</si>
  <si>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</si>
  <si>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</si>
  <si>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</si>
  <si>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</si>
  <si>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</si>
  <si>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</si>
  <si>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</si>
  <si>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</si>
  <si>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</si>
  <si>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132251101</t>
  </si>
  <si>
    <t>Hloubení rýh nezapažených š do 800 mm v hornině třídy těžitelnosti I skupiny 3 objem do 20 m3 strojně</t>
  </si>
  <si>
    <t>m3</t>
  </si>
  <si>
    <t>CS ÚRS 2024 02</t>
  </si>
  <si>
    <t>4</t>
  </si>
  <si>
    <t>1849478239</t>
  </si>
  <si>
    <t>VV</t>
  </si>
  <si>
    <t>(2,65+8,4+2,65)*0,5*0,5</t>
  </si>
  <si>
    <t>Součet</t>
  </si>
  <si>
    <t>132251251</t>
  </si>
  <si>
    <t>Hloubení rýh nezapažených š do 2000 mm v hornině třídy těžitelnosti I skupiny 3 objem do 20 m3 strojně</t>
  </si>
  <si>
    <t>34150300</t>
  </si>
  <si>
    <t>"pro základy recepce"</t>
  </si>
  <si>
    <t>plocha*délka</t>
  </si>
  <si>
    <t>0,4+1,2*(2,65*2)</t>
  </si>
  <si>
    <t>1,2*8,4</t>
  </si>
  <si>
    <t>132251253</t>
  </si>
  <si>
    <t>Hloubení rýh nezapažených š do 2000 mm v hornině třídy těžitelnosti I skupiny 3 objem do 100 m3 strojně</t>
  </si>
  <si>
    <t>-613126812</t>
  </si>
  <si>
    <t>162251102</t>
  </si>
  <si>
    <t>Vodorovné přemístění přes 20 do 50 m výkopku/sypaniny z horniny třídy těžitelnosti I skupiny 1 až 3</t>
  </si>
  <si>
    <t>514815925</t>
  </si>
  <si>
    <t>"přemístění z mezideponie"3,425+16,84</t>
  </si>
  <si>
    <t>5</t>
  </si>
  <si>
    <t>175111201</t>
  </si>
  <si>
    <t>Obsypání objektu sypaninou bez prohození, uloženou do 3 m ručně</t>
  </si>
  <si>
    <t>-898259899</t>
  </si>
  <si>
    <t>"obsyp základu vnitřní strana"9,23*0,36</t>
  </si>
  <si>
    <t>"obsyp základu vnitřní strana"(2,25+8,4+2,25)*0,15</t>
  </si>
  <si>
    <t>"obsyp základu vnější strana"(2,65+9,2+2,65)*0,28</t>
  </si>
  <si>
    <t>6</t>
  </si>
  <si>
    <t>M</t>
  </si>
  <si>
    <t>58333674</t>
  </si>
  <si>
    <t>kamenivo těžené hrubé frakce 16/32</t>
  </si>
  <si>
    <t>t</t>
  </si>
  <si>
    <t>8</t>
  </si>
  <si>
    <t>563292267</t>
  </si>
  <si>
    <t>Zakládání</t>
  </si>
  <si>
    <t>7</t>
  </si>
  <si>
    <t>271572211</t>
  </si>
  <si>
    <t>Podsyp pod základové konstrukce se zhutněním z netříděného štěrkopísku</t>
  </si>
  <si>
    <t>-1837755033</t>
  </si>
  <si>
    <t>"pod buňku mezi pasy"8,6*2,6*0,15</t>
  </si>
  <si>
    <t>274313611</t>
  </si>
  <si>
    <t>Základové pásy z betonu tř. C 16/20</t>
  </si>
  <si>
    <t>2115780677</t>
  </si>
  <si>
    <t>9</t>
  </si>
  <si>
    <t>279113132</t>
  </si>
  <si>
    <t>Základová zeď tl přes 150 do 200 mm z tvárnic ztraceného bednění včetně výplně z betonu tř. C 16/20</t>
  </si>
  <si>
    <t>1428480737</t>
  </si>
  <si>
    <t>FIG</t>
  </si>
  <si>
    <t>Rozpad figury: F0001</t>
  </si>
  <si>
    <t>"základ na desce opěrné stěny"9,23*0,75</t>
  </si>
  <si>
    <t>"základ na pasech"13,149*0,5</t>
  </si>
  <si>
    <t>10</t>
  </si>
  <si>
    <t>279361821</t>
  </si>
  <si>
    <t>Výztuž základových zdí nosných betonářskou ocelí 10 505</t>
  </si>
  <si>
    <t>-83740347</t>
  </si>
  <si>
    <t>výměra skladby*koeficient</t>
  </si>
  <si>
    <t>F0001*0,010</t>
  </si>
  <si>
    <t>Svislé a kompletní konstrukce</t>
  </si>
  <si>
    <t>11</t>
  </si>
  <si>
    <t>381123110</t>
  </si>
  <si>
    <t>dodávka - ZÁKLADNÍ CENA NOSNÉ KONSTRUKCE</t>
  </si>
  <si>
    <t>kpl</t>
  </si>
  <si>
    <t>1016739436</t>
  </si>
  <si>
    <t>381123110/1</t>
  </si>
  <si>
    <t xml:space="preserve"> dodávka - Zstřešní konstrukce</t>
  </si>
  <si>
    <t>789104416</t>
  </si>
  <si>
    <t>13</t>
  </si>
  <si>
    <t>381123110/2</t>
  </si>
  <si>
    <t xml:space="preserve"> dodávka - Výplně otvorů</t>
  </si>
  <si>
    <t>704309460</t>
  </si>
  <si>
    <t>14</t>
  </si>
  <si>
    <t>381123110/3</t>
  </si>
  <si>
    <t xml:space="preserve"> dodávka - Interiérové povrchy</t>
  </si>
  <si>
    <t>535315932</t>
  </si>
  <si>
    <t>15</t>
  </si>
  <si>
    <t>381123110/4</t>
  </si>
  <si>
    <t xml:space="preserve"> dodávka - Elektroinstalace vč. svítidel</t>
  </si>
  <si>
    <t>-656776262</t>
  </si>
  <si>
    <t>16</t>
  </si>
  <si>
    <t>381123110/5</t>
  </si>
  <si>
    <t xml:space="preserve"> dodávka - Zdravotní instalace a zařizovací předměty</t>
  </si>
  <si>
    <t>-1337433146</t>
  </si>
  <si>
    <t>17</t>
  </si>
  <si>
    <t>381123110/6</t>
  </si>
  <si>
    <t xml:space="preserve"> dodávka - ÚT a větrání</t>
  </si>
  <si>
    <t>1836806700</t>
  </si>
  <si>
    <t>18</t>
  </si>
  <si>
    <t>381123110/7</t>
  </si>
  <si>
    <t>dodávka - Fasáda exteriér</t>
  </si>
  <si>
    <t>-1498865255</t>
  </si>
  <si>
    <t>19</t>
  </si>
  <si>
    <t>381123110/8</t>
  </si>
  <si>
    <t>Montáž a dodávka - Zelená střecha vč. svodu</t>
  </si>
  <si>
    <t>-1653866234</t>
  </si>
  <si>
    <t>20</t>
  </si>
  <si>
    <t>381123110/9</t>
  </si>
  <si>
    <t>Montáž</t>
  </si>
  <si>
    <t>995866877</t>
  </si>
  <si>
    <t>381123110/10</t>
  </si>
  <si>
    <t>Doprava kontejneru</t>
  </si>
  <si>
    <t>-1169415755</t>
  </si>
  <si>
    <t>998</t>
  </si>
  <si>
    <t>Přesun hmot</t>
  </si>
  <si>
    <t>22</t>
  </si>
  <si>
    <t>998011001</t>
  </si>
  <si>
    <t>Přesun hmot pro budovy zděné v do 6 m</t>
  </si>
  <si>
    <t>1849145928</t>
  </si>
  <si>
    <t>PSV</t>
  </si>
  <si>
    <t>Práce a dodávky PSV</t>
  </si>
  <si>
    <t>767</t>
  </si>
  <si>
    <t>Konstrukce zámečnické</t>
  </si>
  <si>
    <t>23</t>
  </si>
  <si>
    <t>767122112</t>
  </si>
  <si>
    <t>Montáž stěn a příček s výplní z drátěné sítě svařovaných</t>
  </si>
  <si>
    <t>-735987439</t>
  </si>
  <si>
    <t>"ocelové sítě dle PD"25,97</t>
  </si>
  <si>
    <t>24</t>
  </si>
  <si>
    <t>RMAT0001</t>
  </si>
  <si>
    <t>stěnový dílec - z ocelové sítě tl. 6mm s oky 100x100 mm pro prorůstání zeleně žárově ozinkovaný</t>
  </si>
  <si>
    <t>32</t>
  </si>
  <si>
    <t>2013524356</t>
  </si>
  <si>
    <t>25</t>
  </si>
  <si>
    <t>998767211</t>
  </si>
  <si>
    <t>Přesun hmot procentní pro zámečnické konstrukce s omezením mechanizace v objektech v do 6 m</t>
  </si>
  <si>
    <t>%</t>
  </si>
  <si>
    <t>-1713456332</t>
  </si>
  <si>
    <t>SO-02 - Opěrná stěna</t>
  </si>
  <si>
    <t xml:space="preserve">    4 - Vodorovné konstrukce</t>
  </si>
  <si>
    <t xml:space="preserve">    997 - Ostatní konstrukce</t>
  </si>
  <si>
    <t xml:space="preserve">      9 - Ostatní konstrukce a práce, bourání</t>
  </si>
  <si>
    <t xml:space="preserve">    711 - Izolace proti vodě, vlhkosti a plynům</t>
  </si>
  <si>
    <t>2063474156</t>
  </si>
  <si>
    <t>"pro opěrnou stěnu a část recepce"</t>
  </si>
  <si>
    <t>2,62*(16,25+1,2)</t>
  </si>
  <si>
    <t>700272796</t>
  </si>
  <si>
    <t>"přemístění z mezideponie"45,719</t>
  </si>
  <si>
    <t>"pro zpětný zásyp"74,113</t>
  </si>
  <si>
    <t>167151101</t>
  </si>
  <si>
    <t>Nakládání výkopku z hornin třídy těžitelnosti I skupiny 1 až 3 do 100 m3</t>
  </si>
  <si>
    <t>-630959763</t>
  </si>
  <si>
    <t>"nakládání zeminy pro zpětný násyp"74,113</t>
  </si>
  <si>
    <t>174111101</t>
  </si>
  <si>
    <t>Zásyp jam, šachet rýh nebo kolem objektů sypaninou se zhutněním ručně</t>
  </si>
  <si>
    <t>-668955066</t>
  </si>
  <si>
    <t xml:space="preserve"> použitá zemina s výkopů</t>
  </si>
  <si>
    <t>plocha * delka</t>
  </si>
  <si>
    <t>3,85*19,25</t>
  </si>
  <si>
    <t>181912112</t>
  </si>
  <si>
    <t>Úprava pláně v hornině třídy těžitelnosti I skupiny 3 se zhutněním ručně</t>
  </si>
  <si>
    <t>-1422384734</t>
  </si>
  <si>
    <t>"pro podkladní beton srovnání zeminy" 16,25*0,9</t>
  </si>
  <si>
    <t>211531111</t>
  </si>
  <si>
    <t>Výplň odvodňovacích žeber nebo trativodů kamenivem hrubým drceným frakce 16 až 63 mm</t>
  </si>
  <si>
    <t>562304289</t>
  </si>
  <si>
    <t>délka*plocha</t>
  </si>
  <si>
    <t>20,700*0,28</t>
  </si>
  <si>
    <t>211971110</t>
  </si>
  <si>
    <t xml:space="preserve">Zřízení opláštění žeber nebo trativodů geotextilií v rýze nebo zářezu </t>
  </si>
  <si>
    <t>849539544</t>
  </si>
  <si>
    <t>"mezi štěrk a zeminu"20,7*0,9</t>
  </si>
  <si>
    <t>69311081</t>
  </si>
  <si>
    <t>geotextilie netkaná separační, ochranná, filtrační, drenážní PES 300g/m2</t>
  </si>
  <si>
    <t>289432293</t>
  </si>
  <si>
    <t>18,63*1,1845 'Přepočtené koeficientem množství</t>
  </si>
  <si>
    <t>212755214</t>
  </si>
  <si>
    <t>Trativody z drenážních trubek plastových flexibilních D 100 mm bez lože</t>
  </si>
  <si>
    <t>m</t>
  </si>
  <si>
    <t>-1322938173</t>
  </si>
  <si>
    <t>273321411</t>
  </si>
  <si>
    <t>Základové desky ze ŽB bez zvýšených nároků na prostředí tř. C 20/25</t>
  </si>
  <si>
    <t>1916758612</t>
  </si>
  <si>
    <t>16,25*0,9*0,25</t>
  </si>
  <si>
    <t>273351121</t>
  </si>
  <si>
    <t>Zřízení bednění základových desek</t>
  </si>
  <si>
    <t>185544952</t>
  </si>
  <si>
    <t>16,25*0,25*2</t>
  </si>
  <si>
    <t>0,9*0,25*2</t>
  </si>
  <si>
    <t>273361821</t>
  </si>
  <si>
    <t>Výztuž základových desek betonářskou ocelí 10 505 (R)</t>
  </si>
  <si>
    <t>2049798899</t>
  </si>
  <si>
    <t>plocha zdiva*tloušťka*spotřeba</t>
  </si>
  <si>
    <t>16,25*0,25*0.9*0.14</t>
  </si>
  <si>
    <t>311351121</t>
  </si>
  <si>
    <t>Zřízení oboustranného bednění nosných nadzákladových zdí</t>
  </si>
  <si>
    <t>-1985308451</t>
  </si>
  <si>
    <t>(16,25+0,2)*1,92</t>
  </si>
  <si>
    <t>311351122</t>
  </si>
  <si>
    <t>Odstranění oboustranného bednění nosných nadzákladových zdí</t>
  </si>
  <si>
    <t>-1273740252</t>
  </si>
  <si>
    <t>311351911</t>
  </si>
  <si>
    <t>Příplatek k cenám bednění nosných nadzákladových zdí za pohledový beton</t>
  </si>
  <si>
    <t>438440837</t>
  </si>
  <si>
    <t>7,25*1,69</t>
  </si>
  <si>
    <t>311361821</t>
  </si>
  <si>
    <t>Výztuž nosných zdí betonářskou ocelí 10 505</t>
  </si>
  <si>
    <t>160413380</t>
  </si>
  <si>
    <t>16,25*1,92*0.2*0.14</t>
  </si>
  <si>
    <t>312321817</t>
  </si>
  <si>
    <t>Zeď ze ŽB pohledového tř. C 20/25 bez výztuže</t>
  </si>
  <si>
    <t>-29982733</t>
  </si>
  <si>
    <t>16,25*0,2*1,92</t>
  </si>
  <si>
    <t>Vodorovné konstrukce</t>
  </si>
  <si>
    <t>452311131</t>
  </si>
  <si>
    <t>Podkladní desky z betonu prostého bez zvýšených nároků na prostředí tř. C 12/15 otevřený výkop</t>
  </si>
  <si>
    <t>1426371864</t>
  </si>
  <si>
    <t>16,25*0,9*0,05</t>
  </si>
  <si>
    <t>997</t>
  </si>
  <si>
    <t>Ostatní konstrukce</t>
  </si>
  <si>
    <t>Ostatní konstrukce a práce, bourání</t>
  </si>
  <si>
    <t>916921111</t>
  </si>
  <si>
    <t>Monolitický žlab - pro oodvodnění</t>
  </si>
  <si>
    <t>427356626</t>
  </si>
  <si>
    <t>949101111</t>
  </si>
  <si>
    <t>Lešení pomocné pro objekty pozemních staveb s lešeňovou podlahou v do 1,9 m zatížení do 150 kg/m2</t>
  </si>
  <si>
    <t>-695593487</t>
  </si>
  <si>
    <t>16,25*1,2</t>
  </si>
  <si>
    <t>953333321</t>
  </si>
  <si>
    <t xml:space="preserve">PVC těsnící pás do dilatačních spar betonových kcí </t>
  </si>
  <si>
    <t>1756639846</t>
  </si>
  <si>
    <t>1,92*3</t>
  </si>
  <si>
    <t>953333518</t>
  </si>
  <si>
    <t>PVC těsnící pás do dilatačních spar betonových kcí uzavírací 50/30 mm</t>
  </si>
  <si>
    <t>-1860583190</t>
  </si>
  <si>
    <t>953334423</t>
  </si>
  <si>
    <t>Těsnící plech do pracovních spar betonových kcí s bitumenovým povrchem oboustranným š 160 mm</t>
  </si>
  <si>
    <t>430663498</t>
  </si>
  <si>
    <t>998153131</t>
  </si>
  <si>
    <t>Přesun hmot pro samostatné zdi a valy zděné z cihel, kamene, tvárnic nebo monolitické v do 12 m</t>
  </si>
  <si>
    <t>-751436465</t>
  </si>
  <si>
    <t>711</t>
  </si>
  <si>
    <t>Izolace proti vodě, vlhkosti a plynům</t>
  </si>
  <si>
    <t>711112001</t>
  </si>
  <si>
    <t>Provedení izolace proti zemní vlhkosti svislé za studena nátěrem penetračním</t>
  </si>
  <si>
    <t>1827509778</t>
  </si>
  <si>
    <t>"izolace pod terénem"16,25*1,69</t>
  </si>
  <si>
    <t>26</t>
  </si>
  <si>
    <t>11163150</t>
  </si>
  <si>
    <t>lak penetrační asfaltový</t>
  </si>
  <si>
    <t>966893126</t>
  </si>
  <si>
    <t>27,463*0,00034 'Přepočtené koeficientem množství</t>
  </si>
  <si>
    <t>27</t>
  </si>
  <si>
    <t>998711311</t>
  </si>
  <si>
    <t>Přesun hmot procentní pro izolace proti vodě, vlhkosti a plynům ruční v objektech v do 6 m</t>
  </si>
  <si>
    <t>1198285981</t>
  </si>
  <si>
    <t>WOODPLASTIC Terasová prkna PREMIUM - nosič WPC</t>
  </si>
  <si>
    <t>36</t>
  </si>
  <si>
    <t>SO-03 - Venkovní terasa</t>
  </si>
  <si>
    <t xml:space="preserve">    6 - Úpravy povrchů, podlahy a osazování výplní</t>
  </si>
  <si>
    <t xml:space="preserve">    762 - Konstrukce tesařské</t>
  </si>
  <si>
    <t>Úpravy povrchů, podlahy a osazování výplní</t>
  </si>
  <si>
    <t>628613611</t>
  </si>
  <si>
    <t xml:space="preserve">Žárové zinkování ponorem dílů ocelových konstrukcí </t>
  </si>
  <si>
    <t>kg</t>
  </si>
  <si>
    <t>-1346912302</t>
  </si>
  <si>
    <t>936174310</t>
  </si>
  <si>
    <t>Montáž stojanu na kola pro 3 kola kotevními šrouby na pevný podklad</t>
  </si>
  <si>
    <t>kus</t>
  </si>
  <si>
    <t>-1293543701</t>
  </si>
  <si>
    <t>74910150</t>
  </si>
  <si>
    <t xml:space="preserve">stojan na 3 kola kovovový </t>
  </si>
  <si>
    <t>-978077575</t>
  </si>
  <si>
    <t>953961114</t>
  </si>
  <si>
    <t>Kotva chemickým tmelem M 16 hl 125 mm do betonu, ŽB nebo kamene s vyvrtáním otvoru</t>
  </si>
  <si>
    <t>889336217</t>
  </si>
  <si>
    <t>Ukotvení podkladních pleců</t>
  </si>
  <si>
    <t>16*4</t>
  </si>
  <si>
    <t>953965131</t>
  </si>
  <si>
    <t>Kotevní šroub pro chemické kotvy M 16 dl 190 mm</t>
  </si>
  <si>
    <t>1230437852</t>
  </si>
  <si>
    <t>998018001</t>
  </si>
  <si>
    <t>Přesun hmot pro budovy ruční pro budovy v do 6 m</t>
  </si>
  <si>
    <t>-816112587</t>
  </si>
  <si>
    <t>762</t>
  </si>
  <si>
    <t>Konstrukce tesařské</t>
  </si>
  <si>
    <t>762085103</t>
  </si>
  <si>
    <t>Montáž kotevních želez, příložek, patek nebo táhel (vč. přikotvení k I profilům)</t>
  </si>
  <si>
    <t>677412920</t>
  </si>
  <si>
    <t>54825022</t>
  </si>
  <si>
    <t>kotevní profil tvaru L 40x60x80x3,0mm</t>
  </si>
  <si>
    <t>-315849538</t>
  </si>
  <si>
    <t>762951002</t>
  </si>
  <si>
    <t>Montáž podkladního roštu terasy z dřevěných profilů osové vzdálenosti podpěr přes 300 do 420 mm</t>
  </si>
  <si>
    <t>1110243842</t>
  </si>
  <si>
    <t>9*4</t>
  </si>
  <si>
    <t>61198144R01</t>
  </si>
  <si>
    <t>rošt plastový velký 50x50 mm</t>
  </si>
  <si>
    <t>2022/1</t>
  </si>
  <si>
    <t>-1833716574</t>
  </si>
  <si>
    <t>F0001*2,8</t>
  </si>
  <si>
    <t>762952044</t>
  </si>
  <si>
    <t>Montáž teras z prken š do 140 mm z dřevoplastu skrytým spojem na podkladní dřevoplastový rošt</t>
  </si>
  <si>
    <t>150274453</t>
  </si>
  <si>
    <t>60791114</t>
  </si>
  <si>
    <t>prkno terasové dřevoplastové š 195 mm tl 22mm</t>
  </si>
  <si>
    <t>321548939</t>
  </si>
  <si>
    <t>F0001*7</t>
  </si>
  <si>
    <t>762952111</t>
  </si>
  <si>
    <t>Montáž ukončovací lišty terasy šroubováním</t>
  </si>
  <si>
    <t>1711213489</t>
  </si>
  <si>
    <t>(9+4)*2</t>
  </si>
  <si>
    <t>60791132</t>
  </si>
  <si>
    <t>profil dokončovací krycí dřevoplastový v 120mm</t>
  </si>
  <si>
    <t>-250470372</t>
  </si>
  <si>
    <t>762595001</t>
  </si>
  <si>
    <t>Spojovací prostředky pro položení dřevěných podlah a zakrytí kanálů</t>
  </si>
  <si>
    <t>1049824440</t>
  </si>
  <si>
    <t>762953001</t>
  </si>
  <si>
    <t>Nátěr dřevěných teras olejový jednonásobný s očištěním</t>
  </si>
  <si>
    <t>1205695213</t>
  </si>
  <si>
    <t>998762211</t>
  </si>
  <si>
    <t>Přesun hmot procentní pro kce tesařské s omezením mechanizace v objektech v do 6 m</t>
  </si>
  <si>
    <t>26426851</t>
  </si>
  <si>
    <t>1600224335</t>
  </si>
  <si>
    <t>"ocelové sítě dle PD"6,21*2</t>
  </si>
  <si>
    <t>1744523625</t>
  </si>
  <si>
    <t>767163112</t>
  </si>
  <si>
    <t>Montáž přímého kovového zábradlí z do ocelové konstrukce v rovině v exteriéru</t>
  </si>
  <si>
    <t>-45132706</t>
  </si>
  <si>
    <t>4,2+9+4,2</t>
  </si>
  <si>
    <t>55342284</t>
  </si>
  <si>
    <t>zábradlí s hranatým sloupkem a hranatými pruty s horním kotvením (dle PD a žárově zinkované)</t>
  </si>
  <si>
    <t>1796294474</t>
  </si>
  <si>
    <t>767995115</t>
  </si>
  <si>
    <t xml:space="preserve">Montáž atypických zámečnických konstrukcí </t>
  </si>
  <si>
    <t>-450816355</t>
  </si>
  <si>
    <t>13010748</t>
  </si>
  <si>
    <t>ocel profilová jakost S235JR (11 375) průřez IPE 160</t>
  </si>
  <si>
    <t>1588570663</t>
  </si>
  <si>
    <t>3,806*8*15,8/1000</t>
  </si>
  <si>
    <t>1,2*2*15,8/1000</t>
  </si>
  <si>
    <t>3,6*2*15,8/1000</t>
  </si>
  <si>
    <t>13611228</t>
  </si>
  <si>
    <t>plech ocelový hladký jakost S235JR tl 10mm tabule</t>
  </si>
  <si>
    <t>-739799512</t>
  </si>
  <si>
    <t>1,44*128/1000</t>
  </si>
  <si>
    <t>13010744</t>
  </si>
  <si>
    <t>ocel profilová jakost S235JR (11 375) průřez IPE 120</t>
  </si>
  <si>
    <t>1154505885</t>
  </si>
  <si>
    <t>1,21*7*10,6/1000</t>
  </si>
  <si>
    <t>13010014</t>
  </si>
  <si>
    <t>tyč ocelová kruhová jakost S235JR (11 375) D 16mm</t>
  </si>
  <si>
    <t>1111409861</t>
  </si>
  <si>
    <t>1,21*4*1,72/1000</t>
  </si>
  <si>
    <t>-1457808740</t>
  </si>
  <si>
    <t>SO-04 - Dolní zpevněné plochy</t>
  </si>
  <si>
    <t xml:space="preserve">    5 - Komunikace pozemní</t>
  </si>
  <si>
    <t xml:space="preserve">    997 - Přesun sutě</t>
  </si>
  <si>
    <t>122151101</t>
  </si>
  <si>
    <t>Odkopávky a prokopávky nezapažené v hornině třídy těžitelnosti I skupiny 1 a 2 objem do 20 m3 strojně</t>
  </si>
  <si>
    <t>-1633489872</t>
  </si>
  <si>
    <t>69*0,2</t>
  </si>
  <si>
    <t>-255638829</t>
  </si>
  <si>
    <t>"odvoz na mezideponii pro další použití"13,800</t>
  </si>
  <si>
    <t>181911101</t>
  </si>
  <si>
    <t>Úprava pláně v hornině třídy těžitelnosti I skupiny 1 až 2 bez zhutnění ručně</t>
  </si>
  <si>
    <t>2061846094</t>
  </si>
  <si>
    <t>"kolem obrubníků"21,69*0,5</t>
  </si>
  <si>
    <t>181951112</t>
  </si>
  <si>
    <t>Úprava pláně v hornině třídy těžitelnosti I skupiny 1 až 3 se zhutněním strojně</t>
  </si>
  <si>
    <t>-1837177903</t>
  </si>
  <si>
    <t>69,3</t>
  </si>
  <si>
    <t>Komunikace pozemní</t>
  </si>
  <si>
    <t>451577877</t>
  </si>
  <si>
    <t>Podklad nebo lože pod dlažbu vodorovný nebo do sklonu 1:5 ze štěrkopísku tl přes 30 do 100 mm</t>
  </si>
  <si>
    <t>-78692247</t>
  </si>
  <si>
    <t>564750001</t>
  </si>
  <si>
    <t>Podklad z kameniva hrubého drceného vel. 8-16 mm plochy do 100 m2 tl 150 mm</t>
  </si>
  <si>
    <t>-853432359</t>
  </si>
  <si>
    <t>591111111</t>
  </si>
  <si>
    <t>Kladení dlažby z kostek velkých z kamene do lože z kameniva těženého tl 50 mm</t>
  </si>
  <si>
    <t>1028045672</t>
  </si>
  <si>
    <t>58381008</t>
  </si>
  <si>
    <t>kostka štípaná dlažební žula velká 15/17</t>
  </si>
  <si>
    <t>305696436</t>
  </si>
  <si>
    <t>69,3*1,01 'Přepočtené koeficientem množství</t>
  </si>
  <si>
    <t>Přesun sutě</t>
  </si>
  <si>
    <t>916231113</t>
  </si>
  <si>
    <t>Osazení chodníkového obrubníku betonového ležatého s boční opěrou do lože z betonu prostého</t>
  </si>
  <si>
    <t>-1574739284</t>
  </si>
  <si>
    <t>16,879</t>
  </si>
  <si>
    <t>21,69</t>
  </si>
  <si>
    <t>59217017</t>
  </si>
  <si>
    <t>obrubník betonový chodníkový 1000x100x250mm</t>
  </si>
  <si>
    <t>1501908749</t>
  </si>
  <si>
    <t>38,569*1,02 'Přepočtené koeficientem množství</t>
  </si>
  <si>
    <t>916991121</t>
  </si>
  <si>
    <t>Lože pod obrubníky, krajníky nebo obruby z dlažebních kostek z betonu prostého</t>
  </si>
  <si>
    <t>1799993736</t>
  </si>
  <si>
    <t>16,879*0,2*0,1</t>
  </si>
  <si>
    <t>21,69*0,2*0,1</t>
  </si>
  <si>
    <t>936104213</t>
  </si>
  <si>
    <t>Montáž odpadkového koše na třídídění odpadu</t>
  </si>
  <si>
    <t>-892616600</t>
  </si>
  <si>
    <t>74910120</t>
  </si>
  <si>
    <t>koš odpadkový plastový</t>
  </si>
  <si>
    <t>441145608</t>
  </si>
  <si>
    <t>936124112</t>
  </si>
  <si>
    <t xml:space="preserve">Montáž lavičky stabilní parkové </t>
  </si>
  <si>
    <t>-193100272</t>
  </si>
  <si>
    <t>74910109</t>
  </si>
  <si>
    <t>lavička s opěradlem (nekotvená) 2000x500x800mm konstrukce-beton, sedák-dřevo</t>
  </si>
  <si>
    <t>-1272566588</t>
  </si>
  <si>
    <t>936174311</t>
  </si>
  <si>
    <t xml:space="preserve">Montáž stojanu na kola pro 4 kol </t>
  </si>
  <si>
    <t>-1176919468</t>
  </si>
  <si>
    <t>74910151</t>
  </si>
  <si>
    <t>stojan na kola na 4 kol jednostranný, kov 570x1750x500mm</t>
  </si>
  <si>
    <t>-715291176</t>
  </si>
  <si>
    <t>998223011</t>
  </si>
  <si>
    <t>Přesun hmot pro pozemní komunikace s krytem dlážděným</t>
  </si>
  <si>
    <t>793776066</t>
  </si>
  <si>
    <t>SO-05 - Železobetonové venkovní schodiště</t>
  </si>
  <si>
    <t>132212131</t>
  </si>
  <si>
    <t>Hloubení nezapažených rýh šířky do 800 mm v soudržných horninách třídy těžitelnosti I skupiny 3 ručně</t>
  </si>
  <si>
    <t>-1190997957</t>
  </si>
  <si>
    <t>Zemina bude použita na zásyp kolem schodů</t>
  </si>
  <si>
    <t>"základové pasy pro schodiště" (3*0,5*0,5)*2 +(0,8*0,5*0,5)</t>
  </si>
  <si>
    <t>791377691</t>
  </si>
  <si>
    <t>"přemístění z mezideponie"12,87</t>
  </si>
  <si>
    <t>-666819756</t>
  </si>
  <si>
    <t>"nakládání zeminy"12,87</t>
  </si>
  <si>
    <t>-821652128</t>
  </si>
  <si>
    <t>Zásyp pod schody - použitá zemina s výkopů</t>
  </si>
  <si>
    <t>4,29*3</t>
  </si>
  <si>
    <t>182311123</t>
  </si>
  <si>
    <t>Rozprostření ornice ve svahu přes 1:5 tl vrstvy do 200 mm ručně</t>
  </si>
  <si>
    <t>-1823838083</t>
  </si>
  <si>
    <t>8,44</t>
  </si>
  <si>
    <t>-1146241349</t>
  </si>
  <si>
    <t xml:space="preserve">"základové pasy pro schodiště" (3*0,5*0,5)*2 </t>
  </si>
  <si>
    <t>430321515</t>
  </si>
  <si>
    <t>Schodišťová konstrukce a rampa ze ŽB tř. C 20/25</t>
  </si>
  <si>
    <t>-1737843263</t>
  </si>
  <si>
    <t>kubatura desky+kubatura stupně*počet stupňů</t>
  </si>
  <si>
    <t>(3*5,42*0,20)+(2*0,3*0,17/2)*14</t>
  </si>
  <si>
    <t>(1*0,6*0,34/2)*7</t>
  </si>
  <si>
    <t>430361821</t>
  </si>
  <si>
    <t>Výztuž schodišťové konstrukce a rampy betonářskou ocelí 10 505</t>
  </si>
  <si>
    <t>-1104264270</t>
  </si>
  <si>
    <t>(kubatura desky+kubatura stupně*počet stupňů)*spotřeba</t>
  </si>
  <si>
    <t>((3*5,42*0,20)+(2*0,3*0,17/2)*14)*0,12</t>
  </si>
  <si>
    <t>((1*0,6*0,34/2)*7)*0,12</t>
  </si>
  <si>
    <t>431351121</t>
  </si>
  <si>
    <t>Zřízení bednění podest schodišť a ramp přímočarých v do 4 m</t>
  </si>
  <si>
    <t>-1624919971</t>
  </si>
  <si>
    <t xml:space="preserve">plocha bednění desky </t>
  </si>
  <si>
    <t>(3*0,7)+(3*0,35)</t>
  </si>
  <si>
    <t>(3*0,82)+(3*0,65)</t>
  </si>
  <si>
    <t>(3,9*0,15)+(3,9*0,4)</t>
  </si>
  <si>
    <t>431351122</t>
  </si>
  <si>
    <t>Odstranění bednění podest schodišť a ramp přímočarých v do 4 m</t>
  </si>
  <si>
    <t>-702112030</t>
  </si>
  <si>
    <t>plocha bednění desky</t>
  </si>
  <si>
    <t>9,705</t>
  </si>
  <si>
    <t>434351141</t>
  </si>
  <si>
    <t>Zřízení bednění stupňů přímočarých schodišť</t>
  </si>
  <si>
    <t>-1479359122</t>
  </si>
  <si>
    <t>plocha bednění stupně*počet stupňů</t>
  </si>
  <si>
    <t>((0,3+0,17)*2,0)*14</t>
  </si>
  <si>
    <t>((0,6+0,34)*1)*7</t>
  </si>
  <si>
    <t>434351142</t>
  </si>
  <si>
    <t>Odstranění bednění stupňů přímočarých schodišť</t>
  </si>
  <si>
    <t>-1046721722</t>
  </si>
  <si>
    <t>19,74</t>
  </si>
  <si>
    <t>633831111</t>
  </si>
  <si>
    <t xml:space="preserve">Zdrsnění povrchu betonových podlah a scchodů kartáčováním ručně </t>
  </si>
  <si>
    <t>-1185466405</t>
  </si>
  <si>
    <t>2*0,3*14</t>
  </si>
  <si>
    <t>998012108</t>
  </si>
  <si>
    <t>Přesun hmot pro budovy monolitické s omezením mechanizace pro budovy v do 6 m</t>
  </si>
  <si>
    <t>-768502951</t>
  </si>
  <si>
    <t>-788681933</t>
  </si>
  <si>
    <t>767223222</t>
  </si>
  <si>
    <t>Montáž přímého kovového zábradlí do betonu konstrukce na schodišti v exteriéru vč. nátěru</t>
  </si>
  <si>
    <t>937926929</t>
  </si>
  <si>
    <t>zábradlí z Jeklu 40x20x3 mm, viz projektová dokumentace</t>
  </si>
  <si>
    <t>"dle PD"4,161</t>
  </si>
  <si>
    <t>55342295</t>
  </si>
  <si>
    <t>zábradlí schodišťové kotvení vrchní v 900mm</t>
  </si>
  <si>
    <t>1167159345</t>
  </si>
  <si>
    <t>998767311</t>
  </si>
  <si>
    <t>Přesun hmot procentní pro zámečnické konstrukce ruční v objektech v do 6 m</t>
  </si>
  <si>
    <t>-1208326474</t>
  </si>
  <si>
    <t>DEK Základ ZS.2002A</t>
  </si>
  <si>
    <t>3,008</t>
  </si>
  <si>
    <t>SO-06 - Opěrná stěna</t>
  </si>
  <si>
    <t>-442169344</t>
  </si>
  <si>
    <t>5,15*0,5*0,5</t>
  </si>
  <si>
    <t>-1396546033</t>
  </si>
  <si>
    <t>5,35*1,95</t>
  </si>
  <si>
    <t>174151101</t>
  </si>
  <si>
    <t>Zásyp jam, šachet rýh nebo kolem objektů sypaninou se zhutněním</t>
  </si>
  <si>
    <t>-2122164395</t>
  </si>
  <si>
    <t>"zásyp ze strany terénu"5,15*1</t>
  </si>
  <si>
    <t>270001111</t>
  </si>
  <si>
    <t>Vytvoření prostupů průřezu přes 0,02 do 0,05 m2 v monolitických betonových základech tl do 0,5 m osazením trub, dílců nebo tvarovek do bednění</t>
  </si>
  <si>
    <t>1687406613</t>
  </si>
  <si>
    <t>28611250</t>
  </si>
  <si>
    <t>trubka kanalizační PVC-pr.160 mm</t>
  </si>
  <si>
    <t>-556178951</t>
  </si>
  <si>
    <t>-1751981934</t>
  </si>
  <si>
    <t>274321411</t>
  </si>
  <si>
    <t>Základové pasy ze ŽB bez zvýšených nároků na prostředí tř. C 20/25</t>
  </si>
  <si>
    <t>1479478515</t>
  </si>
  <si>
    <t>5,15*0,2*1,67</t>
  </si>
  <si>
    <t>274351121</t>
  </si>
  <si>
    <t>Zřízení bednění základových pasů rovného</t>
  </si>
  <si>
    <t>-1783605680</t>
  </si>
  <si>
    <t>((5,15*1,67*2)+(0,2*1,67*2))</t>
  </si>
  <si>
    <t>274351122</t>
  </si>
  <si>
    <t>Odstranění bednění základových pasů rovného</t>
  </si>
  <si>
    <t>-775869452</t>
  </si>
  <si>
    <t>274361821</t>
  </si>
  <si>
    <t>Výztuž základových pasů betonářskou ocelí 10 505 (R)</t>
  </si>
  <si>
    <t>1316245394</t>
  </si>
  <si>
    <t>F0001*0,12</t>
  </si>
  <si>
    <t>1,288+1,72</t>
  </si>
  <si>
    <t>-1026176617</t>
  </si>
  <si>
    <t>1284213459</t>
  </si>
  <si>
    <t>"izolace pod terénem"5,15*0,65</t>
  </si>
  <si>
    <t>-1201504610</t>
  </si>
  <si>
    <t>3,348*0,00034 'Přepočtené koeficientem množství</t>
  </si>
  <si>
    <t>819297227</t>
  </si>
  <si>
    <t>0,9</t>
  </si>
  <si>
    <t>SO-07 - Opěrná stěna</t>
  </si>
  <si>
    <t>-1685208685</t>
  </si>
  <si>
    <t>2*0,5*0,8</t>
  </si>
  <si>
    <t>181912111</t>
  </si>
  <si>
    <t>Úprava pláně v hornině třídy těžitelnosti I skupiny 3 bez zhutnění ručně</t>
  </si>
  <si>
    <t>135065588</t>
  </si>
  <si>
    <t>"kolem stěny - zemina ze základů"2*1</t>
  </si>
  <si>
    <t>-670243656</t>
  </si>
  <si>
    <t>2*0,5*0,9</t>
  </si>
  <si>
    <t>-1616600848</t>
  </si>
  <si>
    <t>(2+0,5)*2*0,1</t>
  </si>
  <si>
    <t>-132655469</t>
  </si>
  <si>
    <t>111990559</t>
  </si>
  <si>
    <t>F0001*0,05</t>
  </si>
  <si>
    <t>-475064755</t>
  </si>
  <si>
    <t>(2+0,2)*1,62</t>
  </si>
  <si>
    <t>-1004958630</t>
  </si>
  <si>
    <t>-239897377</t>
  </si>
  <si>
    <t>-596884272</t>
  </si>
  <si>
    <t>2*1,62*0.2*0.14</t>
  </si>
  <si>
    <t>1077427136</t>
  </si>
  <si>
    <t>2*0,2*1,62</t>
  </si>
  <si>
    <t>-1397316318</t>
  </si>
  <si>
    <t>SO-08 - Horní zpevněné plochy</t>
  </si>
  <si>
    <t xml:space="preserve">    8 - Trubní vedení</t>
  </si>
  <si>
    <t>122151103</t>
  </si>
  <si>
    <t>Odkopávky a prokopávky nezapažené v hornině třídy těžitelnosti I skupiny 1 a 2 objem do 100 m3 strojně</t>
  </si>
  <si>
    <t>-667081038</t>
  </si>
  <si>
    <t>180*0,2</t>
  </si>
  <si>
    <t>1518534140</t>
  </si>
  <si>
    <t>"odvoz na mezideponii pro další použití"36</t>
  </si>
  <si>
    <t>1912645051</t>
  </si>
  <si>
    <t>"kolem obrubníků"42*0,5</t>
  </si>
  <si>
    <t>-699804892</t>
  </si>
  <si>
    <t>180</t>
  </si>
  <si>
    <t>394381932</t>
  </si>
  <si>
    <t>-1297540607</t>
  </si>
  <si>
    <t>1331084135</t>
  </si>
  <si>
    <t>-549535684</t>
  </si>
  <si>
    <t>180*1,01 'Přepočtené koeficientem množství</t>
  </si>
  <si>
    <t>Trubní vedení</t>
  </si>
  <si>
    <t>871260310</t>
  </si>
  <si>
    <t>Montáž kanalizačního potrubí hladkého plnostěnného SN 10 z polypropylenu DN 100</t>
  </si>
  <si>
    <t>1821713577</t>
  </si>
  <si>
    <t>"napojení na drenáž"1,5</t>
  </si>
  <si>
    <t>28617001</t>
  </si>
  <si>
    <t>trubka kanalizační PP plnostěnná třívrstvá DN 100x1000mm SN10</t>
  </si>
  <si>
    <t>242026038</t>
  </si>
  <si>
    <t>1,5*1,015 'Přepočtené koeficientem množství</t>
  </si>
  <si>
    <t>200736102</t>
  </si>
  <si>
    <t>42</t>
  </si>
  <si>
    <t>431446572</t>
  </si>
  <si>
    <t>42*1,02 'Přepočtené koeficientem množství</t>
  </si>
  <si>
    <t>-699498351</t>
  </si>
  <si>
    <t>42*0,2*0,1</t>
  </si>
  <si>
    <t>935113111</t>
  </si>
  <si>
    <t>Osazení odvodňovacího polymerbetonového žlabu s krycím roštem šířky do 200 mm</t>
  </si>
  <si>
    <t>-735275175</t>
  </si>
  <si>
    <t>59227104</t>
  </si>
  <si>
    <t>žlab odvodňovací z polymerbetonu bez spádu dna se svislým odtokem a integrovaným těsněním pozinkovaná hrana š 100mm</t>
  </si>
  <si>
    <t>1465333559</t>
  </si>
  <si>
    <t>56241004</t>
  </si>
  <si>
    <t>rošt mřížkový A15 Pz pro žlab š 100mm</t>
  </si>
  <si>
    <t>-767772453</t>
  </si>
  <si>
    <t>56241406</t>
  </si>
  <si>
    <t>čelo plné na začátek a konec odvodňovacího žlabu PE/PP š 100 mm</t>
  </si>
  <si>
    <t>-1355092827</t>
  </si>
  <si>
    <t>-2135482004</t>
  </si>
  <si>
    <t>0,504</t>
  </si>
  <si>
    <t>SO-09 - Opěrná stěna</t>
  </si>
  <si>
    <t>1719850424</t>
  </si>
  <si>
    <t>9,2*0,4*1</t>
  </si>
  <si>
    <t>-930073843</t>
  </si>
  <si>
    <t>"na mezideponii pro další použití"3,68</t>
  </si>
  <si>
    <t>2051301170</t>
  </si>
  <si>
    <t>"zásyp ze strany terénu"9,3*1*0,2</t>
  </si>
  <si>
    <t>-1198073259</t>
  </si>
  <si>
    <t>1347938642</t>
  </si>
  <si>
    <t>9*0,2*0,28</t>
  </si>
  <si>
    <t>-399877494</t>
  </si>
  <si>
    <t>(9+0,2)*2*0,28</t>
  </si>
  <si>
    <t>-882446550</t>
  </si>
  <si>
    <t>-801650537</t>
  </si>
  <si>
    <t>-1313895599</t>
  </si>
  <si>
    <t>SO-10 - Bourací práce</t>
  </si>
  <si>
    <t xml:space="preserve">      99 - Přesun hmot a manipulace se sutí</t>
  </si>
  <si>
    <t>112151114</t>
  </si>
  <si>
    <t>Směrové kácení stromů s rozřezáním a odvětvením D kmene přes 400 do 500 mm</t>
  </si>
  <si>
    <t>-4601825</t>
  </si>
  <si>
    <t>112251102</t>
  </si>
  <si>
    <t>Odstranění pařezů průměru přes 300 do 500 mm</t>
  </si>
  <si>
    <t>-2040836172</t>
  </si>
  <si>
    <t>113107323</t>
  </si>
  <si>
    <t>Odstranění podkladu z kameniva drceného tl přes 200 do 300 mm strojně pl do 50 m2</t>
  </si>
  <si>
    <t>-1164062942</t>
  </si>
  <si>
    <t>9,42</t>
  </si>
  <si>
    <t>162201406</t>
  </si>
  <si>
    <t>Vodorovné přemístění větví stromů jehličnatých do 1 km D kmene přes 300 do 500 mm</t>
  </si>
  <si>
    <t>914718730</t>
  </si>
  <si>
    <t>162201422</t>
  </si>
  <si>
    <t>Vodorovné přemístění pařezů do 1 km D přes 300 do 500 mm</t>
  </si>
  <si>
    <t>-1056526806</t>
  </si>
  <si>
    <t>99</t>
  </si>
  <si>
    <t>Přesun hmot a manipulace se sutí</t>
  </si>
  <si>
    <t>997013111</t>
  </si>
  <si>
    <t>Vnitrostaveništní doprava suti a vybouraných hmot pro budovy v do 6 m</t>
  </si>
  <si>
    <t>-29905729</t>
  </si>
  <si>
    <t>997013501</t>
  </si>
  <si>
    <t>Odvoz suti a vybouraných hmot na skládku nebo meziskládku do 1 km se složením</t>
  </si>
  <si>
    <t>-1225156131</t>
  </si>
  <si>
    <t>997013509</t>
  </si>
  <si>
    <t>Příplatek k odvozu suti a vybouraných hmot na skládku ZKD 1 km přes 1 km</t>
  </si>
  <si>
    <t>1846366006</t>
  </si>
  <si>
    <t>19,317*10</t>
  </si>
  <si>
    <t>997013631</t>
  </si>
  <si>
    <t>Poplatek za uložení na skládce (skládkovné) stavebního odpadu směsného kód odpadu 17 09 04</t>
  </si>
  <si>
    <t>-1846953551</t>
  </si>
  <si>
    <t>963042819</t>
  </si>
  <si>
    <t>Bourání schodišťových stupňů betonových zhotovených na místě</t>
  </si>
  <si>
    <t>-1302836303</t>
  </si>
  <si>
    <t>0,9*13</t>
  </si>
  <si>
    <t>1*10</t>
  </si>
  <si>
    <t>981011413</t>
  </si>
  <si>
    <t>Demolice budov zděných na MC nebo z betonu podíl konstrukcí přes 15 do 20 % postupným rozebíráním</t>
  </si>
  <si>
    <t>801052430</t>
  </si>
  <si>
    <t>12,3*3</t>
  </si>
  <si>
    <t>SO-11 - Přípojky a rozvody</t>
  </si>
  <si>
    <t>Soupis:</t>
  </si>
  <si>
    <t>SO- 11E - Arealové osvětlení, přípojka elektr kontejneru</t>
  </si>
  <si>
    <t xml:space="preserve">    741 - Elektroinstalace - silnoproud</t>
  </si>
  <si>
    <t>741</t>
  </si>
  <si>
    <t>Elektroinstalace - silnoproud</t>
  </si>
  <si>
    <t>741410021</t>
  </si>
  <si>
    <t>Montáž a dodávka uzemění</t>
  </si>
  <si>
    <t>128206076</t>
  </si>
  <si>
    <t>210812033</t>
  </si>
  <si>
    <t>Montáž kabelu Cu plného nebo laněného do 1 kV žíly 4x6 až 10 mm2 (např. CYKY) bez ukončení uloženého volně nebo v liště</t>
  </si>
  <si>
    <t>72465775</t>
  </si>
  <si>
    <t>34111076</t>
  </si>
  <si>
    <t>kabel instalační jádro Cu plné izolace PVC plášť PVC 450/750V (CYKY) 4x10mm2</t>
  </si>
  <si>
    <t>828192833</t>
  </si>
  <si>
    <t>15*1,15 'Přepočtené koeficientem množství</t>
  </si>
  <si>
    <t>210812011</t>
  </si>
  <si>
    <t>Montáž kabelu Cu plného nebo laněného do 1 kV žíly 3x1,5 až 6 mm2 (např. CYKY) bez ukončení uloženého volně nebo v liště</t>
  </si>
  <si>
    <t>1374504607</t>
  </si>
  <si>
    <t>"pro osvětlení areálu"47</t>
  </si>
  <si>
    <t>34111036</t>
  </si>
  <si>
    <t>kabel instalační jádro Cu plné izolace PVC plášť PVC 450/750V (CYKY) 3x2,5mm2</t>
  </si>
  <si>
    <t>374445492</t>
  </si>
  <si>
    <t>47*1,15 'Přepočtené koeficientem množství</t>
  </si>
  <si>
    <t>210202016</t>
  </si>
  <si>
    <t>Montáž a dodávka osvětlení venkovní na sloupek parkový</t>
  </si>
  <si>
    <t>-1940499118</t>
  </si>
  <si>
    <t>460010025</t>
  </si>
  <si>
    <t>Vytyčení trasy inženýrských sítí v zastavěném prostoru</t>
  </si>
  <si>
    <t>km</t>
  </si>
  <si>
    <t>-910933560</t>
  </si>
  <si>
    <t>délka*koeficient přepočtu jednotek</t>
  </si>
  <si>
    <t>20.0*0.001</t>
  </si>
  <si>
    <t>460172112</t>
  </si>
  <si>
    <t>Hloubení kabelových nezapažených rýh strojně v hornině tř I skupiny 3</t>
  </si>
  <si>
    <t>-1985119495</t>
  </si>
  <si>
    <t>délka*šířka*hloubka</t>
  </si>
  <si>
    <t>20.0*0.6*0.8</t>
  </si>
  <si>
    <t>460462112</t>
  </si>
  <si>
    <t>Zásyp kabelových rýh strojně se zhutněním v hornině tř I skupiny 3 v omezeném prostoru</t>
  </si>
  <si>
    <t>-1438705931</t>
  </si>
  <si>
    <t>460581121</t>
  </si>
  <si>
    <t>Zatravnění včetně zalití vodou na rovině</t>
  </si>
  <si>
    <t>-1945301131</t>
  </si>
  <si>
    <t>délka*šířka</t>
  </si>
  <si>
    <t>20.0*0.6</t>
  </si>
  <si>
    <t>460661113</t>
  </si>
  <si>
    <t>Kabelové lože z písku pro kabely nn bez zakrytí š lože přes 50 do 65 cm</t>
  </si>
  <si>
    <t>-787817640</t>
  </si>
  <si>
    <t>délka</t>
  </si>
  <si>
    <t>20.0</t>
  </si>
  <si>
    <t>460671112</t>
  </si>
  <si>
    <t>Výstražná fólie pro krytí kabelů šířky přes 20 do 25 cm</t>
  </si>
  <si>
    <t>-526381499</t>
  </si>
  <si>
    <t>210280001</t>
  </si>
  <si>
    <t>Revize</t>
  </si>
  <si>
    <t>64</t>
  </si>
  <si>
    <t>-1742530738</t>
  </si>
  <si>
    <t>210280211</t>
  </si>
  <si>
    <t>Měření zemních odporů zemniče</t>
  </si>
  <si>
    <t>-1701314307</t>
  </si>
  <si>
    <t>741850900</t>
  </si>
  <si>
    <t>Napojení ve stávajícím rozvaděči vč. úprav</t>
  </si>
  <si>
    <t>1067711960</t>
  </si>
  <si>
    <t>998741211</t>
  </si>
  <si>
    <t>Přesun hmot procentní pro silnoproud s omezením mechanizace v objektech v do 6 m</t>
  </si>
  <si>
    <t>-1637228492</t>
  </si>
  <si>
    <t>SO- 11V - Přípojka vody</t>
  </si>
  <si>
    <t xml:space="preserve">    8 - Trubní vedení - přípojka vody</t>
  </si>
  <si>
    <t>Trubní vedení - přípojka vody</t>
  </si>
  <si>
    <t>1784093924</t>
  </si>
  <si>
    <t>délka*šířka*(hloubka-tloušťka ornice)</t>
  </si>
  <si>
    <t>20.0*0.6*(1.5-0.2)</t>
  </si>
  <si>
    <t>162351103</t>
  </si>
  <si>
    <t>Vodorovné přemístění přes 50 do 500 m výkopku/sypaniny z horniny třídy těžitelnosti I skupiny 1 až 3</t>
  </si>
  <si>
    <t>-1608902843</t>
  </si>
  <si>
    <t>933152434</t>
  </si>
  <si>
    <t>délka*šířka*(hloubka-tloušťka ornice-tloušťka vrstvy obsypu-výška podkladního lože)</t>
  </si>
  <si>
    <t>20.0*0.6*(1.5-0.2-0.1-0.1)</t>
  </si>
  <si>
    <t>175111101</t>
  </si>
  <si>
    <t>Obsypání potrubí ručně sypaninou bez prohození, uloženou do 3 m</t>
  </si>
  <si>
    <t>1421272608</t>
  </si>
  <si>
    <t>délka*šířka*tloušťka vrstvy obsypu</t>
  </si>
  <si>
    <t>20.0*0.6*0.1</t>
  </si>
  <si>
    <t>58337308</t>
  </si>
  <si>
    <t>štěrkopísek frakce 0/2</t>
  </si>
  <si>
    <t>-1723036569</t>
  </si>
  <si>
    <t>šířka*délka*tloušťka vrstvy obsypu*spotřeba</t>
  </si>
  <si>
    <t>0.6*20.0*0.1*1.35</t>
  </si>
  <si>
    <t>451573111</t>
  </si>
  <si>
    <t>Lože pod potrubí otevřený výkop ze štěrkopísku</t>
  </si>
  <si>
    <t>597260904</t>
  </si>
  <si>
    <t>délka*šířka*výška podkladního lože</t>
  </si>
  <si>
    <t>871171141</t>
  </si>
  <si>
    <t>Montáž potrubí z PE100 RC SDR 11 otevřený výkop svařovaných na tupo d 40 x 3,7 mm</t>
  </si>
  <si>
    <t>-361977721</t>
  </si>
  <si>
    <t>28613501</t>
  </si>
  <si>
    <t>potrubí vodovodní dvouvrstvé PE100 RC SDR11 40x3,7mm</t>
  </si>
  <si>
    <t>1738158635</t>
  </si>
  <si>
    <t>20*1,015 'Přepočtené koeficientem množství</t>
  </si>
  <si>
    <t>879171111</t>
  </si>
  <si>
    <t>Montáž vodovodní přípojky - napojení na stávající potrubí</t>
  </si>
  <si>
    <t>-1483703068</t>
  </si>
  <si>
    <t>892233122</t>
  </si>
  <si>
    <t>Proplach a dezinfekce vodovodního potrubí DN od 40 do 70</t>
  </si>
  <si>
    <t>-589332356</t>
  </si>
  <si>
    <t>892241111</t>
  </si>
  <si>
    <t>Tlaková zkouška vodou potrubí DN do 80</t>
  </si>
  <si>
    <t>-838473273</t>
  </si>
  <si>
    <t>998276101</t>
  </si>
  <si>
    <t>Přesun hmot pro trubní vedení z trub z plastických hmot otevřený výkop</t>
  </si>
  <si>
    <t>1866921864</t>
  </si>
  <si>
    <t>SO- 11K - Přípojka kanalizace splaškové</t>
  </si>
  <si>
    <t>132251252</t>
  </si>
  <si>
    <t>Hloubení rýh nezapažených š do 2000 mm v hornině třídy těžitelnosti I skupiny 3 objem do 50 m3 strojně</t>
  </si>
  <si>
    <t>254898339</t>
  </si>
  <si>
    <t>24*0.9*(1.5-0.2)</t>
  </si>
  <si>
    <t>-1898455167</t>
  </si>
  <si>
    <t>1755902294</t>
  </si>
  <si>
    <t>24*0.9*(1.5-0.2-0.2-0.1)</t>
  </si>
  <si>
    <t>-796393495</t>
  </si>
  <si>
    <t>24*0.9*0.2</t>
  </si>
  <si>
    <t>-1153491676</t>
  </si>
  <si>
    <t>délka*šířka*tloušťka vrstvy obsypu*objemová hmotnost kameniva</t>
  </si>
  <si>
    <t>24*0.9*0.2*1.35</t>
  </si>
  <si>
    <t>1585598935</t>
  </si>
  <si>
    <t>24*0.9*0.1</t>
  </si>
  <si>
    <t>871313121</t>
  </si>
  <si>
    <t>Montáž kanalizačního potrubí hladkého plnostěnného SN 8 z PVC-U DN 160</t>
  </si>
  <si>
    <t>1127239291</t>
  </si>
  <si>
    <t>28611131</t>
  </si>
  <si>
    <t>trubka kanalizační PVC DN 160x1000mm SN4</t>
  </si>
  <si>
    <t>1819433014</t>
  </si>
  <si>
    <t>délka*ztratné</t>
  </si>
  <si>
    <t>24*1.05</t>
  </si>
  <si>
    <t>877310310</t>
  </si>
  <si>
    <t>Montáž kolen na kanalizačním potrubí z PP nebo tvrdého PVC-U trub hladkých plnostěnných DN 150</t>
  </si>
  <si>
    <t>-1899608648</t>
  </si>
  <si>
    <t>28617162</t>
  </si>
  <si>
    <t>koleno kanalizační PP třívrstvé SN16 DN 150x15°</t>
  </si>
  <si>
    <t>1938805196</t>
  </si>
  <si>
    <t>894812001</t>
  </si>
  <si>
    <t>Revizní a čistící šachta z PP šachtové dno DN 400/150 přímý tok</t>
  </si>
  <si>
    <t>118111549</t>
  </si>
  <si>
    <t>894812032</t>
  </si>
  <si>
    <t>Revizní a čistící šachta z PP DN 400 šachtová roura korugovaná bez hrdla světlé hloubky 1500 mm</t>
  </si>
  <si>
    <t>1467883605</t>
  </si>
  <si>
    <t>894812051</t>
  </si>
  <si>
    <t>Revizní a čistící šachta z PP DN 400 poklop plastový pochůzí pro třídu zatížení A15</t>
  </si>
  <si>
    <t>1621987796</t>
  </si>
  <si>
    <t>721290112</t>
  </si>
  <si>
    <t>Zkouška těsnosti potrubí kanalizace vodou DN 150/DN 200</t>
  </si>
  <si>
    <t>158608365</t>
  </si>
  <si>
    <t>892233921</t>
  </si>
  <si>
    <t>Napojení na stávající kanalizaci</t>
  </si>
  <si>
    <t>-1190013896</t>
  </si>
  <si>
    <t>2075577053</t>
  </si>
  <si>
    <t>SO- 11D - Přípojka kanalizace dešťové</t>
  </si>
  <si>
    <t>1388746387</t>
  </si>
  <si>
    <t>33*0.9*(1.5-0.2)</t>
  </si>
  <si>
    <t>2099073814</t>
  </si>
  <si>
    <t>1619636581</t>
  </si>
  <si>
    <t>32*0.9*(1.5-0.2-0.2-0.1)</t>
  </si>
  <si>
    <t>-1201139452</t>
  </si>
  <si>
    <t>32*0.9*0.2</t>
  </si>
  <si>
    <t>-607523061</t>
  </si>
  <si>
    <t>32*0.9*0.2*1.35</t>
  </si>
  <si>
    <t>65509665</t>
  </si>
  <si>
    <t>32*0.9*0.1</t>
  </si>
  <si>
    <t>Zkouška těsnosti potrubí kanalizace vodou DN 100/DN 200</t>
  </si>
  <si>
    <t>469806687</t>
  </si>
  <si>
    <t>33</t>
  </si>
  <si>
    <t>871263121</t>
  </si>
  <si>
    <t>Montáž kanalizačního potrubí hladkého plnostěnného SN 8 z PVC-U DN 110</t>
  </si>
  <si>
    <t>1515120993</t>
  </si>
  <si>
    <t>28611118</t>
  </si>
  <si>
    <t>trubka kanalizační PVC-U plnostěnná jednovrstvá DN 110x1000mm SN8</t>
  </si>
  <si>
    <t>1383882814</t>
  </si>
  <si>
    <t>18*1,03 'Přepočtené koeficientem množství</t>
  </si>
  <si>
    <t>1803339047</t>
  </si>
  <si>
    <t>-607666002</t>
  </si>
  <si>
    <t>15*1.05</t>
  </si>
  <si>
    <t>877260310</t>
  </si>
  <si>
    <t>Montáž kolen na kanalizačním potrubí z PP nebo tvrdého PVC-U trub hladkých plnostěnných DN 100</t>
  </si>
  <si>
    <t>-702690246</t>
  </si>
  <si>
    <t>28617190</t>
  </si>
  <si>
    <t>koleno kanalizační PP třívrstvé SN16 DN 100x87°</t>
  </si>
  <si>
    <t>-1400158735</t>
  </si>
  <si>
    <t>877260341</t>
  </si>
  <si>
    <t>Montáž lapačů střešních splavenin na kanalizačním potrubí z PP nebo tvrdého PVC-U trub hladkých plnostěnných DN 100</t>
  </si>
  <si>
    <t>1667930883</t>
  </si>
  <si>
    <t>56231163</t>
  </si>
  <si>
    <t>lapač střešních splavenin se zápachovou klapkou a lapacím košem DN 125/110</t>
  </si>
  <si>
    <t>-1730201184</t>
  </si>
  <si>
    <t>1158212526</t>
  </si>
  <si>
    <t>1896627602</t>
  </si>
  <si>
    <t>877310320</t>
  </si>
  <si>
    <t>Montáž odboček na kanalizačním potrubí z PP nebo tvrdého PVC-U trub hladkých plnostěnných DN 150</t>
  </si>
  <si>
    <t>-1194260187</t>
  </si>
  <si>
    <t>28611912</t>
  </si>
  <si>
    <t>odbočka kanalizační plastová s hrdlem KG 160/110/45°</t>
  </si>
  <si>
    <t>-2051524969</t>
  </si>
  <si>
    <t>1288705216</t>
  </si>
  <si>
    <t>762505666</t>
  </si>
  <si>
    <t>-1468889461</t>
  </si>
  <si>
    <t>461757246</t>
  </si>
  <si>
    <t>696437350</t>
  </si>
  <si>
    <t>SO-12 - Vedlejší rozpočtové náklady</t>
  </si>
  <si>
    <t>VRN - Vedlejší rozpočtové náklady</t>
  </si>
  <si>
    <t xml:space="preserve">    9 - Ostatní konstrukce a práce, bourání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</si>
  <si>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</si>
  <si>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</si>
  <si>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</si>
  <si>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</si>
  <si>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953943211</t>
  </si>
  <si>
    <t>Osazování hasicího přístroje</t>
  </si>
  <si>
    <t>1491846279</t>
  </si>
  <si>
    <t>44932410</t>
  </si>
  <si>
    <t>přístroj hasicí - PHP s hasící schopností 34A</t>
  </si>
  <si>
    <t>353753486</t>
  </si>
  <si>
    <t>VRN1</t>
  </si>
  <si>
    <t>Průzkumné, geodetické a projektové práce</t>
  </si>
  <si>
    <t>012414000</t>
  </si>
  <si>
    <t>Geometrický plán pro zápis do katastru</t>
  </si>
  <si>
    <t>1024</t>
  </si>
  <si>
    <t>649429866</t>
  </si>
  <si>
    <t>012434000</t>
  </si>
  <si>
    <t>Geodetická aktualizační dokumentace (GAD DTM)</t>
  </si>
  <si>
    <t>1736225422</t>
  </si>
  <si>
    <t>012444000</t>
  </si>
  <si>
    <t>Geodetické měření skutečného provedení stavby</t>
  </si>
  <si>
    <t>1123732769</t>
  </si>
  <si>
    <t>VRN3</t>
  </si>
  <si>
    <t>Zařízení staveniště</t>
  </si>
  <si>
    <t>030001000</t>
  </si>
  <si>
    <t>-387730112</t>
  </si>
  <si>
    <t>VRN4</t>
  </si>
  <si>
    <t>Inženýrská činnost</t>
  </si>
  <si>
    <t>043154000</t>
  </si>
  <si>
    <t>Zkoušky hutnicí</t>
  </si>
  <si>
    <t>-20076073</t>
  </si>
  <si>
    <t>045203000</t>
  </si>
  <si>
    <t>Kompletační činnost</t>
  </si>
  <si>
    <t>2020956506</t>
  </si>
  <si>
    <t>045303000</t>
  </si>
  <si>
    <t>Koordinační činnost</t>
  </si>
  <si>
    <t>-904525766</t>
  </si>
  <si>
    <t>SEZNAM FIGUR</t>
  </si>
  <si>
    <t>Výměra</t>
  </si>
  <si>
    <t>Použití figury:</t>
  </si>
  <si>
    <t>F0002</t>
  </si>
  <si>
    <t>D2D1VPIII - DL 80 mm, L 40 mm, ŠD 150+200 mm</t>
  </si>
  <si>
    <t>4*0,5*1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</si>
</sst>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color theme="1"/>
      <name val="Arial CE"/>
    </font>
    <font>
      <u/>
      <sz val="11"/>
      <color theme="10"/>
      <name val="Calibri"/>
      <scheme val="minor"/>
    </font>
    <font>
      <sz val="8"/>
      <color indexed="65"/>
      <name val="Arial CE"/>
    </font>
    <font>
      <b/>
      <sz val="14"/>
      <name val="Arial CE"/>
    </font>
    <font>
      <sz val="8"/>
      <color indexed="48"/>
      <name val="Arial CE"/>
    </font>
    <font>
      <b/>
      <sz val="12"/>
      <color indexed="55"/>
      <name val="Arial CE"/>
    </font>
    <font>
      <sz val="10"/>
      <color indexed="55"/>
      <name val="Arial CE"/>
    </font>
    <font>
      <sz val="10"/>
      <name val="Arial CE"/>
    </font>
    <font>
      <b/>
      <sz val="8"/>
      <color indexed="55"/>
      <name val="Arial CE"/>
    </font>
    <font>
      <b/>
      <sz val="11"/>
      <name val="Arial CE"/>
    </font>
    <font>
      <b/>
      <sz val="10"/>
      <name val="Arial CE"/>
    </font>
    <font>
      <b/>
      <sz val="10"/>
      <color indexed="55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rgb="FF960000"/>
      <name val="Arial CE"/>
    </font>
    <font>
      <sz val="12"/>
      <name val="Arial CE"/>
    </font>
    <font>
      <sz val="11"/>
      <name val="Arial CE"/>
    </font>
    <font>
      <sz val="18"/>
      <color theme="10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56"/>
      <name val="Arial CE"/>
    </font>
    <font>
      <b/>
      <sz val="10"/>
      <color indexed="56"/>
      <name val="Arial CE"/>
    </font>
    <font>
      <sz val="8"/>
      <color indexed="64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12"/>
      <color indexed="56"/>
      <name val="Arial CE"/>
    </font>
    <font>
      <sz val="8"/>
      <color rgb="FF960000"/>
      <name val="Arial CE"/>
    </font>
    <font>
      <b/>
      <sz val="8"/>
      <name val="Arial CE"/>
    </font>
    <font>
      <sz val="8"/>
      <color indexed="56"/>
      <name val="Arial CE"/>
    </font>
    <font>
      <sz val="8"/>
      <color rgb="FF505050"/>
      <name val="Arial CE"/>
    </font>
    <font>
      <sz val="7"/>
      <color indexed="55"/>
      <name val="Arial CE"/>
    </font>
    <font>
      <sz val="8"/>
      <color indexed="2"/>
      <name val="Arial CE"/>
    </font>
    <font>
      <sz val="8"/>
      <color indexed="20"/>
      <name val="Arial CE"/>
    </font>
    <font>
      <i/>
      <sz val="9"/>
      <color indexed="4"/>
      <name val="Arial CE"/>
    </font>
    <font>
      <i/>
      <sz val="8"/>
      <color indexed="4"/>
      <name val="Arial CE"/>
    </font>
    <font>
      <b/>
      <sz val="9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313">
    <xf numFmtId="0" fontId="0" fillId="0" borderId="0" xfId="0"/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Alignment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3" borderId="0" xfId="0" applyFill="1" applyAlignment="1" applyProtection="1">
      <alignment vertical="center"/>
    </xf>
    <xf numFmtId="0" fontId="12" fillId="3" borderId="6" xfId="0" applyFon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vertical="center"/>
    </xf>
    <xf numFmtId="0" fontId="12" fillId="3" borderId="7" xfId="0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6" fillId="0" borderId="5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 applyProtection="1">
      <alignment vertical="center"/>
    </xf>
    <xf numFmtId="165" fontId="7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166" fontId="14" fillId="0" borderId="0" xfId="0" applyNumberFormat="1" applyFont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20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20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166" fontId="24" fillId="0" borderId="0" xfId="0" applyNumberFormat="1" applyFont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4" fontId="6" fillId="0" borderId="14" xfId="0" applyNumberFormat="1" applyFont="1" applyBorder="1" applyAlignment="1" applyProtection="1">
      <alignment vertical="center"/>
    </xf>
    <xf numFmtId="4" fontId="6" fillId="0" borderId="0" xfId="0" applyNumberFormat="1" applyFont="1" applyAlignment="1" applyProtection="1">
      <alignment vertical="center"/>
    </xf>
    <xf numFmtId="166" fontId="6" fillId="0" borderId="0" xfId="0" applyNumberFormat="1" applyFont="1" applyAlignment="1" applyProtection="1">
      <alignment vertical="center"/>
    </xf>
    <xf numFmtId="4" fontId="6" fillId="0" borderId="15" xfId="0" applyNumberFormat="1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2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>
      <alignment vertical="center"/>
    </xf>
    <xf numFmtId="0" fontId="30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0" fillId="0" borderId="20" xfId="0" applyFont="1" applyBorder="1" applyAlignment="1" applyProtection="1">
      <alignment horizontal="left" vertical="center"/>
    </xf>
    <xf numFmtId="0" fontId="30" fillId="0" borderId="20" xfId="0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3" xfId="0" applyFont="1" applyBorder="1" applyAlignment="1" applyProtection="1">
      <alignment vertical="center"/>
    </xf>
    <xf numFmtId="0" fontId="25" fillId="0" borderId="20" xfId="0" applyFont="1" applyBorder="1" applyAlignment="1" applyProtection="1">
      <alignment horizontal="left" vertical="center"/>
    </xf>
    <xf numFmtId="0" fontId="25" fillId="0" borderId="20" xfId="0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0" fontId="25" fillId="0" borderId="3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Protection="1"/>
    <xf numFmtId="166" fontId="31" fillId="0" borderId="12" xfId="0" applyNumberFormat="1" applyFont="1" applyBorder="1" applyProtection="1"/>
    <xf numFmtId="166" fontId="31" fillId="0" borderId="13" xfId="0" applyNumberFormat="1" applyFont="1" applyBorder="1" applyProtection="1"/>
    <xf numFmtId="4" fontId="32" fillId="0" borderId="0" xfId="0" applyNumberFormat="1" applyFont="1" applyAlignment="1">
      <alignment vertical="center"/>
    </xf>
    <xf numFmtId="0" fontId="33" fillId="0" borderId="0" xfId="0" applyFont="1"/>
    <xf numFmtId="0" fontId="33" fillId="0" borderId="3" xfId="0" applyFont="1" applyBorder="1" applyProtection="1"/>
    <xf numFmtId="0" fontId="33" fillId="0" borderId="0" xfId="0" applyFont="1" applyProtection="1"/>
    <xf numFmtId="0" fontId="33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left"/>
    </xf>
    <xf numFmtId="0" fontId="33" fillId="0" borderId="0" xfId="0" applyFont="1" applyProtection="1">
      <protection locked="0"/>
    </xf>
    <xf numFmtId="4" fontId="30" fillId="0" borderId="0" xfId="0" applyNumberFormat="1" applyFont="1" applyProtection="1"/>
    <xf numFmtId="0" fontId="33" fillId="0" borderId="3" xfId="0" applyFont="1" applyBorder="1"/>
    <xf numFmtId="0" fontId="33" fillId="0" borderId="14" xfId="0" applyFont="1" applyBorder="1" applyProtection="1"/>
    <xf numFmtId="166" fontId="33" fillId="0" borderId="0" xfId="0" applyNumberFormat="1" applyFont="1" applyProtection="1"/>
    <xf numFmtId="166" fontId="33" fillId="0" borderId="15" xfId="0" applyNumberFormat="1" applyFont="1" applyBorder="1" applyProtection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4" fontId="33" fillId="0" borderId="0" xfId="0" applyNumberFormat="1" applyFont="1" applyAlignment="1">
      <alignment vertical="center"/>
    </xf>
    <xf numFmtId="0" fontId="25" fillId="0" borderId="0" xfId="0" applyFont="1" applyAlignment="1" applyProtection="1">
      <alignment horizontal="left"/>
    </xf>
    <xf numFmtId="4" fontId="25" fillId="0" borderId="0" xfId="0" applyNumberFormat="1" applyFont="1" applyProtection="1"/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</xf>
    <xf numFmtId="166" fontId="17" fillId="0" borderId="0" xfId="0" applyNumberFormat="1" applyFont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vertical="center"/>
    </xf>
    <xf numFmtId="0" fontId="34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167" fontId="34" fillId="0" borderId="0" xfId="0" applyNumberFormat="1" applyFont="1" applyAlignment="1" applyProtection="1">
      <alignment vertical="center"/>
    </xf>
    <xf numFmtId="0" fontId="34" fillId="0" borderId="0" xfId="0" applyFont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4" fillId="0" borderId="14" xfId="0" applyFont="1" applyBorder="1" applyAlignment="1" applyProtection="1">
      <alignment vertical="center"/>
    </xf>
    <xf numFmtId="0" fontId="34" fillId="0" borderId="15" xfId="0" applyFont="1" applyBorder="1" applyAlignment="1" applyProtection="1">
      <alignment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167" fontId="36" fillId="0" borderId="0" xfId="0" applyNumberFormat="1" applyFont="1" applyAlignment="1" applyProtection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6" fillId="0" borderId="14" xfId="0" applyFont="1" applyBorder="1" applyAlignment="1" applyProtection="1">
      <alignment vertical="center"/>
    </xf>
    <xf numFmtId="0" fontId="36" fillId="0" borderId="15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37" fillId="0" borderId="0" xfId="0" applyFont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7" fillId="0" borderId="14" xfId="0" applyFont="1" applyBorder="1" applyAlignment="1" applyProtection="1">
      <alignment vertical="center"/>
    </xf>
    <xf numFmtId="0" fontId="37" fillId="0" borderId="15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0" fillId="0" borderId="14" xfId="0" applyBorder="1" applyAlignment="1" applyProtection="1">
      <alignment vertical="center"/>
    </xf>
    <xf numFmtId="0" fontId="15" fillId="0" borderId="0" xfId="0" applyFont="1" applyAlignment="1" applyProtection="1">
      <alignment horizontal="left" vertical="center" indent="1"/>
    </xf>
    <xf numFmtId="167" fontId="15" fillId="0" borderId="0" xfId="0" applyNumberFormat="1" applyFont="1" applyAlignment="1" applyProtection="1">
      <alignment vertical="center"/>
    </xf>
    <xf numFmtId="167" fontId="16" fillId="2" borderId="22" xfId="0" applyNumberFormat="1" applyFont="1" applyFill="1" applyBorder="1" applyAlignment="1" applyProtection="1">
      <alignment vertical="center"/>
      <protection locked="0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20" xfId="0" applyFont="1" applyBorder="1" applyAlignment="1" applyProtection="1">
      <alignment vertical="center"/>
    </xf>
    <xf numFmtId="0" fontId="34" fillId="0" borderId="21" xfId="0" applyFont="1" applyBorder="1" applyAlignment="1" applyProtection="1">
      <alignment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/>
    <xf numFmtId="0" fontId="7" fillId="0" borderId="0" xfId="0" applyFont="1" applyAlignment="1" applyProtection="1">
      <alignment horizontal="left" vertical="center"/>
    </xf>
    <xf numFmtId="0" fontId="0" fillId="0" borderId="0" xfId="0" applyProtection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top" wrapText="1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4" fontId="10" fillId="0" borderId="5" xfId="0" applyNumberFormat="1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164" fontId="6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4" fontId="11" fillId="0" borderId="0" xfId="0" applyNumberFormat="1" applyFont="1" applyAlignment="1" applyProtection="1">
      <alignment vertical="center"/>
    </xf>
    <xf numFmtId="0" fontId="12" fillId="3" borderId="7" xfId="0" applyFon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vertical="center"/>
    </xf>
    <xf numFmtId="4" fontId="12" fillId="3" borderId="7" xfId="0" applyNumberFormat="1" applyFont="1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165" fontId="7" fillId="0" borderId="0" xfId="0" applyNumberFormat="1" applyFont="1" applyAlignment="1" applyProtection="1">
      <alignment horizontal="left"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2"/>
  <sheetViews>
    <sheetView showGridLines="0" tabSelected="1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2" t="s">
        <v>0</v>
      </c>
      <c r="AZ1" s="2" t="s">
        <v>1</v>
      </c>
      <c r="BA1" s="2" t="s">
        <v>2</v>
      </c>
      <c r="BB1" s="2" t="s">
        <v>3</v>
      </c>
      <c r="BT1" s="2" t="s">
        <v>4</v>
      </c>
      <c r="BU1" s="2" t="s">
        <v>4</v>
      </c>
      <c r="BV1" s="2" t="s">
        <v>5</v>
      </c>
    </row>
    <row r="2" spans="1:74" s="1" customFormat="1" ht="36.950000000000003" customHeight="1"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3" t="s">
        <v>6</v>
      </c>
      <c r="BT2" s="3" t="s">
        <v>7</v>
      </c>
    </row>
    <row r="3" spans="1:74" s="1" customFormat="1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spans="1:74" s="1" customFormat="1" ht="24.95" customHeight="1">
      <c r="B4" s="7"/>
      <c r="C4" s="8"/>
      <c r="D4" s="9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10</v>
      </c>
      <c r="BE4" s="11" t="s">
        <v>11</v>
      </c>
      <c r="BS4" s="3" t="s">
        <v>12</v>
      </c>
    </row>
    <row r="5" spans="1:74" s="1" customFormat="1" ht="12" customHeight="1">
      <c r="B5" s="7"/>
      <c r="C5" s="8"/>
      <c r="D5" s="12" t="s">
        <v>13</v>
      </c>
      <c r="E5" s="8"/>
      <c r="F5" s="8"/>
      <c r="G5" s="8"/>
      <c r="H5" s="8"/>
      <c r="I5" s="8"/>
      <c r="J5" s="8"/>
      <c r="K5" s="258" t="s">
        <v>14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8"/>
      <c r="AQ5" s="8"/>
      <c r="AR5" s="6"/>
      <c r="BE5" s="260" t="s">
        <v>15</v>
      </c>
      <c r="BS5" s="3" t="s">
        <v>6</v>
      </c>
    </row>
    <row r="6" spans="1:74" s="1" customFormat="1" ht="36.950000000000003" customHeight="1">
      <c r="B6" s="7"/>
      <c r="C6" s="8"/>
      <c r="D6" s="14" t="s">
        <v>16</v>
      </c>
      <c r="E6" s="8"/>
      <c r="F6" s="8"/>
      <c r="G6" s="8"/>
      <c r="H6" s="8"/>
      <c r="I6" s="8"/>
      <c r="J6" s="8"/>
      <c r="K6" s="263" t="s">
        <v>17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8"/>
      <c r="AQ6" s="8"/>
      <c r="AR6" s="6"/>
      <c r="BE6" s="261"/>
      <c r="BS6" s="3" t="s">
        <v>6</v>
      </c>
    </row>
    <row r="7" spans="1:74" s="1" customFormat="1" ht="12" customHeight="1">
      <c r="B7" s="7"/>
      <c r="C7" s="8"/>
      <c r="D7" s="15" t="s">
        <v>18</v>
      </c>
      <c r="E7" s="8"/>
      <c r="F7" s="8"/>
      <c r="G7" s="8"/>
      <c r="H7" s="8"/>
      <c r="I7" s="8"/>
      <c r="J7" s="8"/>
      <c r="K7" s="13" t="s">
        <v>1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5" t="s">
        <v>19</v>
      </c>
      <c r="AL7" s="8"/>
      <c r="AM7" s="8"/>
      <c r="AN7" s="13" t="s">
        <v>1</v>
      </c>
      <c r="AO7" s="8"/>
      <c r="AP7" s="8"/>
      <c r="AQ7" s="8"/>
      <c r="AR7" s="6"/>
      <c r="BE7" s="261"/>
      <c r="BS7" s="3" t="s">
        <v>6</v>
      </c>
    </row>
    <row r="8" spans="1:74" s="1" customFormat="1" ht="12" customHeight="1">
      <c r="B8" s="7"/>
      <c r="C8" s="8"/>
      <c r="D8" s="15" t="s">
        <v>20</v>
      </c>
      <c r="E8" s="8"/>
      <c r="F8" s="8"/>
      <c r="G8" s="8"/>
      <c r="H8" s="8"/>
      <c r="I8" s="8"/>
      <c r="J8" s="8"/>
      <c r="K8" s="13" t="s">
        <v>21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5" t="s">
        <v>22</v>
      </c>
      <c r="AL8" s="8"/>
      <c r="AM8" s="8"/>
      <c r="AN8" s="17" t="s">
        <v>28</v>
      </c>
      <c r="AO8" s="8"/>
      <c r="AP8" s="8"/>
      <c r="AQ8" s="8"/>
      <c r="AR8" s="6"/>
      <c r="BE8" s="261"/>
      <c r="BS8" s="3" t="s">
        <v>6</v>
      </c>
    </row>
    <row r="9" spans="1:74" s="1" customFormat="1" ht="14.45" customHeight="1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261"/>
      <c r="BS9" s="3" t="s">
        <v>6</v>
      </c>
    </row>
    <row r="10" spans="1:74" s="1" customFormat="1" ht="12" customHeight="1">
      <c r="B10" s="7"/>
      <c r="C10" s="8"/>
      <c r="D10" s="15" t="s">
        <v>23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5" t="s">
        <v>24</v>
      </c>
      <c r="AL10" s="8"/>
      <c r="AM10" s="8"/>
      <c r="AN10" s="13" t="s">
        <v>1</v>
      </c>
      <c r="AO10" s="8"/>
      <c r="AP10" s="8"/>
      <c r="AQ10" s="8"/>
      <c r="AR10" s="6"/>
      <c r="BE10" s="261"/>
      <c r="BS10" s="3" t="s">
        <v>6</v>
      </c>
    </row>
    <row r="11" spans="1:74" s="1" customFormat="1" ht="18.399999999999999" customHeight="1">
      <c r="B11" s="7"/>
      <c r="C11" s="8"/>
      <c r="D11" s="8"/>
      <c r="E11" s="13" t="s">
        <v>25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5" t="s">
        <v>26</v>
      </c>
      <c r="AL11" s="8"/>
      <c r="AM11" s="8"/>
      <c r="AN11" s="13" t="s">
        <v>1</v>
      </c>
      <c r="AO11" s="8"/>
      <c r="AP11" s="8"/>
      <c r="AQ11" s="8"/>
      <c r="AR11" s="6"/>
      <c r="BE11" s="261"/>
      <c r="BS11" s="3" t="s">
        <v>6</v>
      </c>
    </row>
    <row r="12" spans="1:74" s="1" customFormat="1" ht="6.95" customHeight="1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261"/>
      <c r="BS12" s="3" t="s">
        <v>6</v>
      </c>
    </row>
    <row r="13" spans="1:74" s="1" customFormat="1" ht="12" customHeight="1">
      <c r="B13" s="7"/>
      <c r="C13" s="8"/>
      <c r="D13" s="15" t="s">
        <v>27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5" t="s">
        <v>24</v>
      </c>
      <c r="AL13" s="8"/>
      <c r="AM13" s="8"/>
      <c r="AN13" s="17" t="s">
        <v>28</v>
      </c>
      <c r="AO13" s="8"/>
      <c r="AP13" s="8"/>
      <c r="AQ13" s="8"/>
      <c r="AR13" s="6"/>
      <c r="BE13" s="261"/>
      <c r="BS13" s="3" t="s">
        <v>6</v>
      </c>
    </row>
    <row r="14" spans="1:74" ht="12.75">
      <c r="B14" s="7"/>
      <c r="C14" s="8"/>
      <c r="D14" s="8"/>
      <c r="E14" s="264" t="s">
        <v>28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15" t="s">
        <v>26</v>
      </c>
      <c r="AL14" s="8"/>
      <c r="AM14" s="8"/>
      <c r="AN14" s="17" t="s">
        <v>28</v>
      </c>
      <c r="AO14" s="8"/>
      <c r="AP14" s="8"/>
      <c r="AQ14" s="8"/>
      <c r="AR14" s="6"/>
      <c r="BE14" s="261"/>
      <c r="BS14" s="3" t="s">
        <v>6</v>
      </c>
    </row>
    <row r="15" spans="1:74" s="1" customFormat="1" ht="6.95" customHeight="1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261"/>
      <c r="BS15" s="3" t="s">
        <v>4</v>
      </c>
    </row>
    <row r="16" spans="1:74" s="1" customFormat="1" ht="12" customHeight="1">
      <c r="B16" s="7"/>
      <c r="C16" s="8"/>
      <c r="D16" s="15" t="s">
        <v>29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5" t="s">
        <v>24</v>
      </c>
      <c r="AL16" s="8"/>
      <c r="AM16" s="8"/>
      <c r="AN16" s="13" t="s">
        <v>1</v>
      </c>
      <c r="AO16" s="8"/>
      <c r="AP16" s="8"/>
      <c r="AQ16" s="8"/>
      <c r="AR16" s="6"/>
      <c r="BE16" s="261"/>
      <c r="BS16" s="3" t="s">
        <v>4</v>
      </c>
    </row>
    <row r="17" spans="2:71" s="1" customFormat="1" ht="18.399999999999999" customHeight="1">
      <c r="B17" s="7"/>
      <c r="C17" s="8"/>
      <c r="D17" s="8"/>
      <c r="E17" s="13" t="s">
        <v>30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5" t="s">
        <v>26</v>
      </c>
      <c r="AL17" s="8"/>
      <c r="AM17" s="8"/>
      <c r="AN17" s="13" t="s">
        <v>1</v>
      </c>
      <c r="AO17" s="8"/>
      <c r="AP17" s="8"/>
      <c r="AQ17" s="8"/>
      <c r="AR17" s="6"/>
      <c r="BE17" s="261"/>
      <c r="BS17" s="3" t="s">
        <v>31</v>
      </c>
    </row>
    <row r="18" spans="2:71" s="1" customFormat="1" ht="6.95" customHeight="1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261"/>
      <c r="BS18" s="3" t="s">
        <v>6</v>
      </c>
    </row>
    <row r="19" spans="2:71" s="1" customFormat="1" ht="12" customHeight="1">
      <c r="B19" s="7"/>
      <c r="C19" s="8"/>
      <c r="D19" s="15" t="s">
        <v>32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5" t="s">
        <v>24</v>
      </c>
      <c r="AL19" s="8"/>
      <c r="AM19" s="8"/>
      <c r="AN19" s="13" t="s">
        <v>1</v>
      </c>
      <c r="AO19" s="8"/>
      <c r="AP19" s="8"/>
      <c r="AQ19" s="8"/>
      <c r="AR19" s="6"/>
      <c r="BE19" s="261"/>
      <c r="BS19" s="3" t="s">
        <v>6</v>
      </c>
    </row>
    <row r="20" spans="2:71" s="1" customFormat="1" ht="18.399999999999999" customHeight="1">
      <c r="B20" s="7"/>
      <c r="C20" s="8"/>
      <c r="D20" s="8"/>
      <c r="E20" s="13" t="s">
        <v>33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5" t="s">
        <v>26</v>
      </c>
      <c r="AL20" s="8"/>
      <c r="AM20" s="8"/>
      <c r="AN20" s="13" t="s">
        <v>1</v>
      </c>
      <c r="AO20" s="8"/>
      <c r="AP20" s="8"/>
      <c r="AQ20" s="8"/>
      <c r="AR20" s="6"/>
      <c r="BE20" s="261"/>
      <c r="BS20" s="3" t="s">
        <v>31</v>
      </c>
    </row>
    <row r="21" spans="2:71" s="1" customFormat="1" ht="6.95" customHeight="1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261"/>
    </row>
    <row r="22" spans="2:71" s="1" customFormat="1" ht="12" customHeight="1">
      <c r="B22" s="7"/>
      <c r="C22" s="8"/>
      <c r="D22" s="15" t="s">
        <v>34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261"/>
    </row>
    <row r="23" spans="2:71" s="1" customFormat="1" ht="47.25" customHeight="1">
      <c r="B23" s="7"/>
      <c r="C23" s="8"/>
      <c r="D23" s="8"/>
      <c r="E23" s="266" t="s">
        <v>35</v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8"/>
      <c r="AP23" s="8"/>
      <c r="AQ23" s="8"/>
      <c r="AR23" s="6"/>
      <c r="BE23" s="261"/>
    </row>
    <row r="24" spans="2:71" s="1" customFormat="1" ht="6.95" customHeight="1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261"/>
    </row>
    <row r="25" spans="2:71" s="1" customFormat="1" ht="6.95" customHeight="1">
      <c r="B25" s="7"/>
      <c r="C25" s="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8"/>
      <c r="AQ25" s="8"/>
      <c r="AR25" s="6"/>
      <c r="BE25" s="261"/>
    </row>
    <row r="26" spans="2:71" s="20" customFormat="1" ht="25.9" customHeight="1">
      <c r="B26" s="21"/>
      <c r="C26" s="22"/>
      <c r="D26" s="23" t="s">
        <v>36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67">
        <f>ROUND(AG94,2)</f>
        <v>0</v>
      </c>
      <c r="AL26" s="268"/>
      <c r="AM26" s="268"/>
      <c r="AN26" s="268"/>
      <c r="AO26" s="268"/>
      <c r="AP26" s="22"/>
      <c r="AQ26" s="22"/>
      <c r="AR26" s="25"/>
      <c r="BE26" s="261"/>
    </row>
    <row r="27" spans="2:71" s="20" customFormat="1" ht="6.95" customHeight="1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5"/>
      <c r="BE27" s="261"/>
    </row>
    <row r="28" spans="2:71" s="20" customFormat="1" ht="12.7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69" t="s">
        <v>37</v>
      </c>
      <c r="M28" s="269"/>
      <c r="N28" s="269"/>
      <c r="O28" s="269"/>
      <c r="P28" s="269"/>
      <c r="Q28" s="22"/>
      <c r="R28" s="22"/>
      <c r="S28" s="22"/>
      <c r="T28" s="22"/>
      <c r="U28" s="22"/>
      <c r="V28" s="22"/>
      <c r="W28" s="269" t="s">
        <v>38</v>
      </c>
      <c r="X28" s="269"/>
      <c r="Y28" s="269"/>
      <c r="Z28" s="269"/>
      <c r="AA28" s="269"/>
      <c r="AB28" s="269"/>
      <c r="AC28" s="269"/>
      <c r="AD28" s="269"/>
      <c r="AE28" s="269"/>
      <c r="AF28" s="22"/>
      <c r="AG28" s="22"/>
      <c r="AH28" s="22"/>
      <c r="AI28" s="22"/>
      <c r="AJ28" s="22"/>
      <c r="AK28" s="269" t="s">
        <v>39</v>
      </c>
      <c r="AL28" s="269"/>
      <c r="AM28" s="269"/>
      <c r="AN28" s="269"/>
      <c r="AO28" s="269"/>
      <c r="AP28" s="22"/>
      <c r="AQ28" s="22"/>
      <c r="AR28" s="25"/>
      <c r="BE28" s="261"/>
    </row>
    <row r="29" spans="2:71" s="26" customFormat="1" ht="14.45" customHeight="1">
      <c r="B29" s="27"/>
      <c r="C29" s="28"/>
      <c r="D29" s="15" t="s">
        <v>40</v>
      </c>
      <c r="E29" s="28"/>
      <c r="F29" s="15" t="s">
        <v>41</v>
      </c>
      <c r="G29" s="28"/>
      <c r="H29" s="28"/>
      <c r="I29" s="28"/>
      <c r="J29" s="28"/>
      <c r="K29" s="28"/>
      <c r="L29" s="270">
        <v>0.21</v>
      </c>
      <c r="M29" s="271"/>
      <c r="N29" s="271"/>
      <c r="O29" s="271"/>
      <c r="P29" s="271"/>
      <c r="Q29" s="28"/>
      <c r="R29" s="28"/>
      <c r="S29" s="28"/>
      <c r="T29" s="28"/>
      <c r="U29" s="28"/>
      <c r="V29" s="28"/>
      <c r="W29" s="272">
        <f>ROUND(AZ94, 2)</f>
        <v>0</v>
      </c>
      <c r="X29" s="271"/>
      <c r="Y29" s="271"/>
      <c r="Z29" s="271"/>
      <c r="AA29" s="271"/>
      <c r="AB29" s="271"/>
      <c r="AC29" s="271"/>
      <c r="AD29" s="271"/>
      <c r="AE29" s="271"/>
      <c r="AF29" s="28"/>
      <c r="AG29" s="28"/>
      <c r="AH29" s="28"/>
      <c r="AI29" s="28"/>
      <c r="AJ29" s="28"/>
      <c r="AK29" s="272">
        <f>ROUND(AV94, 2)</f>
        <v>0</v>
      </c>
      <c r="AL29" s="271"/>
      <c r="AM29" s="271"/>
      <c r="AN29" s="271"/>
      <c r="AO29" s="271"/>
      <c r="AP29" s="28"/>
      <c r="AQ29" s="28"/>
      <c r="AR29" s="29"/>
      <c r="BE29" s="262"/>
    </row>
    <row r="30" spans="2:71" s="26" customFormat="1" ht="14.45" customHeight="1">
      <c r="B30" s="27"/>
      <c r="C30" s="28"/>
      <c r="D30" s="28"/>
      <c r="E30" s="28"/>
      <c r="F30" s="15" t="s">
        <v>42</v>
      </c>
      <c r="G30" s="28"/>
      <c r="H30" s="28"/>
      <c r="I30" s="28"/>
      <c r="J30" s="28"/>
      <c r="K30" s="28"/>
      <c r="L30" s="270">
        <v>0.12</v>
      </c>
      <c r="M30" s="271"/>
      <c r="N30" s="271"/>
      <c r="O30" s="271"/>
      <c r="P30" s="271"/>
      <c r="Q30" s="28"/>
      <c r="R30" s="28"/>
      <c r="S30" s="28"/>
      <c r="T30" s="28"/>
      <c r="U30" s="28"/>
      <c r="V30" s="28"/>
      <c r="W30" s="272">
        <f>ROUND(BA94, 2)</f>
        <v>0</v>
      </c>
      <c r="X30" s="271"/>
      <c r="Y30" s="271"/>
      <c r="Z30" s="271"/>
      <c r="AA30" s="271"/>
      <c r="AB30" s="271"/>
      <c r="AC30" s="271"/>
      <c r="AD30" s="271"/>
      <c r="AE30" s="271"/>
      <c r="AF30" s="28"/>
      <c r="AG30" s="28"/>
      <c r="AH30" s="28"/>
      <c r="AI30" s="28"/>
      <c r="AJ30" s="28"/>
      <c r="AK30" s="272">
        <f>ROUND(AW94, 2)</f>
        <v>0</v>
      </c>
      <c r="AL30" s="271"/>
      <c r="AM30" s="271"/>
      <c r="AN30" s="271"/>
      <c r="AO30" s="271"/>
      <c r="AP30" s="28"/>
      <c r="AQ30" s="28"/>
      <c r="AR30" s="29"/>
      <c r="BE30" s="262"/>
    </row>
    <row r="31" spans="2:71" s="26" customFormat="1" ht="14.45" hidden="1" customHeight="1">
      <c r="B31" s="27"/>
      <c r="C31" s="28"/>
      <c r="D31" s="28"/>
      <c r="E31" s="28"/>
      <c r="F31" s="15" t="s">
        <v>43</v>
      </c>
      <c r="G31" s="28"/>
      <c r="H31" s="28"/>
      <c r="I31" s="28"/>
      <c r="J31" s="28"/>
      <c r="K31" s="28"/>
      <c r="L31" s="270">
        <v>0.21</v>
      </c>
      <c r="M31" s="271"/>
      <c r="N31" s="271"/>
      <c r="O31" s="271"/>
      <c r="P31" s="271"/>
      <c r="Q31" s="28"/>
      <c r="R31" s="28"/>
      <c r="S31" s="28"/>
      <c r="T31" s="28"/>
      <c r="U31" s="28"/>
      <c r="V31" s="28"/>
      <c r="W31" s="272">
        <f>ROUND(BB94, 2)</f>
        <v>0</v>
      </c>
      <c r="X31" s="271"/>
      <c r="Y31" s="271"/>
      <c r="Z31" s="271"/>
      <c r="AA31" s="271"/>
      <c r="AB31" s="271"/>
      <c r="AC31" s="271"/>
      <c r="AD31" s="271"/>
      <c r="AE31" s="271"/>
      <c r="AF31" s="28"/>
      <c r="AG31" s="28"/>
      <c r="AH31" s="28"/>
      <c r="AI31" s="28"/>
      <c r="AJ31" s="28"/>
      <c r="AK31" s="272">
        <v>0</v>
      </c>
      <c r="AL31" s="271"/>
      <c r="AM31" s="271"/>
      <c r="AN31" s="271"/>
      <c r="AO31" s="271"/>
      <c r="AP31" s="28"/>
      <c r="AQ31" s="28"/>
      <c r="AR31" s="29"/>
      <c r="BE31" s="262"/>
    </row>
    <row r="32" spans="2:71" s="26" customFormat="1" ht="14.45" hidden="1" customHeight="1">
      <c r="B32" s="27"/>
      <c r="C32" s="28"/>
      <c r="D32" s="28"/>
      <c r="E32" s="28"/>
      <c r="F32" s="15" t="s">
        <v>44</v>
      </c>
      <c r="G32" s="28"/>
      <c r="H32" s="28"/>
      <c r="I32" s="28"/>
      <c r="J32" s="28"/>
      <c r="K32" s="28"/>
      <c r="L32" s="270">
        <v>0.12</v>
      </c>
      <c r="M32" s="271"/>
      <c r="N32" s="271"/>
      <c r="O32" s="271"/>
      <c r="P32" s="271"/>
      <c r="Q32" s="28"/>
      <c r="R32" s="28"/>
      <c r="S32" s="28"/>
      <c r="T32" s="28"/>
      <c r="U32" s="28"/>
      <c r="V32" s="28"/>
      <c r="W32" s="272">
        <f>ROUND(BC94, 2)</f>
        <v>0</v>
      </c>
      <c r="X32" s="271"/>
      <c r="Y32" s="271"/>
      <c r="Z32" s="271"/>
      <c r="AA32" s="271"/>
      <c r="AB32" s="271"/>
      <c r="AC32" s="271"/>
      <c r="AD32" s="271"/>
      <c r="AE32" s="271"/>
      <c r="AF32" s="28"/>
      <c r="AG32" s="28"/>
      <c r="AH32" s="28"/>
      <c r="AI32" s="28"/>
      <c r="AJ32" s="28"/>
      <c r="AK32" s="272">
        <v>0</v>
      </c>
      <c r="AL32" s="271"/>
      <c r="AM32" s="271"/>
      <c r="AN32" s="271"/>
      <c r="AO32" s="271"/>
      <c r="AP32" s="28"/>
      <c r="AQ32" s="28"/>
      <c r="AR32" s="29"/>
      <c r="BE32" s="262"/>
    </row>
    <row r="33" spans="2:57" s="26" customFormat="1" ht="14.45" hidden="1" customHeight="1">
      <c r="B33" s="27"/>
      <c r="C33" s="28"/>
      <c r="D33" s="28"/>
      <c r="E33" s="28"/>
      <c r="F33" s="15" t="s">
        <v>45</v>
      </c>
      <c r="G33" s="28"/>
      <c r="H33" s="28"/>
      <c r="I33" s="28"/>
      <c r="J33" s="28"/>
      <c r="K33" s="28"/>
      <c r="L33" s="270">
        <v>0</v>
      </c>
      <c r="M33" s="271"/>
      <c r="N33" s="271"/>
      <c r="O33" s="271"/>
      <c r="P33" s="271"/>
      <c r="Q33" s="28"/>
      <c r="R33" s="28"/>
      <c r="S33" s="28"/>
      <c r="T33" s="28"/>
      <c r="U33" s="28"/>
      <c r="V33" s="28"/>
      <c r="W33" s="272">
        <f>ROUND(BD94, 2)</f>
        <v>0</v>
      </c>
      <c r="X33" s="271"/>
      <c r="Y33" s="271"/>
      <c r="Z33" s="271"/>
      <c r="AA33" s="271"/>
      <c r="AB33" s="271"/>
      <c r="AC33" s="271"/>
      <c r="AD33" s="271"/>
      <c r="AE33" s="271"/>
      <c r="AF33" s="28"/>
      <c r="AG33" s="28"/>
      <c r="AH33" s="28"/>
      <c r="AI33" s="28"/>
      <c r="AJ33" s="28"/>
      <c r="AK33" s="272">
        <v>0</v>
      </c>
      <c r="AL33" s="271"/>
      <c r="AM33" s="271"/>
      <c r="AN33" s="271"/>
      <c r="AO33" s="271"/>
      <c r="AP33" s="28"/>
      <c r="AQ33" s="28"/>
      <c r="AR33" s="29"/>
      <c r="BE33" s="262"/>
    </row>
    <row r="34" spans="2:57" s="20" customFormat="1" ht="6.95" customHeight="1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5"/>
      <c r="BE34" s="261"/>
    </row>
    <row r="35" spans="2:57" s="20" customFormat="1" ht="25.9" customHeight="1">
      <c r="B35" s="21"/>
      <c r="C35" s="30"/>
      <c r="D35" s="31" t="s">
        <v>46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47</v>
      </c>
      <c r="U35" s="32"/>
      <c r="V35" s="32"/>
      <c r="W35" s="32"/>
      <c r="X35" s="273" t="s">
        <v>48</v>
      </c>
      <c r="Y35" s="274"/>
      <c r="Z35" s="274"/>
      <c r="AA35" s="274"/>
      <c r="AB35" s="274"/>
      <c r="AC35" s="32"/>
      <c r="AD35" s="32"/>
      <c r="AE35" s="32"/>
      <c r="AF35" s="32"/>
      <c r="AG35" s="32"/>
      <c r="AH35" s="32"/>
      <c r="AI35" s="32"/>
      <c r="AJ35" s="32"/>
      <c r="AK35" s="275">
        <f>SUM(AK26:AK33)</f>
        <v>0</v>
      </c>
      <c r="AL35" s="274"/>
      <c r="AM35" s="274"/>
      <c r="AN35" s="274"/>
      <c r="AO35" s="276"/>
      <c r="AP35" s="30"/>
      <c r="AQ35" s="30"/>
      <c r="AR35" s="25"/>
    </row>
    <row r="36" spans="2:57" s="20" customFormat="1" ht="6.95" customHeight="1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5"/>
    </row>
    <row r="37" spans="2:57" s="20" customFormat="1" ht="14.45" customHeight="1"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5"/>
    </row>
    <row r="38" spans="2:57" s="1" customFormat="1" ht="14.45" customHeight="1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6"/>
    </row>
    <row r="39" spans="2:57" s="1" customFormat="1" ht="14.45" customHeight="1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6"/>
    </row>
    <row r="40" spans="2:57" s="1" customFormat="1" ht="14.45" customHeight="1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6"/>
    </row>
    <row r="41" spans="2:57" s="1" customFormat="1" ht="14.45" customHeight="1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</row>
    <row r="42" spans="2:57" s="1" customFormat="1" ht="14.45" customHeight="1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</row>
    <row r="43" spans="2:57" s="1" customFormat="1" ht="14.45" customHeight="1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</row>
    <row r="44" spans="2:57" s="1" customFormat="1" ht="14.45" customHeight="1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</row>
    <row r="45" spans="2:57" s="1" customFormat="1" ht="14.45" customHeight="1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</row>
    <row r="46" spans="2:57" s="1" customFormat="1" ht="14.45" customHeight="1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</row>
    <row r="47" spans="2:57" s="1" customFormat="1" ht="14.45" customHeight="1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</row>
    <row r="48" spans="2:57" s="1" customFormat="1" ht="14.45" customHeight="1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</row>
    <row r="49" spans="2:44" s="20" customFormat="1" ht="14.45" customHeight="1">
      <c r="B49" s="21"/>
      <c r="C49" s="22"/>
      <c r="D49" s="34" t="s">
        <v>49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50</v>
      </c>
      <c r="AI49" s="35"/>
      <c r="AJ49" s="35"/>
      <c r="AK49" s="35"/>
      <c r="AL49" s="35"/>
      <c r="AM49" s="35"/>
      <c r="AN49" s="35"/>
      <c r="AO49" s="35"/>
      <c r="AP49" s="22"/>
      <c r="AQ49" s="22"/>
      <c r="AR49" s="25"/>
    </row>
    <row r="50" spans="2:44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6"/>
    </row>
    <row r="51" spans="2:44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6"/>
    </row>
    <row r="52" spans="2:44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6"/>
    </row>
    <row r="53" spans="2:44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6"/>
    </row>
    <row r="54" spans="2:44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6"/>
    </row>
    <row r="55" spans="2:44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6"/>
    </row>
    <row r="56" spans="2:44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6"/>
    </row>
    <row r="57" spans="2:44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6"/>
    </row>
    <row r="58" spans="2:44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6"/>
    </row>
    <row r="59" spans="2:44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</row>
    <row r="60" spans="2:44" s="20" customFormat="1" ht="12.75">
      <c r="B60" s="21"/>
      <c r="C60" s="22"/>
      <c r="D60" s="36" t="s">
        <v>51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6" t="s">
        <v>52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36" t="s">
        <v>51</v>
      </c>
      <c r="AI60" s="24"/>
      <c r="AJ60" s="24"/>
      <c r="AK60" s="24"/>
      <c r="AL60" s="24"/>
      <c r="AM60" s="36" t="s">
        <v>52</v>
      </c>
      <c r="AN60" s="24"/>
      <c r="AO60" s="24"/>
      <c r="AP60" s="22"/>
      <c r="AQ60" s="22"/>
      <c r="AR60" s="25"/>
    </row>
    <row r="61" spans="2:44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6"/>
    </row>
    <row r="62" spans="2:44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6"/>
    </row>
    <row r="63" spans="2:44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6"/>
    </row>
    <row r="64" spans="2:44" s="20" customFormat="1" ht="12.75">
      <c r="B64" s="21"/>
      <c r="C64" s="22"/>
      <c r="D64" s="34" t="s">
        <v>53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54</v>
      </c>
      <c r="AI64" s="35"/>
      <c r="AJ64" s="35"/>
      <c r="AK64" s="35"/>
      <c r="AL64" s="35"/>
      <c r="AM64" s="35"/>
      <c r="AN64" s="35"/>
      <c r="AO64" s="35"/>
      <c r="AP64" s="22"/>
      <c r="AQ64" s="22"/>
      <c r="AR64" s="25"/>
    </row>
    <row r="65" spans="2:44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6"/>
    </row>
    <row r="66" spans="2:44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6"/>
    </row>
    <row r="67" spans="2:44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6"/>
    </row>
    <row r="68" spans="2:44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6"/>
    </row>
    <row r="69" spans="2:44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6"/>
    </row>
    <row r="70" spans="2:44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6"/>
    </row>
    <row r="71" spans="2:44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6"/>
    </row>
    <row r="72" spans="2:44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6"/>
    </row>
    <row r="73" spans="2:44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6"/>
    </row>
    <row r="74" spans="2:44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6"/>
    </row>
    <row r="75" spans="2:44" s="20" customFormat="1" ht="12.75">
      <c r="B75" s="21"/>
      <c r="C75" s="22"/>
      <c r="D75" s="36" t="s">
        <v>51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36" t="s">
        <v>52</v>
      </c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36" t="s">
        <v>51</v>
      </c>
      <c r="AI75" s="24"/>
      <c r="AJ75" s="24"/>
      <c r="AK75" s="24"/>
      <c r="AL75" s="24"/>
      <c r="AM75" s="36" t="s">
        <v>52</v>
      </c>
      <c r="AN75" s="24"/>
      <c r="AO75" s="24"/>
      <c r="AP75" s="22"/>
      <c r="AQ75" s="22"/>
      <c r="AR75" s="25"/>
    </row>
    <row r="76" spans="2:44" s="20" customFormat="1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5"/>
    </row>
    <row r="77" spans="2:44" s="20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20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20" customFormat="1" ht="24.95" customHeight="1">
      <c r="B82" s="21"/>
      <c r="C82" s="9" t="s">
        <v>55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5"/>
    </row>
    <row r="83" spans="1:91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5"/>
    </row>
    <row r="84" spans="1:91" s="41" customFormat="1" ht="12" customHeight="1">
      <c r="B84" s="42"/>
      <c r="C84" s="15" t="s">
        <v>13</v>
      </c>
      <c r="D84" s="43"/>
      <c r="E84" s="43"/>
      <c r="F84" s="43"/>
      <c r="G84" s="43"/>
      <c r="H84" s="43"/>
      <c r="I84" s="43"/>
      <c r="J84" s="43"/>
      <c r="K84" s="43"/>
      <c r="L84" s="43" t="str">
        <f t="shared" ref="L84:L85" si="0">K5</f>
        <v>127/2024</v>
      </c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4"/>
    </row>
    <row r="85" spans="1:91" s="45" customFormat="1" ht="36.950000000000003" customHeight="1">
      <c r="B85" s="46"/>
      <c r="C85" s="47" t="s">
        <v>16</v>
      </c>
      <c r="D85" s="48"/>
      <c r="E85" s="48"/>
      <c r="F85" s="48"/>
      <c r="G85" s="48"/>
      <c r="H85" s="48"/>
      <c r="I85" s="48"/>
      <c r="J85" s="48"/>
      <c r="K85" s="48"/>
      <c r="L85" s="277" t="str">
        <f t="shared" si="0"/>
        <v>Rozšíření infrastruktury cestovního ruchu u Pilské nádrže</v>
      </c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48"/>
      <c r="AQ85" s="48"/>
      <c r="AR85" s="49"/>
    </row>
    <row r="86" spans="1:91" s="20" customFormat="1" ht="6.95" customHeight="1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5"/>
    </row>
    <row r="87" spans="1:91" s="20" customFormat="1" ht="12" customHeight="1">
      <c r="B87" s="21"/>
      <c r="C87" s="15" t="s">
        <v>20</v>
      </c>
      <c r="D87" s="22"/>
      <c r="E87" s="22"/>
      <c r="F87" s="22"/>
      <c r="G87" s="22"/>
      <c r="H87" s="22"/>
      <c r="I87" s="22"/>
      <c r="J87" s="22"/>
      <c r="K87" s="22"/>
      <c r="L87" s="50" t="str">
        <f>IF(K8="","",K8)</f>
        <v>k.ú. Zámek Žďár [795453]</v>
      </c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15" t="s">
        <v>22</v>
      </c>
      <c r="AJ87" s="22"/>
      <c r="AK87" s="22"/>
      <c r="AL87" s="22"/>
      <c r="AM87" s="279" t="str">
        <f>IF(AN8= "","",AN8)</f>
        <v>Vyplň údaj</v>
      </c>
      <c r="AN87" s="279"/>
      <c r="AO87" s="22"/>
      <c r="AP87" s="22"/>
      <c r="AQ87" s="22"/>
      <c r="AR87" s="25"/>
    </row>
    <row r="88" spans="1:91" s="20" customFormat="1" ht="6.95" customHeight="1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5"/>
    </row>
    <row r="89" spans="1:91" s="20" customFormat="1" ht="15.2" customHeight="1">
      <c r="B89" s="21"/>
      <c r="C89" s="15" t="s">
        <v>23</v>
      </c>
      <c r="D89" s="22"/>
      <c r="E89" s="22"/>
      <c r="F89" s="22"/>
      <c r="G89" s="22"/>
      <c r="H89" s="22"/>
      <c r="I89" s="22"/>
      <c r="J89" s="22"/>
      <c r="K89" s="22"/>
      <c r="L89" s="43" t="str">
        <f>IF(E11= "","",E11)</f>
        <v xml:space="preserve"> </v>
      </c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15" t="s">
        <v>29</v>
      </c>
      <c r="AJ89" s="22"/>
      <c r="AK89" s="22"/>
      <c r="AL89" s="22"/>
      <c r="AM89" s="280" t="str">
        <f>IF(E17="","",E17)</f>
        <v xml:space="preserve">Tomáš Bezchleba </v>
      </c>
      <c r="AN89" s="281"/>
      <c r="AO89" s="281"/>
      <c r="AP89" s="281"/>
      <c r="AQ89" s="22"/>
      <c r="AR89" s="25"/>
      <c r="AS89" s="282" t="s">
        <v>56</v>
      </c>
      <c r="AT89" s="28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20" customFormat="1" ht="15.2" customHeight="1">
      <c r="B90" s="21"/>
      <c r="C90" s="15" t="s">
        <v>27</v>
      </c>
      <c r="D90" s="22"/>
      <c r="E90" s="22"/>
      <c r="F90" s="22"/>
      <c r="G90" s="22"/>
      <c r="H90" s="22"/>
      <c r="I90" s="22"/>
      <c r="J90" s="22"/>
      <c r="K90" s="22"/>
      <c r="L90" s="43" t="str">
        <f>IF(E14= "Vyplň údaj","",E14)</f>
        <v/>
      </c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15" t="s">
        <v>32</v>
      </c>
      <c r="AJ90" s="22"/>
      <c r="AK90" s="22"/>
      <c r="AL90" s="22"/>
      <c r="AM90" s="280" t="str">
        <f>IF(E20="","",E20)</f>
        <v>Zdeněk Drda</v>
      </c>
      <c r="AN90" s="281"/>
      <c r="AO90" s="281"/>
      <c r="AP90" s="281"/>
      <c r="AQ90" s="22"/>
      <c r="AR90" s="25"/>
      <c r="AS90" s="284"/>
      <c r="AT90" s="285"/>
      <c r="BD90" s="55"/>
    </row>
    <row r="91" spans="1:91" s="20" customFormat="1" ht="10.9" customHeight="1"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5"/>
      <c r="AS91" s="286"/>
      <c r="AT91" s="287"/>
      <c r="AU91" s="22"/>
      <c r="AV91" s="22"/>
      <c r="AW91" s="22"/>
      <c r="AX91" s="22"/>
      <c r="AY91" s="22"/>
      <c r="AZ91" s="22"/>
      <c r="BA91" s="22"/>
      <c r="BB91" s="22"/>
      <c r="BC91" s="22"/>
      <c r="BD91" s="56"/>
    </row>
    <row r="92" spans="1:91" s="20" customFormat="1" ht="29.25" customHeight="1">
      <c r="B92" s="21"/>
      <c r="C92" s="288" t="s">
        <v>57</v>
      </c>
      <c r="D92" s="289"/>
      <c r="E92" s="289"/>
      <c r="F92" s="289"/>
      <c r="G92" s="289"/>
      <c r="H92" s="57"/>
      <c r="I92" s="290" t="s">
        <v>58</v>
      </c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91" t="s">
        <v>59</v>
      </c>
      <c r="AH92" s="289"/>
      <c r="AI92" s="289"/>
      <c r="AJ92" s="289"/>
      <c r="AK92" s="289"/>
      <c r="AL92" s="289"/>
      <c r="AM92" s="289"/>
      <c r="AN92" s="290" t="s">
        <v>60</v>
      </c>
      <c r="AO92" s="289"/>
      <c r="AP92" s="292"/>
      <c r="AQ92" s="58" t="s">
        <v>61</v>
      </c>
      <c r="AR92" s="25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20" customFormat="1" ht="10.9" customHeight="1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5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</row>
    <row r="94" spans="1:91" s="65" customFormat="1" ht="32.450000000000003" customHeight="1">
      <c r="B94" s="66"/>
      <c r="C94" s="67" t="s">
        <v>74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93">
        <f>ROUND(AG95+SUM(AG96:AG105)+AG110,2)</f>
        <v>0</v>
      </c>
      <c r="AH94" s="293"/>
      <c r="AI94" s="293"/>
      <c r="AJ94" s="293"/>
      <c r="AK94" s="293"/>
      <c r="AL94" s="293"/>
      <c r="AM94" s="293"/>
      <c r="AN94" s="294">
        <f t="shared" ref="AN94:AN99" si="1">SUM(AG94,AT94)</f>
        <v>0</v>
      </c>
      <c r="AO94" s="294"/>
      <c r="AP94" s="294"/>
      <c r="AQ94" s="70" t="s">
        <v>1</v>
      </c>
      <c r="AR94" s="71"/>
      <c r="AS94" s="72">
        <f>ROUND(AS95+SUM(AS96:AS105)+AS110,2)</f>
        <v>0</v>
      </c>
      <c r="AT94" s="73">
        <f t="shared" ref="AT94:AT99" si="2">ROUND(SUM(AV94:AW94),2)</f>
        <v>0</v>
      </c>
      <c r="AU94" s="74">
        <f>ROUND(AU95+SUM(AU96:AU105)+AU110,5)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ROUND(AZ95+SUM(AZ96:AZ105)+AZ110,2)</f>
        <v>0</v>
      </c>
      <c r="BA94" s="73">
        <f>ROUND(BA95+SUM(BA96:BA105)+BA110,2)</f>
        <v>0</v>
      </c>
      <c r="BB94" s="73">
        <f>ROUND(BB95+SUM(BB96:BB105)+BB110,2)</f>
        <v>0</v>
      </c>
      <c r="BC94" s="73">
        <f>ROUND(BC95+SUM(BC96:BC105)+BC110,2)</f>
        <v>0</v>
      </c>
      <c r="BD94" s="75">
        <f>ROUND(BD95+SUM(BD96:BD105)+BD110,2)</f>
        <v>0</v>
      </c>
      <c r="BS94" s="76" t="s">
        <v>75</v>
      </c>
      <c r="BT94" s="76" t="s">
        <v>76</v>
      </c>
      <c r="BU94" s="77" t="s">
        <v>77</v>
      </c>
      <c r="BV94" s="76" t="s">
        <v>78</v>
      </c>
      <c r="BW94" s="76" t="s">
        <v>5</v>
      </c>
      <c r="BX94" s="76" t="s">
        <v>79</v>
      </c>
      <c r="CL94" s="76" t="s">
        <v>1</v>
      </c>
    </row>
    <row r="95" spans="1:91" s="78" customFormat="1" ht="16.5" customHeight="1">
      <c r="A95" s="79" t="s">
        <v>80</v>
      </c>
      <c r="B95" s="80"/>
      <c r="C95" s="81"/>
      <c r="D95" s="295" t="s">
        <v>81</v>
      </c>
      <c r="E95" s="295"/>
      <c r="F95" s="295"/>
      <c r="G95" s="295"/>
      <c r="H95" s="295"/>
      <c r="I95" s="82"/>
      <c r="J95" s="295" t="s">
        <v>82</v>
      </c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6">
        <f>'SO-01 - Recepce'!J30</f>
        <v>0</v>
      </c>
      <c r="AH95" s="297"/>
      <c r="AI95" s="297"/>
      <c r="AJ95" s="297"/>
      <c r="AK95" s="297"/>
      <c r="AL95" s="297"/>
      <c r="AM95" s="297"/>
      <c r="AN95" s="296">
        <f t="shared" si="1"/>
        <v>0</v>
      </c>
      <c r="AO95" s="297"/>
      <c r="AP95" s="297"/>
      <c r="AQ95" s="83" t="s">
        <v>83</v>
      </c>
      <c r="AR95" s="84"/>
      <c r="AS95" s="85">
        <v>0</v>
      </c>
      <c r="AT95" s="86">
        <f t="shared" si="2"/>
        <v>0</v>
      </c>
      <c r="AU95" s="87">
        <f>'SO-01 - Recepce'!P123</f>
        <v>0</v>
      </c>
      <c r="AV95" s="86">
        <f>'SO-01 - Recepce'!J33</f>
        <v>0</v>
      </c>
      <c r="AW95" s="86">
        <f>'SO-01 - Recepce'!J34</f>
        <v>0</v>
      </c>
      <c r="AX95" s="86">
        <f>'SO-01 - Recepce'!J35</f>
        <v>0</v>
      </c>
      <c r="AY95" s="86">
        <f>'SO-01 - Recepce'!J36</f>
        <v>0</v>
      </c>
      <c r="AZ95" s="86">
        <f>'SO-01 - Recepce'!F33</f>
        <v>0</v>
      </c>
      <c r="BA95" s="86">
        <f>'SO-01 - Recepce'!F34</f>
        <v>0</v>
      </c>
      <c r="BB95" s="86">
        <f>'SO-01 - Recepce'!F35</f>
        <v>0</v>
      </c>
      <c r="BC95" s="86">
        <f>'SO-01 - Recepce'!F36</f>
        <v>0</v>
      </c>
      <c r="BD95" s="88">
        <f>'SO-01 - Recepce'!F37</f>
        <v>0</v>
      </c>
      <c r="BT95" s="89" t="s">
        <v>84</v>
      </c>
      <c r="BV95" s="89" t="s">
        <v>78</v>
      </c>
      <c r="BW95" s="89" t="s">
        <v>85</v>
      </c>
      <c r="BX95" s="89" t="s">
        <v>5</v>
      </c>
      <c r="CL95" s="89" t="s">
        <v>1</v>
      </c>
      <c r="CM95" s="89" t="s">
        <v>86</v>
      </c>
    </row>
    <row r="96" spans="1:91" s="78" customFormat="1" ht="16.5" customHeight="1">
      <c r="A96" s="79" t="s">
        <v>80</v>
      </c>
      <c r="B96" s="80"/>
      <c r="C96" s="81"/>
      <c r="D96" s="295" t="s">
        <v>87</v>
      </c>
      <c r="E96" s="295"/>
      <c r="F96" s="295"/>
      <c r="G96" s="295"/>
      <c r="H96" s="295"/>
      <c r="I96" s="82"/>
      <c r="J96" s="295" t="s">
        <v>88</v>
      </c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6">
        <f>'SO-02 - Opěrná stěna'!J30</f>
        <v>0</v>
      </c>
      <c r="AH96" s="297"/>
      <c r="AI96" s="297"/>
      <c r="AJ96" s="297"/>
      <c r="AK96" s="297"/>
      <c r="AL96" s="297"/>
      <c r="AM96" s="297"/>
      <c r="AN96" s="296">
        <f t="shared" si="1"/>
        <v>0</v>
      </c>
      <c r="AO96" s="297"/>
      <c r="AP96" s="297"/>
      <c r="AQ96" s="83" t="s">
        <v>83</v>
      </c>
      <c r="AR96" s="84"/>
      <c r="AS96" s="85">
        <v>0</v>
      </c>
      <c r="AT96" s="86">
        <f t="shared" si="2"/>
        <v>0</v>
      </c>
      <c r="AU96" s="87">
        <f>'SO-02 - Opěrná stěna'!P126</f>
        <v>0</v>
      </c>
      <c r="AV96" s="86">
        <f>'SO-02 - Opěrná stěna'!J33</f>
        <v>0</v>
      </c>
      <c r="AW96" s="86">
        <f>'SO-02 - Opěrná stěna'!J34</f>
        <v>0</v>
      </c>
      <c r="AX96" s="86">
        <f>'SO-02 - Opěrná stěna'!J35</f>
        <v>0</v>
      </c>
      <c r="AY96" s="86">
        <f>'SO-02 - Opěrná stěna'!J36</f>
        <v>0</v>
      </c>
      <c r="AZ96" s="86">
        <f>'SO-02 - Opěrná stěna'!F33</f>
        <v>0</v>
      </c>
      <c r="BA96" s="86">
        <f>'SO-02 - Opěrná stěna'!F34</f>
        <v>0</v>
      </c>
      <c r="BB96" s="86">
        <f>'SO-02 - Opěrná stěna'!F35</f>
        <v>0</v>
      </c>
      <c r="BC96" s="86">
        <f>'SO-02 - Opěrná stěna'!F36</f>
        <v>0</v>
      </c>
      <c r="BD96" s="88">
        <f>'SO-02 - Opěrná stěna'!F37</f>
        <v>0</v>
      </c>
      <c r="BT96" s="89" t="s">
        <v>84</v>
      </c>
      <c r="BV96" s="89" t="s">
        <v>78</v>
      </c>
      <c r="BW96" s="89" t="s">
        <v>89</v>
      </c>
      <c r="BX96" s="89" t="s">
        <v>5</v>
      </c>
      <c r="CL96" s="89" t="s">
        <v>1</v>
      </c>
      <c r="CM96" s="89" t="s">
        <v>86</v>
      </c>
    </row>
    <row r="97" spans="1:91" s="78" customFormat="1" ht="16.5" customHeight="1">
      <c r="A97" s="79" t="s">
        <v>80</v>
      </c>
      <c r="B97" s="80"/>
      <c r="C97" s="81"/>
      <c r="D97" s="295" t="s">
        <v>90</v>
      </c>
      <c r="E97" s="295"/>
      <c r="F97" s="295"/>
      <c r="G97" s="295"/>
      <c r="H97" s="295"/>
      <c r="I97" s="82"/>
      <c r="J97" s="295" t="s">
        <v>91</v>
      </c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6">
        <f>'SO-03 - Venkovní terasa'!J30</f>
        <v>0</v>
      </c>
      <c r="AH97" s="297"/>
      <c r="AI97" s="297"/>
      <c r="AJ97" s="297"/>
      <c r="AK97" s="297"/>
      <c r="AL97" s="297"/>
      <c r="AM97" s="297"/>
      <c r="AN97" s="296">
        <f t="shared" si="1"/>
        <v>0</v>
      </c>
      <c r="AO97" s="297"/>
      <c r="AP97" s="297"/>
      <c r="AQ97" s="83" t="s">
        <v>83</v>
      </c>
      <c r="AR97" s="84"/>
      <c r="AS97" s="85">
        <v>0</v>
      </c>
      <c r="AT97" s="86">
        <f t="shared" si="2"/>
        <v>0</v>
      </c>
      <c r="AU97" s="87">
        <f>'SO-03 - Venkovní terasa'!P124</f>
        <v>0</v>
      </c>
      <c r="AV97" s="86">
        <f>'SO-03 - Venkovní terasa'!J33</f>
        <v>0</v>
      </c>
      <c r="AW97" s="86">
        <f>'SO-03 - Venkovní terasa'!J34</f>
        <v>0</v>
      </c>
      <c r="AX97" s="86">
        <f>'SO-03 - Venkovní terasa'!J35</f>
        <v>0</v>
      </c>
      <c r="AY97" s="86">
        <f>'SO-03 - Venkovní terasa'!J36</f>
        <v>0</v>
      </c>
      <c r="AZ97" s="86">
        <f>'SO-03 - Venkovní terasa'!F33</f>
        <v>0</v>
      </c>
      <c r="BA97" s="86">
        <f>'SO-03 - Venkovní terasa'!F34</f>
        <v>0</v>
      </c>
      <c r="BB97" s="86">
        <f>'SO-03 - Venkovní terasa'!F35</f>
        <v>0</v>
      </c>
      <c r="BC97" s="86">
        <f>'SO-03 - Venkovní terasa'!F36</f>
        <v>0</v>
      </c>
      <c r="BD97" s="88">
        <f>'SO-03 - Venkovní terasa'!F37</f>
        <v>0</v>
      </c>
      <c r="BT97" s="89" t="s">
        <v>84</v>
      </c>
      <c r="BV97" s="89" t="s">
        <v>78</v>
      </c>
      <c r="BW97" s="89" t="s">
        <v>92</v>
      </c>
      <c r="BX97" s="89" t="s">
        <v>5</v>
      </c>
      <c r="CL97" s="89" t="s">
        <v>1</v>
      </c>
      <c r="CM97" s="89" t="s">
        <v>86</v>
      </c>
    </row>
    <row r="98" spans="1:91" s="78" customFormat="1" ht="16.5" customHeight="1">
      <c r="A98" s="79" t="s">
        <v>80</v>
      </c>
      <c r="B98" s="80"/>
      <c r="C98" s="81"/>
      <c r="D98" s="295" t="s">
        <v>93</v>
      </c>
      <c r="E98" s="295"/>
      <c r="F98" s="295"/>
      <c r="G98" s="295"/>
      <c r="H98" s="295"/>
      <c r="I98" s="82"/>
      <c r="J98" s="295" t="s">
        <v>94</v>
      </c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6">
        <f>'SO-04 - Dolní zpevněné pl...'!J30</f>
        <v>0</v>
      </c>
      <c r="AH98" s="297"/>
      <c r="AI98" s="297"/>
      <c r="AJ98" s="297"/>
      <c r="AK98" s="297"/>
      <c r="AL98" s="297"/>
      <c r="AM98" s="297"/>
      <c r="AN98" s="296">
        <f t="shared" si="1"/>
        <v>0</v>
      </c>
      <c r="AO98" s="297"/>
      <c r="AP98" s="297"/>
      <c r="AQ98" s="83" t="s">
        <v>83</v>
      </c>
      <c r="AR98" s="84"/>
      <c r="AS98" s="85">
        <v>0</v>
      </c>
      <c r="AT98" s="86">
        <f t="shared" si="2"/>
        <v>0</v>
      </c>
      <c r="AU98" s="87">
        <f>'SO-04 - Dolní zpevněné pl...'!P122</f>
        <v>0</v>
      </c>
      <c r="AV98" s="86">
        <f>'SO-04 - Dolní zpevněné pl...'!J33</f>
        <v>0</v>
      </c>
      <c r="AW98" s="86">
        <f>'SO-04 - Dolní zpevněné pl...'!J34</f>
        <v>0</v>
      </c>
      <c r="AX98" s="86">
        <f>'SO-04 - Dolní zpevněné pl...'!J35</f>
        <v>0</v>
      </c>
      <c r="AY98" s="86">
        <f>'SO-04 - Dolní zpevněné pl...'!J36</f>
        <v>0</v>
      </c>
      <c r="AZ98" s="86">
        <f>'SO-04 - Dolní zpevněné pl...'!F33</f>
        <v>0</v>
      </c>
      <c r="BA98" s="86">
        <f>'SO-04 - Dolní zpevněné pl...'!F34</f>
        <v>0</v>
      </c>
      <c r="BB98" s="86">
        <f>'SO-04 - Dolní zpevněné pl...'!F35</f>
        <v>0</v>
      </c>
      <c r="BC98" s="86">
        <f>'SO-04 - Dolní zpevněné pl...'!F36</f>
        <v>0</v>
      </c>
      <c r="BD98" s="88">
        <f>'SO-04 - Dolní zpevněné pl...'!F37</f>
        <v>0</v>
      </c>
      <c r="BT98" s="89" t="s">
        <v>84</v>
      </c>
      <c r="BV98" s="89" t="s">
        <v>78</v>
      </c>
      <c r="BW98" s="89" t="s">
        <v>95</v>
      </c>
      <c r="BX98" s="89" t="s">
        <v>5</v>
      </c>
      <c r="CL98" s="89" t="s">
        <v>1</v>
      </c>
      <c r="CM98" s="89" t="s">
        <v>86</v>
      </c>
    </row>
    <row r="99" spans="1:91" s="78" customFormat="1" ht="16.5" customHeight="1">
      <c r="A99" s="79" t="s">
        <v>80</v>
      </c>
      <c r="B99" s="80"/>
      <c r="C99" s="81"/>
      <c r="D99" s="295" t="s">
        <v>96</v>
      </c>
      <c r="E99" s="295"/>
      <c r="F99" s="295"/>
      <c r="G99" s="295"/>
      <c r="H99" s="295"/>
      <c r="I99" s="82"/>
      <c r="J99" s="295" t="s">
        <v>97</v>
      </c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6">
        <f>'SO-05 - Železobetonové ve...'!J30</f>
        <v>0</v>
      </c>
      <c r="AH99" s="297"/>
      <c r="AI99" s="297"/>
      <c r="AJ99" s="297"/>
      <c r="AK99" s="297"/>
      <c r="AL99" s="297"/>
      <c r="AM99" s="297"/>
      <c r="AN99" s="296">
        <f t="shared" si="1"/>
        <v>0</v>
      </c>
      <c r="AO99" s="297"/>
      <c r="AP99" s="297"/>
      <c r="AQ99" s="83" t="s">
        <v>83</v>
      </c>
      <c r="AR99" s="84"/>
      <c r="AS99" s="85">
        <v>0</v>
      </c>
      <c r="AT99" s="86">
        <f t="shared" si="2"/>
        <v>0</v>
      </c>
      <c r="AU99" s="87">
        <f>'SO-05 - Železobetonové ve...'!P124</f>
        <v>0</v>
      </c>
      <c r="AV99" s="86">
        <f>'SO-05 - Železobetonové ve...'!J33</f>
        <v>0</v>
      </c>
      <c r="AW99" s="86">
        <f>'SO-05 - Železobetonové ve...'!J34</f>
        <v>0</v>
      </c>
      <c r="AX99" s="86">
        <f>'SO-05 - Železobetonové ve...'!J35</f>
        <v>0</v>
      </c>
      <c r="AY99" s="86">
        <f>'SO-05 - Železobetonové ve...'!J36</f>
        <v>0</v>
      </c>
      <c r="AZ99" s="86">
        <f>'SO-05 - Železobetonové ve...'!F33</f>
        <v>0</v>
      </c>
      <c r="BA99" s="86">
        <f>'SO-05 - Železobetonové ve...'!F34</f>
        <v>0</v>
      </c>
      <c r="BB99" s="86">
        <f>'SO-05 - Železobetonové ve...'!F35</f>
        <v>0</v>
      </c>
      <c r="BC99" s="86">
        <f>'SO-05 - Železobetonové ve...'!F36</f>
        <v>0</v>
      </c>
      <c r="BD99" s="88">
        <f>'SO-05 - Železobetonové ve...'!F37</f>
        <v>0</v>
      </c>
      <c r="BT99" s="89" t="s">
        <v>84</v>
      </c>
      <c r="BV99" s="89" t="s">
        <v>78</v>
      </c>
      <c r="BW99" s="89" t="s">
        <v>98</v>
      </c>
      <c r="BX99" s="89" t="s">
        <v>5</v>
      </c>
      <c r="CL99" s="89" t="s">
        <v>1</v>
      </c>
      <c r="CM99" s="89" t="s">
        <v>86</v>
      </c>
    </row>
    <row r="100" spans="1:91" s="78" customFormat="1" ht="16.5" customHeight="1">
      <c r="A100" s="79" t="s">
        <v>80</v>
      </c>
      <c r="B100" s="80"/>
      <c r="C100" s="81"/>
      <c r="D100" s="295" t="s">
        <v>99</v>
      </c>
      <c r="E100" s="295"/>
      <c r="F100" s="295"/>
      <c r="G100" s="295"/>
      <c r="H100" s="295"/>
      <c r="I100" s="82"/>
      <c r="J100" s="295" t="s">
        <v>88</v>
      </c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6">
        <f>'SO-06 - Opěrná stěna'!J30</f>
        <v>0</v>
      </c>
      <c r="AH100" s="297"/>
      <c r="AI100" s="297"/>
      <c r="AJ100" s="297"/>
      <c r="AK100" s="297"/>
      <c r="AL100" s="297"/>
      <c r="AM100" s="297"/>
      <c r="AN100" s="296">
        <f t="shared" ref="AN100:AN110" si="3">SUM(AG100,AT100)</f>
        <v>0</v>
      </c>
      <c r="AO100" s="297"/>
      <c r="AP100" s="297"/>
      <c r="AQ100" s="83" t="s">
        <v>83</v>
      </c>
      <c r="AR100" s="84"/>
      <c r="AS100" s="85">
        <v>0</v>
      </c>
      <c r="AT100" s="86">
        <f t="shared" ref="AT100:AT110" si="4">ROUND(SUM(AV100:AW100),2)</f>
        <v>0</v>
      </c>
      <c r="AU100" s="87">
        <f>'SO-06 - Opěrná stěna'!P122</f>
        <v>0</v>
      </c>
      <c r="AV100" s="86">
        <f>'SO-06 - Opěrná stěna'!J33</f>
        <v>0</v>
      </c>
      <c r="AW100" s="86">
        <f>'SO-06 - Opěrná stěna'!J34</f>
        <v>0</v>
      </c>
      <c r="AX100" s="86">
        <f>'SO-06 - Opěrná stěna'!J35</f>
        <v>0</v>
      </c>
      <c r="AY100" s="86">
        <f>'SO-06 - Opěrná stěna'!J36</f>
        <v>0</v>
      </c>
      <c r="AZ100" s="86">
        <f>'SO-06 - Opěrná stěna'!F33</f>
        <v>0</v>
      </c>
      <c r="BA100" s="86">
        <f>'SO-06 - Opěrná stěna'!F34</f>
        <v>0</v>
      </c>
      <c r="BB100" s="86">
        <f>'SO-06 - Opěrná stěna'!F35</f>
        <v>0</v>
      </c>
      <c r="BC100" s="86">
        <f>'SO-06 - Opěrná stěna'!F36</f>
        <v>0</v>
      </c>
      <c r="BD100" s="88">
        <f>'SO-06 - Opěrná stěna'!F37</f>
        <v>0</v>
      </c>
      <c r="BT100" s="89" t="s">
        <v>84</v>
      </c>
      <c r="BV100" s="89" t="s">
        <v>78</v>
      </c>
      <c r="BW100" s="89" t="s">
        <v>100</v>
      </c>
      <c r="BX100" s="89" t="s">
        <v>5</v>
      </c>
      <c r="CL100" s="89" t="s">
        <v>1</v>
      </c>
      <c r="CM100" s="89" t="s">
        <v>86</v>
      </c>
    </row>
    <row r="101" spans="1:91" s="78" customFormat="1" ht="16.5" customHeight="1">
      <c r="A101" s="79" t="s">
        <v>80</v>
      </c>
      <c r="B101" s="80"/>
      <c r="C101" s="81"/>
      <c r="D101" s="295" t="s">
        <v>101</v>
      </c>
      <c r="E101" s="295"/>
      <c r="F101" s="295"/>
      <c r="G101" s="295"/>
      <c r="H101" s="295"/>
      <c r="I101" s="82"/>
      <c r="J101" s="295" t="s">
        <v>88</v>
      </c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6">
        <f>'SO-07 - Opěrná stěna'!J30</f>
        <v>0</v>
      </c>
      <c r="AH101" s="297"/>
      <c r="AI101" s="297"/>
      <c r="AJ101" s="297"/>
      <c r="AK101" s="297"/>
      <c r="AL101" s="297"/>
      <c r="AM101" s="297"/>
      <c r="AN101" s="296">
        <f t="shared" si="3"/>
        <v>0</v>
      </c>
      <c r="AO101" s="297"/>
      <c r="AP101" s="297"/>
      <c r="AQ101" s="83" t="s">
        <v>83</v>
      </c>
      <c r="AR101" s="84"/>
      <c r="AS101" s="85">
        <v>0</v>
      </c>
      <c r="AT101" s="86">
        <f t="shared" si="4"/>
        <v>0</v>
      </c>
      <c r="AU101" s="87">
        <f>'SO-07 - Opěrná stěna'!P121</f>
        <v>0</v>
      </c>
      <c r="AV101" s="86">
        <f>'SO-07 - Opěrná stěna'!J33</f>
        <v>0</v>
      </c>
      <c r="AW101" s="86">
        <f>'SO-07 - Opěrná stěna'!J34</f>
        <v>0</v>
      </c>
      <c r="AX101" s="86">
        <f>'SO-07 - Opěrná stěna'!J35</f>
        <v>0</v>
      </c>
      <c r="AY101" s="86">
        <f>'SO-07 - Opěrná stěna'!J36</f>
        <v>0</v>
      </c>
      <c r="AZ101" s="86">
        <f>'SO-07 - Opěrná stěna'!F33</f>
        <v>0</v>
      </c>
      <c r="BA101" s="86">
        <f>'SO-07 - Opěrná stěna'!F34</f>
        <v>0</v>
      </c>
      <c r="BB101" s="86">
        <f>'SO-07 - Opěrná stěna'!F35</f>
        <v>0</v>
      </c>
      <c r="BC101" s="86">
        <f>'SO-07 - Opěrná stěna'!F36</f>
        <v>0</v>
      </c>
      <c r="BD101" s="88">
        <f>'SO-07 - Opěrná stěna'!F37</f>
        <v>0</v>
      </c>
      <c r="BT101" s="89" t="s">
        <v>84</v>
      </c>
      <c r="BV101" s="89" t="s">
        <v>78</v>
      </c>
      <c r="BW101" s="89" t="s">
        <v>102</v>
      </c>
      <c r="BX101" s="89" t="s">
        <v>5</v>
      </c>
      <c r="CL101" s="89" t="s">
        <v>1</v>
      </c>
      <c r="CM101" s="89" t="s">
        <v>86</v>
      </c>
    </row>
    <row r="102" spans="1:91" s="78" customFormat="1" ht="16.5" customHeight="1">
      <c r="A102" s="79" t="s">
        <v>80</v>
      </c>
      <c r="B102" s="80"/>
      <c r="C102" s="81"/>
      <c r="D102" s="295" t="s">
        <v>103</v>
      </c>
      <c r="E102" s="295"/>
      <c r="F102" s="295"/>
      <c r="G102" s="295"/>
      <c r="H102" s="295"/>
      <c r="I102" s="82"/>
      <c r="J102" s="295" t="s">
        <v>104</v>
      </c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6">
        <f>'SO-08 - Horní zpevněné pl...'!J30</f>
        <v>0</v>
      </c>
      <c r="AH102" s="297"/>
      <c r="AI102" s="297"/>
      <c r="AJ102" s="297"/>
      <c r="AK102" s="297"/>
      <c r="AL102" s="297"/>
      <c r="AM102" s="297"/>
      <c r="AN102" s="296">
        <f t="shared" si="3"/>
        <v>0</v>
      </c>
      <c r="AO102" s="297"/>
      <c r="AP102" s="297"/>
      <c r="AQ102" s="83" t="s">
        <v>83</v>
      </c>
      <c r="AR102" s="84"/>
      <c r="AS102" s="85">
        <v>0</v>
      </c>
      <c r="AT102" s="86">
        <f t="shared" si="4"/>
        <v>0</v>
      </c>
      <c r="AU102" s="87">
        <f>'SO-08 - Horní zpevněné pl...'!P123</f>
        <v>0</v>
      </c>
      <c r="AV102" s="86">
        <f>'SO-08 - Horní zpevněné pl...'!J33</f>
        <v>0</v>
      </c>
      <c r="AW102" s="86">
        <f>'SO-08 - Horní zpevněné pl...'!J34</f>
        <v>0</v>
      </c>
      <c r="AX102" s="86">
        <f>'SO-08 - Horní zpevněné pl...'!J35</f>
        <v>0</v>
      </c>
      <c r="AY102" s="86">
        <f>'SO-08 - Horní zpevněné pl...'!J36</f>
        <v>0</v>
      </c>
      <c r="AZ102" s="86">
        <f>'SO-08 - Horní zpevněné pl...'!F33</f>
        <v>0</v>
      </c>
      <c r="BA102" s="86">
        <f>'SO-08 - Horní zpevněné pl...'!F34</f>
        <v>0</v>
      </c>
      <c r="BB102" s="86">
        <f>'SO-08 - Horní zpevněné pl...'!F35</f>
        <v>0</v>
      </c>
      <c r="BC102" s="86">
        <f>'SO-08 - Horní zpevněné pl...'!F36</f>
        <v>0</v>
      </c>
      <c r="BD102" s="88">
        <f>'SO-08 - Horní zpevněné pl...'!F37</f>
        <v>0</v>
      </c>
      <c r="BT102" s="89" t="s">
        <v>84</v>
      </c>
      <c r="BV102" s="89" t="s">
        <v>78</v>
      </c>
      <c r="BW102" s="89" t="s">
        <v>105</v>
      </c>
      <c r="BX102" s="89" t="s">
        <v>5</v>
      </c>
      <c r="CL102" s="89" t="s">
        <v>1</v>
      </c>
      <c r="CM102" s="89" t="s">
        <v>86</v>
      </c>
    </row>
    <row r="103" spans="1:91" s="78" customFormat="1" ht="16.5" customHeight="1">
      <c r="A103" s="79" t="s">
        <v>80</v>
      </c>
      <c r="B103" s="80"/>
      <c r="C103" s="81"/>
      <c r="D103" s="295" t="s">
        <v>106</v>
      </c>
      <c r="E103" s="295"/>
      <c r="F103" s="295"/>
      <c r="G103" s="295"/>
      <c r="H103" s="295"/>
      <c r="I103" s="82"/>
      <c r="J103" s="295" t="s">
        <v>88</v>
      </c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6">
        <f>'SO-09 - Opěrná stěna'!J30</f>
        <v>0</v>
      </c>
      <c r="AH103" s="297"/>
      <c r="AI103" s="297"/>
      <c r="AJ103" s="297"/>
      <c r="AK103" s="297"/>
      <c r="AL103" s="297"/>
      <c r="AM103" s="297"/>
      <c r="AN103" s="296">
        <f t="shared" si="3"/>
        <v>0</v>
      </c>
      <c r="AO103" s="297"/>
      <c r="AP103" s="297"/>
      <c r="AQ103" s="83" t="s">
        <v>83</v>
      </c>
      <c r="AR103" s="84"/>
      <c r="AS103" s="85">
        <v>0</v>
      </c>
      <c r="AT103" s="86">
        <f t="shared" si="4"/>
        <v>0</v>
      </c>
      <c r="AU103" s="87">
        <f>'SO-09 - Opěrná stěna'!P120</f>
        <v>0</v>
      </c>
      <c r="AV103" s="86">
        <f>'SO-09 - Opěrná stěna'!J33</f>
        <v>0</v>
      </c>
      <c r="AW103" s="86">
        <f>'SO-09 - Opěrná stěna'!J34</f>
        <v>0</v>
      </c>
      <c r="AX103" s="86">
        <f>'SO-09 - Opěrná stěna'!J35</f>
        <v>0</v>
      </c>
      <c r="AY103" s="86">
        <f>'SO-09 - Opěrná stěna'!J36</f>
        <v>0</v>
      </c>
      <c r="AZ103" s="86">
        <f>'SO-09 - Opěrná stěna'!F33</f>
        <v>0</v>
      </c>
      <c r="BA103" s="86">
        <f>'SO-09 - Opěrná stěna'!F34</f>
        <v>0</v>
      </c>
      <c r="BB103" s="86">
        <f>'SO-09 - Opěrná stěna'!F35</f>
        <v>0</v>
      </c>
      <c r="BC103" s="86">
        <f>'SO-09 - Opěrná stěna'!F36</f>
        <v>0</v>
      </c>
      <c r="BD103" s="88">
        <f>'SO-09 - Opěrná stěna'!F37</f>
        <v>0</v>
      </c>
      <c r="BT103" s="89" t="s">
        <v>84</v>
      </c>
      <c r="BV103" s="89" t="s">
        <v>78</v>
      </c>
      <c r="BW103" s="89" t="s">
        <v>107</v>
      </c>
      <c r="BX103" s="89" t="s">
        <v>5</v>
      </c>
      <c r="CL103" s="89" t="s">
        <v>1</v>
      </c>
      <c r="CM103" s="89" t="s">
        <v>86</v>
      </c>
    </row>
    <row r="104" spans="1:91" s="78" customFormat="1" ht="16.5" customHeight="1">
      <c r="A104" s="79" t="s">
        <v>80</v>
      </c>
      <c r="B104" s="80"/>
      <c r="C104" s="81"/>
      <c r="D104" s="295" t="s">
        <v>108</v>
      </c>
      <c r="E104" s="295"/>
      <c r="F104" s="295"/>
      <c r="G104" s="295"/>
      <c r="H104" s="295"/>
      <c r="I104" s="82"/>
      <c r="J104" s="295" t="s">
        <v>109</v>
      </c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6">
        <f>'SO-10 - Bourací práce'!J30</f>
        <v>0</v>
      </c>
      <c r="AH104" s="297"/>
      <c r="AI104" s="297"/>
      <c r="AJ104" s="297"/>
      <c r="AK104" s="297"/>
      <c r="AL104" s="297"/>
      <c r="AM104" s="297"/>
      <c r="AN104" s="296">
        <f t="shared" si="3"/>
        <v>0</v>
      </c>
      <c r="AO104" s="297"/>
      <c r="AP104" s="297"/>
      <c r="AQ104" s="83" t="s">
        <v>83</v>
      </c>
      <c r="AR104" s="84"/>
      <c r="AS104" s="85">
        <v>0</v>
      </c>
      <c r="AT104" s="86">
        <f t="shared" si="4"/>
        <v>0</v>
      </c>
      <c r="AU104" s="87">
        <f>'SO-10 - Bourací práce'!P121</f>
        <v>0</v>
      </c>
      <c r="AV104" s="86">
        <f>'SO-10 - Bourací práce'!J33</f>
        <v>0</v>
      </c>
      <c r="AW104" s="86">
        <f>'SO-10 - Bourací práce'!J34</f>
        <v>0</v>
      </c>
      <c r="AX104" s="86">
        <f>'SO-10 - Bourací práce'!J35</f>
        <v>0</v>
      </c>
      <c r="AY104" s="86">
        <f>'SO-10 - Bourací práce'!J36</f>
        <v>0</v>
      </c>
      <c r="AZ104" s="86">
        <f>'SO-10 - Bourací práce'!F33</f>
        <v>0</v>
      </c>
      <c r="BA104" s="86">
        <f>'SO-10 - Bourací práce'!F34</f>
        <v>0</v>
      </c>
      <c r="BB104" s="86">
        <f>'SO-10 - Bourací práce'!F35</f>
        <v>0</v>
      </c>
      <c r="BC104" s="86">
        <f>'SO-10 - Bourací práce'!F36</f>
        <v>0</v>
      </c>
      <c r="BD104" s="88">
        <f>'SO-10 - Bourací práce'!F37</f>
        <v>0</v>
      </c>
      <c r="BT104" s="89" t="s">
        <v>84</v>
      </c>
      <c r="BV104" s="89" t="s">
        <v>78</v>
      </c>
      <c r="BW104" s="89" t="s">
        <v>110</v>
      </c>
      <c r="BX104" s="89" t="s">
        <v>5</v>
      </c>
      <c r="CL104" s="89" t="s">
        <v>1</v>
      </c>
      <c r="CM104" s="89" t="s">
        <v>86</v>
      </c>
    </row>
    <row r="105" spans="1:91" s="78" customFormat="1" ht="16.5" customHeight="1">
      <c r="B105" s="80"/>
      <c r="C105" s="81"/>
      <c r="D105" s="295" t="s">
        <v>111</v>
      </c>
      <c r="E105" s="295"/>
      <c r="F105" s="295"/>
      <c r="G105" s="295"/>
      <c r="H105" s="295"/>
      <c r="I105" s="82"/>
      <c r="J105" s="295" t="s">
        <v>112</v>
      </c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8">
        <f>ROUND(SUM(AG106:AG109),2)</f>
        <v>0</v>
      </c>
      <c r="AH105" s="297"/>
      <c r="AI105" s="297"/>
      <c r="AJ105" s="297"/>
      <c r="AK105" s="297"/>
      <c r="AL105" s="297"/>
      <c r="AM105" s="297"/>
      <c r="AN105" s="296">
        <f t="shared" si="3"/>
        <v>0</v>
      </c>
      <c r="AO105" s="297"/>
      <c r="AP105" s="297"/>
      <c r="AQ105" s="83" t="s">
        <v>83</v>
      </c>
      <c r="AR105" s="84"/>
      <c r="AS105" s="85">
        <f>ROUND(SUM(AS106:AS109),2)</f>
        <v>0</v>
      </c>
      <c r="AT105" s="86">
        <f t="shared" si="4"/>
        <v>0</v>
      </c>
      <c r="AU105" s="87">
        <f>ROUND(SUM(AU106:AU109),5)</f>
        <v>0</v>
      </c>
      <c r="AV105" s="86">
        <f>ROUND(AZ105*L29,2)</f>
        <v>0</v>
      </c>
      <c r="AW105" s="86">
        <f>ROUND(BA105*L30,2)</f>
        <v>0</v>
      </c>
      <c r="AX105" s="86">
        <f>ROUND(BB105*L29,2)</f>
        <v>0</v>
      </c>
      <c r="AY105" s="86">
        <f>ROUND(BC105*L30,2)</f>
        <v>0</v>
      </c>
      <c r="AZ105" s="86">
        <f>ROUND(SUM(AZ106:AZ109),2)</f>
        <v>0</v>
      </c>
      <c r="BA105" s="86">
        <f>ROUND(SUM(BA106:BA109),2)</f>
        <v>0</v>
      </c>
      <c r="BB105" s="86">
        <f>ROUND(SUM(BB106:BB109),2)</f>
        <v>0</v>
      </c>
      <c r="BC105" s="86">
        <f>ROUND(SUM(BC106:BC109),2)</f>
        <v>0</v>
      </c>
      <c r="BD105" s="88">
        <f>ROUND(SUM(BD106:BD109),2)</f>
        <v>0</v>
      </c>
      <c r="BS105" s="89" t="s">
        <v>75</v>
      </c>
      <c r="BT105" s="89" t="s">
        <v>84</v>
      </c>
      <c r="BU105" s="89" t="s">
        <v>77</v>
      </c>
      <c r="BV105" s="89" t="s">
        <v>78</v>
      </c>
      <c r="BW105" s="89" t="s">
        <v>113</v>
      </c>
      <c r="BX105" s="89" t="s">
        <v>5</v>
      </c>
      <c r="CL105" s="89" t="s">
        <v>1</v>
      </c>
      <c r="CM105" s="89" t="s">
        <v>86</v>
      </c>
    </row>
    <row r="106" spans="1:91" s="41" customFormat="1" ht="23.25" customHeight="1">
      <c r="A106" s="79" t="s">
        <v>80</v>
      </c>
      <c r="B106" s="42"/>
      <c r="C106" s="90"/>
      <c r="D106" s="90"/>
      <c r="E106" s="299" t="s">
        <v>114</v>
      </c>
      <c r="F106" s="299"/>
      <c r="G106" s="299"/>
      <c r="H106" s="299"/>
      <c r="I106" s="299"/>
      <c r="J106" s="90"/>
      <c r="K106" s="299" t="s">
        <v>115</v>
      </c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  <c r="AB106" s="299"/>
      <c r="AC106" s="299"/>
      <c r="AD106" s="299"/>
      <c r="AE106" s="299"/>
      <c r="AF106" s="299"/>
      <c r="AG106" s="300">
        <f>'SO- 11E - Arealové osvětl...'!J32</f>
        <v>0</v>
      </c>
      <c r="AH106" s="301"/>
      <c r="AI106" s="301"/>
      <c r="AJ106" s="301"/>
      <c r="AK106" s="301"/>
      <c r="AL106" s="301"/>
      <c r="AM106" s="301"/>
      <c r="AN106" s="300">
        <f t="shared" si="3"/>
        <v>0</v>
      </c>
      <c r="AO106" s="301"/>
      <c r="AP106" s="301"/>
      <c r="AQ106" s="91" t="s">
        <v>116</v>
      </c>
      <c r="AR106" s="44"/>
      <c r="AS106" s="92">
        <v>0</v>
      </c>
      <c r="AT106" s="93">
        <f t="shared" si="4"/>
        <v>0</v>
      </c>
      <c r="AU106" s="94">
        <f>'SO- 11E - Arealové osvětl...'!P122</f>
        <v>0</v>
      </c>
      <c r="AV106" s="93">
        <f>'SO- 11E - Arealové osvětl...'!J35</f>
        <v>0</v>
      </c>
      <c r="AW106" s="93">
        <f>'SO- 11E - Arealové osvětl...'!J36</f>
        <v>0</v>
      </c>
      <c r="AX106" s="93">
        <f>'SO- 11E - Arealové osvětl...'!J37</f>
        <v>0</v>
      </c>
      <c r="AY106" s="93">
        <f>'SO- 11E - Arealové osvětl...'!J38</f>
        <v>0</v>
      </c>
      <c r="AZ106" s="93">
        <f>'SO- 11E - Arealové osvětl...'!F35</f>
        <v>0</v>
      </c>
      <c r="BA106" s="93">
        <f>'SO- 11E - Arealové osvětl...'!F36</f>
        <v>0</v>
      </c>
      <c r="BB106" s="93">
        <f>'SO- 11E - Arealové osvětl...'!F37</f>
        <v>0</v>
      </c>
      <c r="BC106" s="93">
        <f>'SO- 11E - Arealové osvětl...'!F38</f>
        <v>0</v>
      </c>
      <c r="BD106" s="95">
        <f>'SO- 11E - Arealové osvětl...'!F39</f>
        <v>0</v>
      </c>
      <c r="BT106" s="96" t="s">
        <v>86</v>
      </c>
      <c r="BV106" s="96" t="s">
        <v>78</v>
      </c>
      <c r="BW106" s="96" t="s">
        <v>117</v>
      </c>
      <c r="BX106" s="96" t="s">
        <v>113</v>
      </c>
      <c r="CL106" s="96" t="s">
        <v>1</v>
      </c>
    </row>
    <row r="107" spans="1:91" s="41" customFormat="1" ht="23.25" customHeight="1">
      <c r="A107" s="79" t="s">
        <v>80</v>
      </c>
      <c r="B107" s="42"/>
      <c r="C107" s="90"/>
      <c r="D107" s="90"/>
      <c r="E107" s="299" t="s">
        <v>118</v>
      </c>
      <c r="F107" s="299"/>
      <c r="G107" s="299"/>
      <c r="H107" s="299"/>
      <c r="I107" s="299"/>
      <c r="J107" s="90"/>
      <c r="K107" s="299" t="s">
        <v>119</v>
      </c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299"/>
      <c r="AB107" s="299"/>
      <c r="AC107" s="299"/>
      <c r="AD107" s="299"/>
      <c r="AE107" s="299"/>
      <c r="AF107" s="299"/>
      <c r="AG107" s="300">
        <f>'SO- 11V - Přípojka vody'!J32</f>
        <v>0</v>
      </c>
      <c r="AH107" s="301"/>
      <c r="AI107" s="301"/>
      <c r="AJ107" s="301"/>
      <c r="AK107" s="301"/>
      <c r="AL107" s="301"/>
      <c r="AM107" s="301"/>
      <c r="AN107" s="300">
        <f t="shared" si="3"/>
        <v>0</v>
      </c>
      <c r="AO107" s="301"/>
      <c r="AP107" s="301"/>
      <c r="AQ107" s="91" t="s">
        <v>116</v>
      </c>
      <c r="AR107" s="44"/>
      <c r="AS107" s="92">
        <v>0</v>
      </c>
      <c r="AT107" s="93">
        <f t="shared" si="4"/>
        <v>0</v>
      </c>
      <c r="AU107" s="94">
        <f>'SO- 11V - Přípojka vody'!P123</f>
        <v>0</v>
      </c>
      <c r="AV107" s="93">
        <f>'SO- 11V - Přípojka vody'!J35</f>
        <v>0</v>
      </c>
      <c r="AW107" s="93">
        <f>'SO- 11V - Přípojka vody'!J36</f>
        <v>0</v>
      </c>
      <c r="AX107" s="93">
        <f>'SO- 11V - Přípojka vody'!J37</f>
        <v>0</v>
      </c>
      <c r="AY107" s="93">
        <f>'SO- 11V - Přípojka vody'!J38</f>
        <v>0</v>
      </c>
      <c r="AZ107" s="93">
        <f>'SO- 11V - Přípojka vody'!F35</f>
        <v>0</v>
      </c>
      <c r="BA107" s="93">
        <f>'SO- 11V - Přípojka vody'!F36</f>
        <v>0</v>
      </c>
      <c r="BB107" s="93">
        <f>'SO- 11V - Přípojka vody'!F37</f>
        <v>0</v>
      </c>
      <c r="BC107" s="93">
        <f>'SO- 11V - Přípojka vody'!F38</f>
        <v>0</v>
      </c>
      <c r="BD107" s="95">
        <f>'SO- 11V - Přípojka vody'!F39</f>
        <v>0</v>
      </c>
      <c r="BT107" s="96" t="s">
        <v>86</v>
      </c>
      <c r="BV107" s="96" t="s">
        <v>78</v>
      </c>
      <c r="BW107" s="96" t="s">
        <v>120</v>
      </c>
      <c r="BX107" s="96" t="s">
        <v>113</v>
      </c>
      <c r="CL107" s="96" t="s">
        <v>1</v>
      </c>
    </row>
    <row r="108" spans="1:91" s="41" customFormat="1" ht="23.25" customHeight="1">
      <c r="A108" s="79" t="s">
        <v>80</v>
      </c>
      <c r="B108" s="42"/>
      <c r="C108" s="90"/>
      <c r="D108" s="90"/>
      <c r="E108" s="299" t="s">
        <v>121</v>
      </c>
      <c r="F108" s="299"/>
      <c r="G108" s="299"/>
      <c r="H108" s="299"/>
      <c r="I108" s="299"/>
      <c r="J108" s="90"/>
      <c r="K108" s="299" t="s">
        <v>122</v>
      </c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  <c r="AB108" s="299"/>
      <c r="AC108" s="299"/>
      <c r="AD108" s="299"/>
      <c r="AE108" s="299"/>
      <c r="AF108" s="299"/>
      <c r="AG108" s="300">
        <f>'SO- 11K - Přípojka kanali...'!J32</f>
        <v>0</v>
      </c>
      <c r="AH108" s="301"/>
      <c r="AI108" s="301"/>
      <c r="AJ108" s="301"/>
      <c r="AK108" s="301"/>
      <c r="AL108" s="301"/>
      <c r="AM108" s="301"/>
      <c r="AN108" s="300">
        <f t="shared" si="3"/>
        <v>0</v>
      </c>
      <c r="AO108" s="301"/>
      <c r="AP108" s="301"/>
      <c r="AQ108" s="91" t="s">
        <v>116</v>
      </c>
      <c r="AR108" s="44"/>
      <c r="AS108" s="92">
        <v>0</v>
      </c>
      <c r="AT108" s="93">
        <f t="shared" si="4"/>
        <v>0</v>
      </c>
      <c r="AU108" s="94">
        <f>'SO- 11K - Přípojka kanali...'!P123</f>
        <v>0</v>
      </c>
      <c r="AV108" s="93">
        <f>'SO- 11K - Přípojka kanali...'!J35</f>
        <v>0</v>
      </c>
      <c r="AW108" s="93">
        <f>'SO- 11K - Přípojka kanali...'!J36</f>
        <v>0</v>
      </c>
      <c r="AX108" s="93">
        <f>'SO- 11K - Přípojka kanali...'!J37</f>
        <v>0</v>
      </c>
      <c r="AY108" s="93">
        <f>'SO- 11K - Přípojka kanali...'!J38</f>
        <v>0</v>
      </c>
      <c r="AZ108" s="93">
        <f>'SO- 11K - Přípojka kanali...'!F35</f>
        <v>0</v>
      </c>
      <c r="BA108" s="93">
        <f>'SO- 11K - Přípojka kanali...'!F36</f>
        <v>0</v>
      </c>
      <c r="BB108" s="93">
        <f>'SO- 11K - Přípojka kanali...'!F37</f>
        <v>0</v>
      </c>
      <c r="BC108" s="93">
        <f>'SO- 11K - Přípojka kanali...'!F38</f>
        <v>0</v>
      </c>
      <c r="BD108" s="95">
        <f>'SO- 11K - Přípojka kanali...'!F39</f>
        <v>0</v>
      </c>
      <c r="BT108" s="96" t="s">
        <v>86</v>
      </c>
      <c r="BV108" s="96" t="s">
        <v>78</v>
      </c>
      <c r="BW108" s="96" t="s">
        <v>123</v>
      </c>
      <c r="BX108" s="96" t="s">
        <v>113</v>
      </c>
      <c r="CL108" s="96" t="s">
        <v>1</v>
      </c>
    </row>
    <row r="109" spans="1:91" s="41" customFormat="1" ht="23.25" customHeight="1">
      <c r="A109" s="79" t="s">
        <v>80</v>
      </c>
      <c r="B109" s="42"/>
      <c r="C109" s="90"/>
      <c r="D109" s="90"/>
      <c r="E109" s="299" t="s">
        <v>124</v>
      </c>
      <c r="F109" s="299"/>
      <c r="G109" s="299"/>
      <c r="H109" s="299"/>
      <c r="I109" s="299"/>
      <c r="J109" s="90"/>
      <c r="K109" s="299" t="s">
        <v>125</v>
      </c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  <c r="AB109" s="299"/>
      <c r="AC109" s="299"/>
      <c r="AD109" s="299"/>
      <c r="AE109" s="299"/>
      <c r="AF109" s="299"/>
      <c r="AG109" s="300">
        <f>'SO- 11D - Přípojka kanali...'!J32</f>
        <v>0</v>
      </c>
      <c r="AH109" s="301"/>
      <c r="AI109" s="301"/>
      <c r="AJ109" s="301"/>
      <c r="AK109" s="301"/>
      <c r="AL109" s="301"/>
      <c r="AM109" s="301"/>
      <c r="AN109" s="300">
        <f t="shared" si="3"/>
        <v>0</v>
      </c>
      <c r="AO109" s="301"/>
      <c r="AP109" s="301"/>
      <c r="AQ109" s="91" t="s">
        <v>116</v>
      </c>
      <c r="AR109" s="44"/>
      <c r="AS109" s="92">
        <v>0</v>
      </c>
      <c r="AT109" s="93">
        <f t="shared" si="4"/>
        <v>0</v>
      </c>
      <c r="AU109" s="94">
        <f>'SO- 11D - Přípojka kanali...'!P123</f>
        <v>0</v>
      </c>
      <c r="AV109" s="93">
        <f>'SO- 11D - Přípojka kanali...'!J35</f>
        <v>0</v>
      </c>
      <c r="AW109" s="93">
        <f>'SO- 11D - Přípojka kanali...'!J36</f>
        <v>0</v>
      </c>
      <c r="AX109" s="93">
        <f>'SO- 11D - Přípojka kanali...'!J37</f>
        <v>0</v>
      </c>
      <c r="AY109" s="93">
        <f>'SO- 11D - Přípojka kanali...'!J38</f>
        <v>0</v>
      </c>
      <c r="AZ109" s="93">
        <f>'SO- 11D - Přípojka kanali...'!F35</f>
        <v>0</v>
      </c>
      <c r="BA109" s="93">
        <f>'SO- 11D - Přípojka kanali...'!F36</f>
        <v>0</v>
      </c>
      <c r="BB109" s="93">
        <f>'SO- 11D - Přípojka kanali...'!F37</f>
        <v>0</v>
      </c>
      <c r="BC109" s="93">
        <f>'SO- 11D - Přípojka kanali...'!F38</f>
        <v>0</v>
      </c>
      <c r="BD109" s="95">
        <f>'SO- 11D - Přípojka kanali...'!F39</f>
        <v>0</v>
      </c>
      <c r="BT109" s="96" t="s">
        <v>86</v>
      </c>
      <c r="BV109" s="96" t="s">
        <v>78</v>
      </c>
      <c r="BW109" s="96" t="s">
        <v>126</v>
      </c>
      <c r="BX109" s="96" t="s">
        <v>113</v>
      </c>
      <c r="CL109" s="96" t="s">
        <v>1</v>
      </c>
    </row>
    <row r="110" spans="1:91" s="78" customFormat="1" ht="16.5" customHeight="1">
      <c r="A110" s="79" t="s">
        <v>80</v>
      </c>
      <c r="B110" s="80"/>
      <c r="C110" s="81"/>
      <c r="D110" s="295" t="s">
        <v>127</v>
      </c>
      <c r="E110" s="295"/>
      <c r="F110" s="295"/>
      <c r="G110" s="295"/>
      <c r="H110" s="295"/>
      <c r="I110" s="82"/>
      <c r="J110" s="295" t="s">
        <v>128</v>
      </c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6">
        <f>'SO-12 - Vedlejší rozpočto...'!J30</f>
        <v>0</v>
      </c>
      <c r="AH110" s="297"/>
      <c r="AI110" s="297"/>
      <c r="AJ110" s="297"/>
      <c r="AK110" s="297"/>
      <c r="AL110" s="297"/>
      <c r="AM110" s="297"/>
      <c r="AN110" s="296">
        <f t="shared" si="3"/>
        <v>0</v>
      </c>
      <c r="AO110" s="297"/>
      <c r="AP110" s="297"/>
      <c r="AQ110" s="83" t="s">
        <v>83</v>
      </c>
      <c r="AR110" s="84"/>
      <c r="AS110" s="97">
        <v>0</v>
      </c>
      <c r="AT110" s="98">
        <f t="shared" si="4"/>
        <v>0</v>
      </c>
      <c r="AU110" s="99">
        <f>'SO-12 - Vedlejší rozpočto...'!P121</f>
        <v>0</v>
      </c>
      <c r="AV110" s="98">
        <f>'SO-12 - Vedlejší rozpočto...'!J33</f>
        <v>0</v>
      </c>
      <c r="AW110" s="98">
        <f>'SO-12 - Vedlejší rozpočto...'!J34</f>
        <v>0</v>
      </c>
      <c r="AX110" s="98">
        <f>'SO-12 - Vedlejší rozpočto...'!J35</f>
        <v>0</v>
      </c>
      <c r="AY110" s="98">
        <f>'SO-12 - Vedlejší rozpočto...'!J36</f>
        <v>0</v>
      </c>
      <c r="AZ110" s="98">
        <f>'SO-12 - Vedlejší rozpočto...'!F33</f>
        <v>0</v>
      </c>
      <c r="BA110" s="98">
        <f>'SO-12 - Vedlejší rozpočto...'!F34</f>
        <v>0</v>
      </c>
      <c r="BB110" s="98">
        <f>'SO-12 - Vedlejší rozpočto...'!F35</f>
        <v>0</v>
      </c>
      <c r="BC110" s="98">
        <f>'SO-12 - Vedlejší rozpočto...'!F36</f>
        <v>0</v>
      </c>
      <c r="BD110" s="100">
        <f>'SO-12 - Vedlejší rozpočto...'!F37</f>
        <v>0</v>
      </c>
      <c r="BT110" s="89" t="s">
        <v>84</v>
      </c>
      <c r="BV110" s="89" t="s">
        <v>78</v>
      </c>
      <c r="BW110" s="89" t="s">
        <v>129</v>
      </c>
      <c r="BX110" s="89" t="s">
        <v>5</v>
      </c>
      <c r="CL110" s="89" t="s">
        <v>1</v>
      </c>
      <c r="CM110" s="89" t="s">
        <v>86</v>
      </c>
    </row>
    <row r="111" spans="1:91" s="20" customFormat="1" ht="30" customHeight="1"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5"/>
    </row>
    <row r="112" spans="1:91" s="20" customFormat="1" ht="6.9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25"/>
    </row>
  </sheetData>
  <sheetProtection algorithmName="SHA-512" hashValue="ue5fXlmW3P1JWDpWFmCN1p6EFVDsBErAOwftJGkywQj3A69HAkzftYof9F9GdKOzsjNi0bvdYsX/YJh4Bgidmg==" saltValue="fz2/lWMuHgYmBqF0c1yBOTtbUI5OMsaw64BMDkpdRhJDvhI2prAB3UFmKnjcmEratkAzF6JewTfQONFh2WgUfg==" spinCount="100000" sheet="1" objects="1" scenarios="1" formatColumns="0" formatRows="0"/>
  <mergeCells count="102">
    <mergeCell ref="E109:I109"/>
    <mergeCell ref="K109:AF109"/>
    <mergeCell ref="AG109:AM109"/>
    <mergeCell ref="AN109:AP109"/>
    <mergeCell ref="D110:H110"/>
    <mergeCell ref="J110:AF110"/>
    <mergeCell ref="AG110:AM110"/>
    <mergeCell ref="AN110:AP110"/>
    <mergeCell ref="E106:I106"/>
    <mergeCell ref="K106:AF106"/>
    <mergeCell ref="AG106:AM106"/>
    <mergeCell ref="AN106:AP106"/>
    <mergeCell ref="E107:I107"/>
    <mergeCell ref="K107:AF107"/>
    <mergeCell ref="AG107:AM107"/>
    <mergeCell ref="AN107:AP107"/>
    <mergeCell ref="E108:I108"/>
    <mergeCell ref="K108:AF108"/>
    <mergeCell ref="AG108:AM108"/>
    <mergeCell ref="AN108:AP108"/>
    <mergeCell ref="D103:H103"/>
    <mergeCell ref="J103:AF103"/>
    <mergeCell ref="AG103:AM103"/>
    <mergeCell ref="AN103:AP103"/>
    <mergeCell ref="D104:H104"/>
    <mergeCell ref="J104:AF104"/>
    <mergeCell ref="AG104:AM104"/>
    <mergeCell ref="AN104:AP104"/>
    <mergeCell ref="D105:H105"/>
    <mergeCell ref="J105:AF105"/>
    <mergeCell ref="AG105:AM105"/>
    <mergeCell ref="AN105:AP105"/>
    <mergeCell ref="D100:H100"/>
    <mergeCell ref="J100:AF100"/>
    <mergeCell ref="AG100:AM100"/>
    <mergeCell ref="AN100:AP100"/>
    <mergeCell ref="D101:H101"/>
    <mergeCell ref="J101:AF101"/>
    <mergeCell ref="AG101:AM101"/>
    <mergeCell ref="AN101:AP101"/>
    <mergeCell ref="D102:H102"/>
    <mergeCell ref="J102:AF102"/>
    <mergeCell ref="AG102:AM102"/>
    <mergeCell ref="AN102:AP102"/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D99:H99"/>
    <mergeCell ref="J99:AF99"/>
    <mergeCell ref="AG99:AM99"/>
    <mergeCell ref="AN99:AP99"/>
    <mergeCell ref="AG94:AM94"/>
    <mergeCell ref="AN94:AP94"/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</mergeCells>
  <hyperlinks>
    <hyperlink ref="A95" location="'SO-01 - Recepce'!C2" display="/" xr:uid="{00000000-0004-0000-0000-000000000000}"/>
    <hyperlink ref="A96" location="'SO-02 - Opěrná stěna'!C2" display="/" xr:uid="{00000000-0004-0000-0000-000001000000}"/>
    <hyperlink ref="A97" location="'SO-03 - Venkovní terasa'!C2" display="/" xr:uid="{00000000-0004-0000-0000-000002000000}"/>
    <hyperlink ref="A98" location="'SO-04 - Dolní zpevněné pl...'!C2" display="/" xr:uid="{00000000-0004-0000-0000-000003000000}"/>
    <hyperlink ref="A99" location="'SO-05 - Železobetonové ve...'!C2" display="/" xr:uid="{00000000-0004-0000-0000-000004000000}"/>
    <hyperlink ref="A100" location="'SO-06 - Opěrná stěna'!C2" display="/" xr:uid="{00000000-0004-0000-0000-000005000000}"/>
    <hyperlink ref="A101" location="'SO-07 - Opěrná stěna'!C2" display="/" xr:uid="{00000000-0004-0000-0000-000006000000}"/>
    <hyperlink ref="A102" location="'SO-08 - Horní zpevněné pl...'!C2" display="/" xr:uid="{00000000-0004-0000-0000-000007000000}"/>
    <hyperlink ref="A103" location="'SO-09 - Opěrná stěna'!C2" display="/" xr:uid="{00000000-0004-0000-0000-000008000000}"/>
    <hyperlink ref="A104" location="'SO-10 - Bourací práce'!C2" display="/" xr:uid="{00000000-0004-0000-0000-000009000000}"/>
    <hyperlink ref="A106" location="'SO- 11E - Arealové osvětl...'!C2" display="/" xr:uid="{00000000-0004-0000-0000-00000A000000}"/>
    <hyperlink ref="A107" location="'SO- 11V - Přípojka vody'!C2" display="/" xr:uid="{00000000-0004-0000-0000-00000B000000}"/>
    <hyperlink ref="A108" location="'SO- 11K - Přípojka kanali...'!C2" display="/" xr:uid="{00000000-0004-0000-0000-00000C000000}"/>
    <hyperlink ref="A109" location="'SO- 11D - Přípojka kanali...'!C2" display="/" xr:uid="{00000000-0004-0000-0000-00000D000000}"/>
    <hyperlink ref="A110" location="'SO-12 - Vedlejší rozpočto...'!C2" display="/" xr:uid="{00000000-0004-0000-0000-00000E000000}"/>
  </hyperlinks>
  <pageMargins left="0.39375000000000004" right="0.39375000000000004" top="0.39375000000000004" bottom="0.39375000000000004" header="0" footer="0"/>
  <pageSetup paperSize="9" scale="72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9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5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3" t="s">
        <v>85</v>
      </c>
      <c r="AZ2" s="101" t="s">
        <v>130</v>
      </c>
      <c r="BA2" s="101" t="s">
        <v>131</v>
      </c>
      <c r="BB2" s="101" t="s">
        <v>132</v>
      </c>
      <c r="BC2" s="101" t="s">
        <v>133</v>
      </c>
      <c r="BD2" s="101" t="s">
        <v>134</v>
      </c>
    </row>
    <row r="3" spans="2:5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6"/>
      <c r="AT3" s="3" t="s">
        <v>86</v>
      </c>
    </row>
    <row r="4" spans="2:56" s="1" customFormat="1" ht="24.95" customHeight="1">
      <c r="B4" s="6"/>
      <c r="D4" s="104" t="s">
        <v>135</v>
      </c>
      <c r="L4" s="6"/>
      <c r="M4" s="105" t="s">
        <v>10</v>
      </c>
      <c r="AT4" s="3" t="s">
        <v>4</v>
      </c>
    </row>
    <row r="5" spans="2:56" s="1" customFormat="1" ht="6.95" customHeight="1">
      <c r="B5" s="6"/>
      <c r="L5" s="6"/>
    </row>
    <row r="6" spans="2:56" s="1" customFormat="1" ht="12" customHeight="1">
      <c r="B6" s="6"/>
      <c r="D6" s="106" t="s">
        <v>16</v>
      </c>
      <c r="L6" s="6"/>
    </row>
    <row r="7" spans="2:56" s="1" customFormat="1" ht="16.5" customHeight="1">
      <c r="B7" s="6"/>
      <c r="E7" s="302" t="str">
        <f>'Rekapitulace stavby'!K6</f>
        <v>Rozšíření infrastruktury cestovního ruchu u Pilské nádrže</v>
      </c>
      <c r="F7" s="303"/>
      <c r="G7" s="303"/>
      <c r="H7" s="303"/>
      <c r="L7" s="6"/>
    </row>
    <row r="8" spans="2:56" s="20" customFormat="1" ht="12" customHeight="1">
      <c r="B8" s="25"/>
      <c r="D8" s="106" t="s">
        <v>136</v>
      </c>
      <c r="L8" s="25"/>
    </row>
    <row r="9" spans="2:56" s="20" customFormat="1" ht="16.5" customHeight="1">
      <c r="B9" s="25"/>
      <c r="E9" s="304" t="s">
        <v>137</v>
      </c>
      <c r="F9" s="305"/>
      <c r="G9" s="305"/>
      <c r="H9" s="305"/>
      <c r="L9" s="25"/>
    </row>
    <row r="10" spans="2:56" s="20" customFormat="1">
      <c r="B10" s="25"/>
      <c r="L10" s="25"/>
    </row>
    <row r="11" spans="2:56" s="20" customFormat="1" ht="12" customHeight="1">
      <c r="B11" s="25"/>
      <c r="D11" s="106" t="s">
        <v>18</v>
      </c>
      <c r="F11" s="96" t="s">
        <v>1</v>
      </c>
      <c r="I11" s="106" t="s">
        <v>19</v>
      </c>
      <c r="J11" s="96" t="s">
        <v>1</v>
      </c>
      <c r="L11" s="25"/>
    </row>
    <row r="12" spans="2:56" s="20" customFormat="1" ht="12" customHeight="1">
      <c r="B12" s="25"/>
      <c r="D12" s="106" t="s">
        <v>20</v>
      </c>
      <c r="F12" s="96" t="s">
        <v>21</v>
      </c>
      <c r="I12" s="106" t="s">
        <v>22</v>
      </c>
      <c r="J12" s="107" t="str">
        <f>'Rekapitulace stavby'!AN8</f>
        <v>Vyplň údaj</v>
      </c>
      <c r="L12" s="25"/>
    </row>
    <row r="13" spans="2:56" s="20" customFormat="1" ht="10.9" customHeight="1">
      <c r="B13" s="25"/>
      <c r="L13" s="25"/>
    </row>
    <row r="14" spans="2:56" s="20" customFormat="1" ht="12" customHeight="1">
      <c r="B14" s="25"/>
      <c r="D14" s="106" t="s">
        <v>23</v>
      </c>
      <c r="I14" s="106" t="s">
        <v>24</v>
      </c>
      <c r="J14" s="96" t="str">
        <f>IF('Rekapitulace stavby'!AN10="","",'Rekapitulace stavby'!AN10)</f>
        <v/>
      </c>
      <c r="L14" s="25"/>
    </row>
    <row r="15" spans="2:56" s="20" customFormat="1" ht="18" customHeight="1">
      <c r="B15" s="25"/>
      <c r="E15" s="96" t="str">
        <f>IF('Rekapitulace stavby'!E11="","",'Rekapitulace stavby'!E11)</f>
        <v xml:space="preserve"> </v>
      </c>
      <c r="I15" s="106" t="s">
        <v>26</v>
      </c>
      <c r="J15" s="96" t="str">
        <f>IF('Rekapitulace stavby'!AN11="","",'Rekapitulace stavby'!AN11)</f>
        <v/>
      </c>
      <c r="L15" s="25"/>
    </row>
    <row r="16" spans="2:56" s="20" customFormat="1" ht="6.95" customHeight="1">
      <c r="B16" s="25"/>
      <c r="L16" s="25"/>
    </row>
    <row r="17" spans="2:12" s="20" customFormat="1" ht="12" customHeight="1">
      <c r="B17" s="25"/>
      <c r="D17" s="106" t="s">
        <v>27</v>
      </c>
      <c r="I17" s="106" t="s">
        <v>24</v>
      </c>
      <c r="J17" s="16" t="str">
        <f>'Rekapitulace stavby'!AN13</f>
        <v>Vyplň údaj</v>
      </c>
      <c r="L17" s="25"/>
    </row>
    <row r="18" spans="2:12" s="20" customFormat="1" ht="18" customHeight="1">
      <c r="B18" s="25"/>
      <c r="E18" s="306" t="str">
        <f>'Rekapitulace stavby'!E14</f>
        <v>Vyplň údaj</v>
      </c>
      <c r="F18" s="307"/>
      <c r="G18" s="307"/>
      <c r="H18" s="307"/>
      <c r="I18" s="106" t="s">
        <v>26</v>
      </c>
      <c r="J18" s="16" t="str">
        <f>'Rekapitulace stavby'!AN14</f>
        <v>Vyplň údaj</v>
      </c>
      <c r="L18" s="25"/>
    </row>
    <row r="19" spans="2:12" s="20" customFormat="1" ht="6.95" customHeight="1">
      <c r="B19" s="25"/>
      <c r="L19" s="25"/>
    </row>
    <row r="20" spans="2:12" s="20" customFormat="1" ht="12" customHeight="1">
      <c r="B20" s="25"/>
      <c r="D20" s="106" t="s">
        <v>29</v>
      </c>
      <c r="I20" s="106" t="s">
        <v>24</v>
      </c>
      <c r="J20" s="96" t="s">
        <v>1</v>
      </c>
      <c r="L20" s="25"/>
    </row>
    <row r="21" spans="2:12" s="20" customFormat="1" ht="18" customHeight="1">
      <c r="B21" s="25"/>
      <c r="E21" s="96" t="s">
        <v>30</v>
      </c>
      <c r="I21" s="106" t="s">
        <v>26</v>
      </c>
      <c r="J21" s="96" t="s">
        <v>1</v>
      </c>
      <c r="L21" s="25"/>
    </row>
    <row r="22" spans="2:12" s="20" customFormat="1" ht="6.95" customHeight="1">
      <c r="B22" s="25"/>
      <c r="L22" s="25"/>
    </row>
    <row r="23" spans="2:12" s="20" customFormat="1" ht="12" customHeight="1">
      <c r="B23" s="25"/>
      <c r="D23" s="106" t="s">
        <v>32</v>
      </c>
      <c r="I23" s="106" t="s">
        <v>24</v>
      </c>
      <c r="J23" s="96" t="s">
        <v>1</v>
      </c>
      <c r="L23" s="25"/>
    </row>
    <row r="24" spans="2:12" s="20" customFormat="1" ht="18" customHeight="1">
      <c r="B24" s="25"/>
      <c r="E24" s="96" t="s">
        <v>33</v>
      </c>
      <c r="I24" s="106" t="s">
        <v>26</v>
      </c>
      <c r="J24" s="96" t="s">
        <v>1</v>
      </c>
      <c r="L24" s="25"/>
    </row>
    <row r="25" spans="2:12" s="20" customFormat="1" ht="6.95" customHeight="1">
      <c r="B25" s="25"/>
      <c r="L25" s="25"/>
    </row>
    <row r="26" spans="2:12" s="20" customFormat="1" ht="12" customHeight="1">
      <c r="B26" s="25"/>
      <c r="D26" s="106" t="s">
        <v>34</v>
      </c>
      <c r="L26" s="25"/>
    </row>
    <row r="27" spans="2:12" s="108" customFormat="1" ht="16.5" customHeight="1">
      <c r="B27" s="109"/>
      <c r="E27" s="308" t="s">
        <v>1</v>
      </c>
      <c r="F27" s="308"/>
      <c r="G27" s="308"/>
      <c r="H27" s="308"/>
      <c r="L27" s="109"/>
    </row>
    <row r="28" spans="2:12" s="20" customFormat="1" ht="6.95" customHeight="1">
      <c r="B28" s="25"/>
      <c r="L28" s="25"/>
    </row>
    <row r="29" spans="2:12" s="20" customFormat="1" ht="6.95" customHeight="1">
      <c r="B29" s="25"/>
      <c r="D29" s="52"/>
      <c r="E29" s="52"/>
      <c r="F29" s="52"/>
      <c r="G29" s="52"/>
      <c r="H29" s="52"/>
      <c r="I29" s="52"/>
      <c r="J29" s="52"/>
      <c r="K29" s="52"/>
      <c r="L29" s="25"/>
    </row>
    <row r="30" spans="2:12" s="20" customFormat="1" ht="25.35" customHeight="1">
      <c r="B30" s="25"/>
      <c r="D30" s="110" t="s">
        <v>36</v>
      </c>
      <c r="J30" s="111">
        <f>ROUND(J123, 2)</f>
        <v>0</v>
      </c>
      <c r="L30" s="25"/>
    </row>
    <row r="31" spans="2:12" s="20" customFormat="1" ht="6.95" customHeight="1">
      <c r="B31" s="25"/>
      <c r="D31" s="52"/>
      <c r="E31" s="52"/>
      <c r="F31" s="52"/>
      <c r="G31" s="52"/>
      <c r="H31" s="52"/>
      <c r="I31" s="52"/>
      <c r="J31" s="52"/>
      <c r="K31" s="52"/>
      <c r="L31" s="25"/>
    </row>
    <row r="32" spans="2:12" s="20" customFormat="1" ht="14.45" customHeight="1">
      <c r="B32" s="25"/>
      <c r="F32" s="112" t="s">
        <v>38</v>
      </c>
      <c r="I32" s="112" t="s">
        <v>37</v>
      </c>
      <c r="J32" s="112" t="s">
        <v>39</v>
      </c>
      <c r="L32" s="25"/>
    </row>
    <row r="33" spans="2:12" s="20" customFormat="1" ht="14.45" customHeight="1">
      <c r="B33" s="25"/>
      <c r="D33" s="54" t="s">
        <v>40</v>
      </c>
      <c r="E33" s="106" t="s">
        <v>41</v>
      </c>
      <c r="F33" s="113">
        <f>ROUND((SUM(BE123:BE190)),  2)</f>
        <v>0</v>
      </c>
      <c r="I33" s="114">
        <v>0.21</v>
      </c>
      <c r="J33" s="113">
        <f>ROUND(((SUM(BE123:BE190))*I33),  2)</f>
        <v>0</v>
      </c>
      <c r="L33" s="25"/>
    </row>
    <row r="34" spans="2:12" s="20" customFormat="1" ht="14.45" customHeight="1">
      <c r="B34" s="25"/>
      <c r="E34" s="106" t="s">
        <v>42</v>
      </c>
      <c r="F34" s="113">
        <f>ROUND((SUM(BF123:BF190)),  2)</f>
        <v>0</v>
      </c>
      <c r="I34" s="114">
        <v>0.12</v>
      </c>
      <c r="J34" s="113">
        <f>ROUND(((SUM(BF123:BF190))*I34),  2)</f>
        <v>0</v>
      </c>
      <c r="L34" s="25"/>
    </row>
    <row r="35" spans="2:12" s="20" customFormat="1" ht="14.45" hidden="1" customHeight="1">
      <c r="B35" s="25"/>
      <c r="E35" s="106" t="s">
        <v>43</v>
      </c>
      <c r="F35" s="113">
        <f>ROUND((SUM(BG123:BG190)),  2)</f>
        <v>0</v>
      </c>
      <c r="I35" s="114">
        <v>0.21</v>
      </c>
      <c r="J35" s="113">
        <f t="shared" ref="J35:J37" si="0">0</f>
        <v>0</v>
      </c>
      <c r="L35" s="25"/>
    </row>
    <row r="36" spans="2:12" s="20" customFormat="1" ht="14.45" hidden="1" customHeight="1">
      <c r="B36" s="25"/>
      <c r="E36" s="106" t="s">
        <v>44</v>
      </c>
      <c r="F36" s="113">
        <f>ROUND((SUM(BH123:BH190)),  2)</f>
        <v>0</v>
      </c>
      <c r="I36" s="114">
        <v>0.12</v>
      </c>
      <c r="J36" s="113">
        <f t="shared" si="0"/>
        <v>0</v>
      </c>
      <c r="L36" s="25"/>
    </row>
    <row r="37" spans="2:12" s="20" customFormat="1" ht="14.45" hidden="1" customHeight="1">
      <c r="B37" s="25"/>
      <c r="E37" s="106" t="s">
        <v>45</v>
      </c>
      <c r="F37" s="113">
        <f>ROUND((SUM(BI123:BI190)),  2)</f>
        <v>0</v>
      </c>
      <c r="I37" s="114">
        <v>0</v>
      </c>
      <c r="J37" s="113">
        <f t="shared" si="0"/>
        <v>0</v>
      </c>
      <c r="L37" s="25"/>
    </row>
    <row r="38" spans="2:12" s="20" customFormat="1" ht="6.95" customHeight="1">
      <c r="B38" s="25"/>
      <c r="L38" s="25"/>
    </row>
    <row r="39" spans="2:12" s="20" customFormat="1" ht="25.35" customHeight="1">
      <c r="B39" s="25"/>
      <c r="C39" s="115"/>
      <c r="D39" s="116" t="s">
        <v>46</v>
      </c>
      <c r="E39" s="117"/>
      <c r="F39" s="117"/>
      <c r="G39" s="118" t="s">
        <v>47</v>
      </c>
      <c r="H39" s="119" t="s">
        <v>48</v>
      </c>
      <c r="I39" s="117"/>
      <c r="J39" s="120">
        <f>SUM(J30:J37)</f>
        <v>0</v>
      </c>
      <c r="K39" s="121"/>
      <c r="L39" s="25"/>
    </row>
    <row r="40" spans="2:12" s="20" customFormat="1" ht="14.45" customHeight="1">
      <c r="B40" s="25"/>
      <c r="L40" s="25"/>
    </row>
    <row r="41" spans="2:12" s="1" customFormat="1" ht="14.45" customHeight="1">
      <c r="B41" s="6"/>
      <c r="L41" s="6"/>
    </row>
    <row r="42" spans="2:12" s="1" customFormat="1" ht="14.45" customHeight="1">
      <c r="B42" s="6"/>
      <c r="L42" s="6"/>
    </row>
    <row r="43" spans="2:12" s="1" customFormat="1" ht="14.45" customHeight="1">
      <c r="B43" s="6"/>
      <c r="L43" s="6"/>
    </row>
    <row r="44" spans="2:12" s="1" customFormat="1" ht="14.45" customHeight="1">
      <c r="B44" s="6"/>
      <c r="L44" s="6"/>
    </row>
    <row r="45" spans="2:12" s="1" customFormat="1" ht="14.45" customHeight="1">
      <c r="B45" s="6"/>
      <c r="L45" s="6"/>
    </row>
    <row r="46" spans="2:12" s="1" customFormat="1" ht="14.45" customHeight="1">
      <c r="B46" s="6"/>
      <c r="L46" s="6"/>
    </row>
    <row r="47" spans="2:12" s="1" customFormat="1" ht="14.45" customHeight="1">
      <c r="B47" s="6"/>
      <c r="L47" s="6"/>
    </row>
    <row r="48" spans="2:12" s="1" customFormat="1" ht="14.45" customHeight="1">
      <c r="B48" s="6"/>
      <c r="L48" s="6"/>
    </row>
    <row r="49" spans="2:12" s="1" customFormat="1" ht="14.45" customHeight="1">
      <c r="B49" s="6"/>
      <c r="L49" s="6"/>
    </row>
    <row r="50" spans="2:12" s="20" customFormat="1" ht="14.45" customHeight="1">
      <c r="B50" s="25"/>
      <c r="D50" s="122" t="s">
        <v>49</v>
      </c>
      <c r="E50" s="123"/>
      <c r="F50" s="123"/>
      <c r="G50" s="122" t="s">
        <v>50</v>
      </c>
      <c r="H50" s="123"/>
      <c r="I50" s="123"/>
      <c r="J50" s="123"/>
      <c r="K50" s="123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0" customFormat="1" ht="12.75">
      <c r="B61" s="25"/>
      <c r="D61" s="124" t="s">
        <v>51</v>
      </c>
      <c r="E61" s="125"/>
      <c r="F61" s="126" t="s">
        <v>52</v>
      </c>
      <c r="G61" s="124" t="s">
        <v>51</v>
      </c>
      <c r="H61" s="125"/>
      <c r="I61" s="125"/>
      <c r="J61" s="127" t="s">
        <v>52</v>
      </c>
      <c r="K61" s="125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0" customFormat="1" ht="12.75">
      <c r="B65" s="25"/>
      <c r="D65" s="122" t="s">
        <v>53</v>
      </c>
      <c r="E65" s="123"/>
      <c r="F65" s="123"/>
      <c r="G65" s="122" t="s">
        <v>54</v>
      </c>
      <c r="H65" s="123"/>
      <c r="I65" s="123"/>
      <c r="J65" s="123"/>
      <c r="K65" s="123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0" customFormat="1" ht="12.75">
      <c r="B76" s="25"/>
      <c r="D76" s="124" t="s">
        <v>51</v>
      </c>
      <c r="E76" s="125"/>
      <c r="F76" s="126" t="s">
        <v>52</v>
      </c>
      <c r="G76" s="124" t="s">
        <v>51</v>
      </c>
      <c r="H76" s="125"/>
      <c r="I76" s="125"/>
      <c r="J76" s="127" t="s">
        <v>52</v>
      </c>
      <c r="K76" s="125"/>
      <c r="L76" s="25"/>
    </row>
    <row r="77" spans="2:12" s="20" customFormat="1" ht="14.45" customHeight="1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25"/>
    </row>
    <row r="81" spans="2:47" s="20" customFormat="1" ht="6.95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25"/>
    </row>
    <row r="82" spans="2:47" s="20" customFormat="1" ht="24.95" customHeight="1">
      <c r="B82" s="21"/>
      <c r="C82" s="9" t="s">
        <v>138</v>
      </c>
      <c r="D82" s="22"/>
      <c r="E82" s="22"/>
      <c r="F82" s="22"/>
      <c r="G82" s="22"/>
      <c r="H82" s="22"/>
      <c r="I82" s="22"/>
      <c r="J82" s="22"/>
      <c r="K82" s="22"/>
      <c r="L82" s="25"/>
    </row>
    <row r="83" spans="2:47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5"/>
    </row>
    <row r="84" spans="2:47" s="20" customFormat="1" ht="12" customHeight="1">
      <c r="B84" s="21"/>
      <c r="C84" s="15" t="s">
        <v>16</v>
      </c>
      <c r="D84" s="22"/>
      <c r="E84" s="22"/>
      <c r="F84" s="22"/>
      <c r="G84" s="22"/>
      <c r="H84" s="22"/>
      <c r="I84" s="22"/>
      <c r="J84" s="22"/>
      <c r="K84" s="22"/>
      <c r="L84" s="25"/>
    </row>
    <row r="85" spans="2:47" s="20" customFormat="1" ht="16.5" customHeight="1">
      <c r="B85" s="21"/>
      <c r="C85" s="22"/>
      <c r="D85" s="22"/>
      <c r="E85" s="309" t="str">
        <f>E7</f>
        <v>Rozšíření infrastruktury cestovního ruchu u Pilské nádrže</v>
      </c>
      <c r="F85" s="310"/>
      <c r="G85" s="310"/>
      <c r="H85" s="310"/>
      <c r="I85" s="22"/>
      <c r="J85" s="22"/>
      <c r="K85" s="22"/>
      <c r="L85" s="25"/>
    </row>
    <row r="86" spans="2:47" s="20" customFormat="1" ht="12" customHeight="1">
      <c r="B86" s="21"/>
      <c r="C86" s="15" t="s">
        <v>136</v>
      </c>
      <c r="D86" s="22"/>
      <c r="E86" s="22"/>
      <c r="F86" s="22"/>
      <c r="G86" s="22"/>
      <c r="H86" s="22"/>
      <c r="I86" s="22"/>
      <c r="J86" s="22"/>
      <c r="K86" s="22"/>
      <c r="L86" s="25"/>
    </row>
    <row r="87" spans="2:47" s="20" customFormat="1" ht="16.5" customHeight="1">
      <c r="B87" s="21"/>
      <c r="C87" s="22"/>
      <c r="D87" s="22"/>
      <c r="E87" s="277" t="str">
        <f>E9</f>
        <v>SO-01 - Recepce</v>
      </c>
      <c r="F87" s="311"/>
      <c r="G87" s="311"/>
      <c r="H87" s="311"/>
      <c r="I87" s="22"/>
      <c r="J87" s="22"/>
      <c r="K87" s="22"/>
      <c r="L87" s="25"/>
    </row>
    <row r="88" spans="2:47" s="20" customFormat="1" ht="6.95" customHeight="1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5"/>
    </row>
    <row r="89" spans="2:47" s="20" customFormat="1" ht="12" customHeight="1">
      <c r="B89" s="21"/>
      <c r="C89" s="15" t="s">
        <v>20</v>
      </c>
      <c r="D89" s="22"/>
      <c r="E89" s="22"/>
      <c r="F89" s="13" t="str">
        <f>F12</f>
        <v>k.ú. Zámek Žďár [795453]</v>
      </c>
      <c r="G89" s="22"/>
      <c r="H89" s="22"/>
      <c r="I89" s="15" t="s">
        <v>22</v>
      </c>
      <c r="J89" s="51" t="str">
        <f>IF(J12="","",J12)</f>
        <v>Vyplň údaj</v>
      </c>
      <c r="K89" s="22"/>
      <c r="L89" s="25"/>
    </row>
    <row r="90" spans="2:47" s="20" customFormat="1" ht="6.95" customHeight="1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5"/>
    </row>
    <row r="91" spans="2:47" s="20" customFormat="1" ht="15.2" customHeight="1">
      <c r="B91" s="21"/>
      <c r="C91" s="15" t="s">
        <v>23</v>
      </c>
      <c r="D91" s="22"/>
      <c r="E91" s="22"/>
      <c r="F91" s="13" t="str">
        <f>E15</f>
        <v xml:space="preserve"> </v>
      </c>
      <c r="G91" s="22"/>
      <c r="H91" s="22"/>
      <c r="I91" s="15" t="s">
        <v>29</v>
      </c>
      <c r="J91" s="18" t="str">
        <f>E21</f>
        <v xml:space="preserve">Tomáš Bezchleba </v>
      </c>
      <c r="K91" s="22"/>
      <c r="L91" s="25"/>
    </row>
    <row r="92" spans="2:47" s="20" customFormat="1" ht="15.2" customHeight="1">
      <c r="B92" s="21"/>
      <c r="C92" s="15" t="s">
        <v>27</v>
      </c>
      <c r="D92" s="22"/>
      <c r="E92" s="22"/>
      <c r="F92" s="13" t="str">
        <f>IF(E18="","",E18)</f>
        <v>Vyplň údaj</v>
      </c>
      <c r="G92" s="22"/>
      <c r="H92" s="22"/>
      <c r="I92" s="15" t="s">
        <v>32</v>
      </c>
      <c r="J92" s="18" t="str">
        <f>E24</f>
        <v>Zdeněk Drda</v>
      </c>
      <c r="K92" s="22"/>
      <c r="L92" s="25"/>
    </row>
    <row r="93" spans="2:47" s="20" customFormat="1" ht="10.35" customHeight="1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5"/>
    </row>
    <row r="94" spans="2:47" s="20" customFormat="1" ht="29.25" customHeight="1">
      <c r="B94" s="21"/>
      <c r="C94" s="132" t="s">
        <v>139</v>
      </c>
      <c r="D94" s="133"/>
      <c r="E94" s="133"/>
      <c r="F94" s="133"/>
      <c r="G94" s="133"/>
      <c r="H94" s="133"/>
      <c r="I94" s="133"/>
      <c r="J94" s="134" t="s">
        <v>140</v>
      </c>
      <c r="K94" s="133"/>
      <c r="L94" s="25"/>
    </row>
    <row r="95" spans="2:47" s="20" customFormat="1" ht="10.35" customHeight="1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5"/>
    </row>
    <row r="96" spans="2:47" s="20" customFormat="1" ht="22.9" customHeight="1">
      <c r="B96" s="21"/>
      <c r="C96" s="135" t="s">
        <v>141</v>
      </c>
      <c r="D96" s="22"/>
      <c r="E96" s="22"/>
      <c r="F96" s="22"/>
      <c r="G96" s="22"/>
      <c r="H96" s="22"/>
      <c r="I96" s="22"/>
      <c r="J96" s="69">
        <f t="shared" ref="J96:J98" si="1">J123</f>
        <v>0</v>
      </c>
      <c r="K96" s="22"/>
      <c r="L96" s="25"/>
      <c r="AU96" s="3" t="s">
        <v>142</v>
      </c>
    </row>
    <row r="97" spans="2:12" s="136" customFormat="1" ht="24.95" customHeight="1">
      <c r="B97" s="137"/>
      <c r="C97" s="138"/>
      <c r="D97" s="139" t="s">
        <v>143</v>
      </c>
      <c r="E97" s="140"/>
      <c r="F97" s="140"/>
      <c r="G97" s="140"/>
      <c r="H97" s="140"/>
      <c r="I97" s="140"/>
      <c r="J97" s="141">
        <f t="shared" si="1"/>
        <v>0</v>
      </c>
      <c r="K97" s="138"/>
      <c r="L97" s="142"/>
    </row>
    <row r="98" spans="2:12" s="143" customFormat="1" ht="19.899999999999999" customHeight="1">
      <c r="B98" s="144"/>
      <c r="C98" s="90"/>
      <c r="D98" s="145" t="s">
        <v>144</v>
      </c>
      <c r="E98" s="146"/>
      <c r="F98" s="146"/>
      <c r="G98" s="146"/>
      <c r="H98" s="146"/>
      <c r="I98" s="146"/>
      <c r="J98" s="147">
        <f t="shared" si="1"/>
        <v>0</v>
      </c>
      <c r="K98" s="90"/>
      <c r="L98" s="148"/>
    </row>
    <row r="99" spans="2:12" s="143" customFormat="1" ht="19.899999999999999" customHeight="1">
      <c r="B99" s="144"/>
      <c r="C99" s="90"/>
      <c r="D99" s="145" t="s">
        <v>145</v>
      </c>
      <c r="E99" s="146"/>
      <c r="F99" s="146"/>
      <c r="G99" s="146"/>
      <c r="H99" s="146"/>
      <c r="I99" s="146"/>
      <c r="J99" s="147">
        <f>J150</f>
        <v>0</v>
      </c>
      <c r="K99" s="90"/>
      <c r="L99" s="148"/>
    </row>
    <row r="100" spans="2:12" s="143" customFormat="1" ht="19.899999999999999" customHeight="1">
      <c r="B100" s="144"/>
      <c r="C100" s="90"/>
      <c r="D100" s="145" t="s">
        <v>146</v>
      </c>
      <c r="E100" s="146"/>
      <c r="F100" s="146"/>
      <c r="G100" s="146"/>
      <c r="H100" s="146"/>
      <c r="I100" s="146"/>
      <c r="J100" s="147">
        <f>J170</f>
        <v>0</v>
      </c>
      <c r="K100" s="90"/>
      <c r="L100" s="148"/>
    </row>
    <row r="101" spans="2:12" s="143" customFormat="1" ht="19.899999999999999" customHeight="1">
      <c r="B101" s="144"/>
      <c r="C101" s="90"/>
      <c r="D101" s="145" t="s">
        <v>147</v>
      </c>
      <c r="E101" s="146"/>
      <c r="F101" s="146"/>
      <c r="G101" s="146"/>
      <c r="H101" s="146"/>
      <c r="I101" s="146"/>
      <c r="J101" s="147">
        <f>J182</f>
        <v>0</v>
      </c>
      <c r="K101" s="90"/>
      <c r="L101" s="148"/>
    </row>
    <row r="102" spans="2:12" s="136" customFormat="1" ht="24.95" customHeight="1">
      <c r="B102" s="137"/>
      <c r="C102" s="138"/>
      <c r="D102" s="139" t="s">
        <v>148</v>
      </c>
      <c r="E102" s="140"/>
      <c r="F102" s="140"/>
      <c r="G102" s="140"/>
      <c r="H102" s="140"/>
      <c r="I102" s="140"/>
      <c r="J102" s="141">
        <f t="shared" ref="J102:J103" si="2">J184</f>
        <v>0</v>
      </c>
      <c r="K102" s="138"/>
      <c r="L102" s="142"/>
    </row>
    <row r="103" spans="2:12" s="143" customFormat="1" ht="19.899999999999999" customHeight="1">
      <c r="B103" s="144"/>
      <c r="C103" s="90"/>
      <c r="D103" s="145" t="s">
        <v>149</v>
      </c>
      <c r="E103" s="146"/>
      <c r="F103" s="146"/>
      <c r="G103" s="146"/>
      <c r="H103" s="146"/>
      <c r="I103" s="146"/>
      <c r="J103" s="147">
        <f t="shared" si="2"/>
        <v>0</v>
      </c>
      <c r="K103" s="90"/>
      <c r="L103" s="148"/>
    </row>
    <row r="104" spans="2:12" s="20" customFormat="1" ht="21.75" customHeight="1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5"/>
    </row>
    <row r="105" spans="2:12" s="20" customFormat="1" ht="6.95" customHeight="1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25"/>
    </row>
    <row r="109" spans="2:12" s="20" customFormat="1" ht="6.95" customHeight="1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25"/>
    </row>
    <row r="110" spans="2:12" s="20" customFormat="1" ht="24.95" customHeight="1">
      <c r="B110" s="21"/>
      <c r="C110" s="9" t="s">
        <v>150</v>
      </c>
      <c r="D110" s="22"/>
      <c r="E110" s="22"/>
      <c r="F110" s="22"/>
      <c r="G110" s="22"/>
      <c r="H110" s="22"/>
      <c r="I110" s="22"/>
      <c r="J110" s="22"/>
      <c r="K110" s="22"/>
      <c r="L110" s="25"/>
    </row>
    <row r="111" spans="2:12" s="20" customFormat="1" ht="6.95" customHeight="1"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5"/>
    </row>
    <row r="112" spans="2:12" s="20" customFormat="1" ht="12" customHeight="1">
      <c r="B112" s="21"/>
      <c r="C112" s="15" t="s">
        <v>16</v>
      </c>
      <c r="D112" s="22"/>
      <c r="E112" s="22"/>
      <c r="F112" s="22"/>
      <c r="G112" s="22"/>
      <c r="H112" s="22"/>
      <c r="I112" s="22"/>
      <c r="J112" s="22"/>
      <c r="K112" s="22"/>
      <c r="L112" s="25"/>
    </row>
    <row r="113" spans="2:65" s="20" customFormat="1" ht="16.5" customHeight="1">
      <c r="B113" s="21"/>
      <c r="C113" s="22"/>
      <c r="D113" s="22"/>
      <c r="E113" s="309" t="str">
        <f>E7</f>
        <v>Rozšíření infrastruktury cestovního ruchu u Pilské nádrže</v>
      </c>
      <c r="F113" s="310"/>
      <c r="G113" s="310"/>
      <c r="H113" s="310"/>
      <c r="I113" s="22"/>
      <c r="J113" s="22"/>
      <c r="K113" s="22"/>
      <c r="L113" s="25"/>
    </row>
    <row r="114" spans="2:65" s="20" customFormat="1" ht="12" customHeight="1">
      <c r="B114" s="21"/>
      <c r="C114" s="15" t="s">
        <v>136</v>
      </c>
      <c r="D114" s="22"/>
      <c r="E114" s="22"/>
      <c r="F114" s="22"/>
      <c r="G114" s="22"/>
      <c r="H114" s="22"/>
      <c r="I114" s="22"/>
      <c r="J114" s="22"/>
      <c r="K114" s="22"/>
      <c r="L114" s="25"/>
    </row>
    <row r="115" spans="2:65" s="20" customFormat="1" ht="16.5" customHeight="1">
      <c r="B115" s="21"/>
      <c r="C115" s="22"/>
      <c r="D115" s="22"/>
      <c r="E115" s="277" t="str">
        <f>E9</f>
        <v>SO-01 - Recepce</v>
      </c>
      <c r="F115" s="311"/>
      <c r="G115" s="311"/>
      <c r="H115" s="311"/>
      <c r="I115" s="22"/>
      <c r="J115" s="22"/>
      <c r="K115" s="22"/>
      <c r="L115" s="25"/>
    </row>
    <row r="116" spans="2:65" s="20" customFormat="1" ht="6.95" customHeight="1"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5"/>
    </row>
    <row r="117" spans="2:65" s="20" customFormat="1" ht="12" customHeight="1">
      <c r="B117" s="21"/>
      <c r="C117" s="15" t="s">
        <v>20</v>
      </c>
      <c r="D117" s="22"/>
      <c r="E117" s="22"/>
      <c r="F117" s="13" t="str">
        <f>F12</f>
        <v>k.ú. Zámek Žďár [795453]</v>
      </c>
      <c r="G117" s="22"/>
      <c r="H117" s="22"/>
      <c r="I117" s="15" t="s">
        <v>22</v>
      </c>
      <c r="J117" s="51" t="str">
        <f>IF(J12="","",J12)</f>
        <v>Vyplň údaj</v>
      </c>
      <c r="K117" s="22"/>
      <c r="L117" s="25"/>
    </row>
    <row r="118" spans="2:65" s="20" customFormat="1" ht="6.95" customHeight="1"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5"/>
    </row>
    <row r="119" spans="2:65" s="20" customFormat="1" ht="15.2" customHeight="1">
      <c r="B119" s="21"/>
      <c r="C119" s="15" t="s">
        <v>23</v>
      </c>
      <c r="D119" s="22"/>
      <c r="E119" s="22"/>
      <c r="F119" s="13" t="str">
        <f>E15</f>
        <v xml:space="preserve"> </v>
      </c>
      <c r="G119" s="22"/>
      <c r="H119" s="22"/>
      <c r="I119" s="15" t="s">
        <v>29</v>
      </c>
      <c r="J119" s="18" t="str">
        <f>E21</f>
        <v xml:space="preserve">Tomáš Bezchleba </v>
      </c>
      <c r="K119" s="22"/>
      <c r="L119" s="25"/>
    </row>
    <row r="120" spans="2:65" s="20" customFormat="1" ht="15.2" customHeight="1">
      <c r="B120" s="21"/>
      <c r="C120" s="15" t="s">
        <v>27</v>
      </c>
      <c r="D120" s="22"/>
      <c r="E120" s="22"/>
      <c r="F120" s="13" t="str">
        <f>IF(E18="","",E18)</f>
        <v>Vyplň údaj</v>
      </c>
      <c r="G120" s="22"/>
      <c r="H120" s="22"/>
      <c r="I120" s="15" t="s">
        <v>32</v>
      </c>
      <c r="J120" s="18" t="str">
        <f>E24</f>
        <v>Zdeněk Drda</v>
      </c>
      <c r="K120" s="22"/>
      <c r="L120" s="25"/>
    </row>
    <row r="121" spans="2:65" s="20" customFormat="1" ht="10.35" customHeight="1"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5"/>
    </row>
    <row r="122" spans="2:65" s="149" customFormat="1" ht="29.25" customHeight="1">
      <c r="B122" s="150"/>
      <c r="C122" s="151" t="s">
        <v>151</v>
      </c>
      <c r="D122" s="152" t="s">
        <v>61</v>
      </c>
      <c r="E122" s="152" t="s">
        <v>57</v>
      </c>
      <c r="F122" s="152" t="s">
        <v>58</v>
      </c>
      <c r="G122" s="152" t="s">
        <v>152</v>
      </c>
      <c r="H122" s="152" t="s">
        <v>153</v>
      </c>
      <c r="I122" s="152" t="s">
        <v>154</v>
      </c>
      <c r="J122" s="152" t="s">
        <v>140</v>
      </c>
      <c r="K122" s="153" t="s">
        <v>155</v>
      </c>
      <c r="L122" s="154"/>
      <c r="M122" s="59" t="s">
        <v>1</v>
      </c>
      <c r="N122" s="60" t="s">
        <v>40</v>
      </c>
      <c r="O122" s="60" t="s">
        <v>156</v>
      </c>
      <c r="P122" s="60" t="s">
        <v>157</v>
      </c>
      <c r="Q122" s="60" t="s">
        <v>158</v>
      </c>
      <c r="R122" s="60" t="s">
        <v>159</v>
      </c>
      <c r="S122" s="60" t="s">
        <v>160</v>
      </c>
      <c r="T122" s="61" t="s">
        <v>161</v>
      </c>
    </row>
    <row r="123" spans="2:65" s="20" customFormat="1" ht="22.9" customHeight="1">
      <c r="B123" s="21"/>
      <c r="C123" s="67" t="s">
        <v>162</v>
      </c>
      <c r="D123" s="22"/>
      <c r="E123" s="22"/>
      <c r="F123" s="22"/>
      <c r="G123" s="22"/>
      <c r="H123" s="22"/>
      <c r="I123" s="22"/>
      <c r="J123" s="155">
        <f t="shared" ref="J123:J125" si="3">BK123</f>
        <v>0</v>
      </c>
      <c r="K123" s="22"/>
      <c r="L123" s="25"/>
      <c r="M123" s="62"/>
      <c r="N123" s="63"/>
      <c r="O123" s="63"/>
      <c r="P123" s="156">
        <f>P124+P184</f>
        <v>0</v>
      </c>
      <c r="Q123" s="63"/>
      <c r="R123" s="156">
        <f>R124+R184</f>
        <v>41.44486474</v>
      </c>
      <c r="S123" s="63"/>
      <c r="T123" s="157">
        <f>T124+T184</f>
        <v>0</v>
      </c>
      <c r="AT123" s="3" t="s">
        <v>75</v>
      </c>
      <c r="AU123" s="3" t="s">
        <v>142</v>
      </c>
      <c r="BK123" s="158">
        <f>BK124+BK184</f>
        <v>0</v>
      </c>
    </row>
    <row r="124" spans="2:65" s="159" customFormat="1" ht="25.9" customHeight="1">
      <c r="B124" s="160"/>
      <c r="C124" s="161"/>
      <c r="D124" s="162" t="s">
        <v>75</v>
      </c>
      <c r="E124" s="163" t="s">
        <v>163</v>
      </c>
      <c r="F124" s="163" t="s">
        <v>164</v>
      </c>
      <c r="G124" s="161"/>
      <c r="H124" s="161"/>
      <c r="I124" s="164"/>
      <c r="J124" s="165">
        <f t="shared" si="3"/>
        <v>0</v>
      </c>
      <c r="K124" s="161"/>
      <c r="L124" s="166"/>
      <c r="M124" s="167"/>
      <c r="N124" s="161"/>
      <c r="O124" s="161"/>
      <c r="P124" s="168">
        <f>P125+P150+P170+P182</f>
        <v>0</v>
      </c>
      <c r="Q124" s="161"/>
      <c r="R124" s="168">
        <f>R125+R150+R170+R182</f>
        <v>41.442267739999998</v>
      </c>
      <c r="S124" s="161"/>
      <c r="T124" s="169">
        <f>T125+T150+T170+T182</f>
        <v>0</v>
      </c>
      <c r="AR124" s="170" t="s">
        <v>84</v>
      </c>
      <c r="AT124" s="171" t="s">
        <v>75</v>
      </c>
      <c r="AU124" s="171" t="s">
        <v>76</v>
      </c>
      <c r="AY124" s="170" t="s">
        <v>165</v>
      </c>
      <c r="BK124" s="172">
        <f>BK125+BK150+BK170+BK182</f>
        <v>0</v>
      </c>
    </row>
    <row r="125" spans="2:65" s="159" customFormat="1" ht="22.9" customHeight="1">
      <c r="B125" s="160"/>
      <c r="C125" s="161"/>
      <c r="D125" s="162" t="s">
        <v>75</v>
      </c>
      <c r="E125" s="173" t="s">
        <v>84</v>
      </c>
      <c r="F125" s="173" t="s">
        <v>166</v>
      </c>
      <c r="G125" s="161"/>
      <c r="H125" s="161"/>
      <c r="I125" s="164"/>
      <c r="J125" s="174">
        <f t="shared" si="3"/>
        <v>0</v>
      </c>
      <c r="K125" s="161"/>
      <c r="L125" s="166"/>
      <c r="M125" s="167"/>
      <c r="N125" s="161"/>
      <c r="O125" s="161"/>
      <c r="P125" s="168">
        <f>SUM(P126:P149)</f>
        <v>0</v>
      </c>
      <c r="Q125" s="161"/>
      <c r="R125" s="168">
        <f>SUM(R126:R149)</f>
        <v>16.958760000000002</v>
      </c>
      <c r="S125" s="161"/>
      <c r="T125" s="169">
        <f>SUM(T126:T149)</f>
        <v>0</v>
      </c>
      <c r="AR125" s="170" t="s">
        <v>84</v>
      </c>
      <c r="AT125" s="171" t="s">
        <v>75</v>
      </c>
      <c r="AU125" s="171" t="s">
        <v>84</v>
      </c>
      <c r="AY125" s="170" t="s">
        <v>165</v>
      </c>
      <c r="BK125" s="172">
        <f>SUM(BK126:BK149)</f>
        <v>0</v>
      </c>
    </row>
    <row r="126" spans="2:65" s="20" customFormat="1" ht="33" customHeight="1">
      <c r="B126" s="21"/>
      <c r="C126" s="175" t="s">
        <v>84</v>
      </c>
      <c r="D126" s="175" t="s">
        <v>167</v>
      </c>
      <c r="E126" s="176" t="s">
        <v>168</v>
      </c>
      <c r="F126" s="177" t="s">
        <v>169</v>
      </c>
      <c r="G126" s="178" t="s">
        <v>170</v>
      </c>
      <c r="H126" s="179">
        <v>3.4249999999999998</v>
      </c>
      <c r="I126" s="180"/>
      <c r="J126" s="181">
        <f>ROUND(I126*H126,2)</f>
        <v>0</v>
      </c>
      <c r="K126" s="177" t="s">
        <v>171</v>
      </c>
      <c r="L126" s="25"/>
      <c r="M126" s="182" t="s">
        <v>1</v>
      </c>
      <c r="N126" s="183" t="s">
        <v>41</v>
      </c>
      <c r="O126" s="22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AR126" s="186" t="s">
        <v>172</v>
      </c>
      <c r="AT126" s="186" t="s">
        <v>167</v>
      </c>
      <c r="AU126" s="186" t="s">
        <v>86</v>
      </c>
      <c r="AY126" s="3" t="s">
        <v>165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3" t="s">
        <v>84</v>
      </c>
      <c r="BK126" s="187">
        <f>ROUND(I126*H126,2)</f>
        <v>0</v>
      </c>
      <c r="BL126" s="3" t="s">
        <v>172</v>
      </c>
      <c r="BM126" s="186" t="s">
        <v>173</v>
      </c>
    </row>
    <row r="127" spans="2:65" s="188" customFormat="1">
      <c r="B127" s="189"/>
      <c r="C127" s="190"/>
      <c r="D127" s="191" t="s">
        <v>174</v>
      </c>
      <c r="E127" s="192" t="s">
        <v>1</v>
      </c>
      <c r="F127" s="193" t="s">
        <v>175</v>
      </c>
      <c r="G127" s="190"/>
      <c r="H127" s="194">
        <v>3.4249999999999998</v>
      </c>
      <c r="I127" s="195"/>
      <c r="J127" s="190"/>
      <c r="K127" s="190"/>
      <c r="L127" s="196"/>
      <c r="M127" s="197"/>
      <c r="N127" s="190"/>
      <c r="O127" s="190"/>
      <c r="P127" s="190"/>
      <c r="Q127" s="190"/>
      <c r="R127" s="190"/>
      <c r="S127" s="190"/>
      <c r="T127" s="198"/>
      <c r="AT127" s="199" t="s">
        <v>174</v>
      </c>
      <c r="AU127" s="199" t="s">
        <v>86</v>
      </c>
      <c r="AV127" s="188" t="s">
        <v>86</v>
      </c>
      <c r="AW127" s="188" t="s">
        <v>31</v>
      </c>
      <c r="AX127" s="188" t="s">
        <v>76</v>
      </c>
      <c r="AY127" s="199" t="s">
        <v>165</v>
      </c>
    </row>
    <row r="128" spans="2:65" s="200" customFormat="1">
      <c r="B128" s="201"/>
      <c r="C128" s="202"/>
      <c r="D128" s="191" t="s">
        <v>174</v>
      </c>
      <c r="E128" s="203" t="s">
        <v>1</v>
      </c>
      <c r="F128" s="204" t="s">
        <v>176</v>
      </c>
      <c r="G128" s="202"/>
      <c r="H128" s="205">
        <v>3.4249999999999998</v>
      </c>
      <c r="I128" s="206"/>
      <c r="J128" s="202"/>
      <c r="K128" s="202"/>
      <c r="L128" s="207"/>
      <c r="M128" s="208"/>
      <c r="N128" s="202"/>
      <c r="O128" s="202"/>
      <c r="P128" s="202"/>
      <c r="Q128" s="202"/>
      <c r="R128" s="202"/>
      <c r="S128" s="202"/>
      <c r="T128" s="209"/>
      <c r="AT128" s="210" t="s">
        <v>174</v>
      </c>
      <c r="AU128" s="210" t="s">
        <v>86</v>
      </c>
      <c r="AV128" s="200" t="s">
        <v>172</v>
      </c>
      <c r="AW128" s="200" t="s">
        <v>31</v>
      </c>
      <c r="AX128" s="200" t="s">
        <v>84</v>
      </c>
      <c r="AY128" s="210" t="s">
        <v>165</v>
      </c>
    </row>
    <row r="129" spans="2:65" s="20" customFormat="1" ht="33" customHeight="1">
      <c r="B129" s="21"/>
      <c r="C129" s="175" t="s">
        <v>86</v>
      </c>
      <c r="D129" s="175" t="s">
        <v>167</v>
      </c>
      <c r="E129" s="176" t="s">
        <v>177</v>
      </c>
      <c r="F129" s="177" t="s">
        <v>178</v>
      </c>
      <c r="G129" s="178" t="s">
        <v>170</v>
      </c>
      <c r="H129" s="179">
        <v>16.84</v>
      </c>
      <c r="I129" s="180"/>
      <c r="J129" s="181">
        <f>ROUND(I129*H129,2)</f>
        <v>0</v>
      </c>
      <c r="K129" s="177" t="s">
        <v>171</v>
      </c>
      <c r="L129" s="25"/>
      <c r="M129" s="182" t="s">
        <v>1</v>
      </c>
      <c r="N129" s="183" t="s">
        <v>41</v>
      </c>
      <c r="O129" s="22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AR129" s="186" t="s">
        <v>172</v>
      </c>
      <c r="AT129" s="186" t="s">
        <v>167</v>
      </c>
      <c r="AU129" s="186" t="s">
        <v>86</v>
      </c>
      <c r="AY129" s="3" t="s">
        <v>165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3" t="s">
        <v>84</v>
      </c>
      <c r="BK129" s="187">
        <f>ROUND(I129*H129,2)</f>
        <v>0</v>
      </c>
      <c r="BL129" s="3" t="s">
        <v>172</v>
      </c>
      <c r="BM129" s="186" t="s">
        <v>179</v>
      </c>
    </row>
    <row r="130" spans="2:65" s="211" customFormat="1">
      <c r="B130" s="212"/>
      <c r="C130" s="213"/>
      <c r="D130" s="191" t="s">
        <v>174</v>
      </c>
      <c r="E130" s="214" t="s">
        <v>1</v>
      </c>
      <c r="F130" s="215" t="s">
        <v>180</v>
      </c>
      <c r="G130" s="213"/>
      <c r="H130" s="214" t="s">
        <v>1</v>
      </c>
      <c r="I130" s="216"/>
      <c r="J130" s="213"/>
      <c r="K130" s="213"/>
      <c r="L130" s="217"/>
      <c r="M130" s="218"/>
      <c r="N130" s="213"/>
      <c r="O130" s="213"/>
      <c r="P130" s="213"/>
      <c r="Q130" s="213"/>
      <c r="R130" s="213"/>
      <c r="S130" s="213"/>
      <c r="T130" s="219"/>
      <c r="AT130" s="220" t="s">
        <v>174</v>
      </c>
      <c r="AU130" s="220" t="s">
        <v>86</v>
      </c>
      <c r="AV130" s="211" t="s">
        <v>84</v>
      </c>
      <c r="AW130" s="211" t="s">
        <v>31</v>
      </c>
      <c r="AX130" s="211" t="s">
        <v>76</v>
      </c>
      <c r="AY130" s="220" t="s">
        <v>165</v>
      </c>
    </row>
    <row r="131" spans="2:65" s="211" customFormat="1">
      <c r="B131" s="212"/>
      <c r="C131" s="213"/>
      <c r="D131" s="191" t="s">
        <v>174</v>
      </c>
      <c r="E131" s="214" t="s">
        <v>1</v>
      </c>
      <c r="F131" s="215" t="s">
        <v>181</v>
      </c>
      <c r="G131" s="213"/>
      <c r="H131" s="214" t="s">
        <v>1</v>
      </c>
      <c r="I131" s="216"/>
      <c r="J131" s="213"/>
      <c r="K131" s="213"/>
      <c r="L131" s="217"/>
      <c r="M131" s="218"/>
      <c r="N131" s="213"/>
      <c r="O131" s="213"/>
      <c r="P131" s="213"/>
      <c r="Q131" s="213"/>
      <c r="R131" s="213"/>
      <c r="S131" s="213"/>
      <c r="T131" s="219"/>
      <c r="AT131" s="220" t="s">
        <v>174</v>
      </c>
      <c r="AU131" s="220" t="s">
        <v>86</v>
      </c>
      <c r="AV131" s="211" t="s">
        <v>84</v>
      </c>
      <c r="AW131" s="211" t="s">
        <v>31</v>
      </c>
      <c r="AX131" s="211" t="s">
        <v>76</v>
      </c>
      <c r="AY131" s="220" t="s">
        <v>165</v>
      </c>
    </row>
    <row r="132" spans="2:65" s="188" customFormat="1">
      <c r="B132" s="189"/>
      <c r="C132" s="190"/>
      <c r="D132" s="191" t="s">
        <v>174</v>
      </c>
      <c r="E132" s="192" t="s">
        <v>1</v>
      </c>
      <c r="F132" s="193" t="s">
        <v>182</v>
      </c>
      <c r="G132" s="190"/>
      <c r="H132" s="194">
        <v>6.76</v>
      </c>
      <c r="I132" s="195"/>
      <c r="J132" s="190"/>
      <c r="K132" s="190"/>
      <c r="L132" s="196"/>
      <c r="M132" s="197"/>
      <c r="N132" s="190"/>
      <c r="O132" s="190"/>
      <c r="P132" s="190"/>
      <c r="Q132" s="190"/>
      <c r="R132" s="190"/>
      <c r="S132" s="190"/>
      <c r="T132" s="198"/>
      <c r="AT132" s="199" t="s">
        <v>174</v>
      </c>
      <c r="AU132" s="199" t="s">
        <v>86</v>
      </c>
      <c r="AV132" s="188" t="s">
        <v>86</v>
      </c>
      <c r="AW132" s="188" t="s">
        <v>31</v>
      </c>
      <c r="AX132" s="188" t="s">
        <v>76</v>
      </c>
      <c r="AY132" s="199" t="s">
        <v>165</v>
      </c>
    </row>
    <row r="133" spans="2:65" s="188" customFormat="1">
      <c r="B133" s="189"/>
      <c r="C133" s="190"/>
      <c r="D133" s="191" t="s">
        <v>174</v>
      </c>
      <c r="E133" s="192" t="s">
        <v>1</v>
      </c>
      <c r="F133" s="193" t="s">
        <v>183</v>
      </c>
      <c r="G133" s="190"/>
      <c r="H133" s="194">
        <v>10.08</v>
      </c>
      <c r="I133" s="195"/>
      <c r="J133" s="190"/>
      <c r="K133" s="190"/>
      <c r="L133" s="196"/>
      <c r="M133" s="197"/>
      <c r="N133" s="190"/>
      <c r="O133" s="190"/>
      <c r="P133" s="190"/>
      <c r="Q133" s="190"/>
      <c r="R133" s="190"/>
      <c r="S133" s="190"/>
      <c r="T133" s="198"/>
      <c r="AT133" s="199" t="s">
        <v>174</v>
      </c>
      <c r="AU133" s="199" t="s">
        <v>86</v>
      </c>
      <c r="AV133" s="188" t="s">
        <v>86</v>
      </c>
      <c r="AW133" s="188" t="s">
        <v>31</v>
      </c>
      <c r="AX133" s="188" t="s">
        <v>76</v>
      </c>
      <c r="AY133" s="199" t="s">
        <v>165</v>
      </c>
    </row>
    <row r="134" spans="2:65" s="200" customFormat="1">
      <c r="B134" s="201"/>
      <c r="C134" s="202"/>
      <c r="D134" s="191" t="s">
        <v>174</v>
      </c>
      <c r="E134" s="203" t="s">
        <v>1</v>
      </c>
      <c r="F134" s="204" t="s">
        <v>176</v>
      </c>
      <c r="G134" s="202"/>
      <c r="H134" s="205">
        <v>16.84</v>
      </c>
      <c r="I134" s="206"/>
      <c r="J134" s="202"/>
      <c r="K134" s="202"/>
      <c r="L134" s="207"/>
      <c r="M134" s="208"/>
      <c r="N134" s="202"/>
      <c r="O134" s="202"/>
      <c r="P134" s="202"/>
      <c r="Q134" s="202"/>
      <c r="R134" s="202"/>
      <c r="S134" s="202"/>
      <c r="T134" s="209"/>
      <c r="AT134" s="210" t="s">
        <v>174</v>
      </c>
      <c r="AU134" s="210" t="s">
        <v>86</v>
      </c>
      <c r="AV134" s="200" t="s">
        <v>172</v>
      </c>
      <c r="AW134" s="200" t="s">
        <v>31</v>
      </c>
      <c r="AX134" s="200" t="s">
        <v>84</v>
      </c>
      <c r="AY134" s="210" t="s">
        <v>165</v>
      </c>
    </row>
    <row r="135" spans="2:65" s="20" customFormat="1" ht="33" customHeight="1">
      <c r="B135" s="21"/>
      <c r="C135" s="175" t="s">
        <v>134</v>
      </c>
      <c r="D135" s="175" t="s">
        <v>167</v>
      </c>
      <c r="E135" s="176" t="s">
        <v>184</v>
      </c>
      <c r="F135" s="177" t="s">
        <v>185</v>
      </c>
      <c r="G135" s="178" t="s">
        <v>170</v>
      </c>
      <c r="H135" s="179">
        <v>16.84</v>
      </c>
      <c r="I135" s="180"/>
      <c r="J135" s="181">
        <f>ROUND(I135*H135,2)</f>
        <v>0</v>
      </c>
      <c r="K135" s="177" t="s">
        <v>171</v>
      </c>
      <c r="L135" s="25"/>
      <c r="M135" s="182" t="s">
        <v>1</v>
      </c>
      <c r="N135" s="183" t="s">
        <v>41</v>
      </c>
      <c r="O135" s="22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AR135" s="186" t="s">
        <v>172</v>
      </c>
      <c r="AT135" s="186" t="s">
        <v>167</v>
      </c>
      <c r="AU135" s="186" t="s">
        <v>86</v>
      </c>
      <c r="AY135" s="3" t="s">
        <v>165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3" t="s">
        <v>84</v>
      </c>
      <c r="BK135" s="187">
        <f>ROUND(I135*H135,2)</f>
        <v>0</v>
      </c>
      <c r="BL135" s="3" t="s">
        <v>172</v>
      </c>
      <c r="BM135" s="186" t="s">
        <v>186</v>
      </c>
    </row>
    <row r="136" spans="2:65" s="211" customFormat="1">
      <c r="B136" s="212"/>
      <c r="C136" s="213"/>
      <c r="D136" s="191" t="s">
        <v>174</v>
      </c>
      <c r="E136" s="214" t="s">
        <v>1</v>
      </c>
      <c r="F136" s="215" t="s">
        <v>180</v>
      </c>
      <c r="G136" s="213"/>
      <c r="H136" s="214" t="s">
        <v>1</v>
      </c>
      <c r="I136" s="216"/>
      <c r="J136" s="213"/>
      <c r="K136" s="213"/>
      <c r="L136" s="217"/>
      <c r="M136" s="218"/>
      <c r="N136" s="213"/>
      <c r="O136" s="213"/>
      <c r="P136" s="213"/>
      <c r="Q136" s="213"/>
      <c r="R136" s="213"/>
      <c r="S136" s="213"/>
      <c r="T136" s="219"/>
      <c r="AT136" s="220" t="s">
        <v>174</v>
      </c>
      <c r="AU136" s="220" t="s">
        <v>86</v>
      </c>
      <c r="AV136" s="211" t="s">
        <v>84</v>
      </c>
      <c r="AW136" s="211" t="s">
        <v>31</v>
      </c>
      <c r="AX136" s="211" t="s">
        <v>76</v>
      </c>
      <c r="AY136" s="220" t="s">
        <v>165</v>
      </c>
    </row>
    <row r="137" spans="2:65" s="211" customFormat="1">
      <c r="B137" s="212"/>
      <c r="C137" s="213"/>
      <c r="D137" s="191" t="s">
        <v>174</v>
      </c>
      <c r="E137" s="214" t="s">
        <v>1</v>
      </c>
      <c r="F137" s="215" t="s">
        <v>181</v>
      </c>
      <c r="G137" s="213"/>
      <c r="H137" s="214" t="s">
        <v>1</v>
      </c>
      <c r="I137" s="216"/>
      <c r="J137" s="213"/>
      <c r="K137" s="213"/>
      <c r="L137" s="217"/>
      <c r="M137" s="218"/>
      <c r="N137" s="213"/>
      <c r="O137" s="213"/>
      <c r="P137" s="213"/>
      <c r="Q137" s="213"/>
      <c r="R137" s="213"/>
      <c r="S137" s="213"/>
      <c r="T137" s="219"/>
      <c r="AT137" s="220" t="s">
        <v>174</v>
      </c>
      <c r="AU137" s="220" t="s">
        <v>86</v>
      </c>
      <c r="AV137" s="211" t="s">
        <v>84</v>
      </c>
      <c r="AW137" s="211" t="s">
        <v>31</v>
      </c>
      <c r="AX137" s="211" t="s">
        <v>76</v>
      </c>
      <c r="AY137" s="220" t="s">
        <v>165</v>
      </c>
    </row>
    <row r="138" spans="2:65" s="188" customFormat="1">
      <c r="B138" s="189"/>
      <c r="C138" s="190"/>
      <c r="D138" s="191" t="s">
        <v>174</v>
      </c>
      <c r="E138" s="192" t="s">
        <v>1</v>
      </c>
      <c r="F138" s="193" t="s">
        <v>182</v>
      </c>
      <c r="G138" s="190"/>
      <c r="H138" s="194">
        <v>6.76</v>
      </c>
      <c r="I138" s="195"/>
      <c r="J138" s="190"/>
      <c r="K138" s="190"/>
      <c r="L138" s="196"/>
      <c r="M138" s="197"/>
      <c r="N138" s="190"/>
      <c r="O138" s="190"/>
      <c r="P138" s="190"/>
      <c r="Q138" s="190"/>
      <c r="R138" s="190"/>
      <c r="S138" s="190"/>
      <c r="T138" s="198"/>
      <c r="AT138" s="199" t="s">
        <v>174</v>
      </c>
      <c r="AU138" s="199" t="s">
        <v>86</v>
      </c>
      <c r="AV138" s="188" t="s">
        <v>86</v>
      </c>
      <c r="AW138" s="188" t="s">
        <v>31</v>
      </c>
      <c r="AX138" s="188" t="s">
        <v>76</v>
      </c>
      <c r="AY138" s="199" t="s">
        <v>165</v>
      </c>
    </row>
    <row r="139" spans="2:65" s="188" customFormat="1">
      <c r="B139" s="189"/>
      <c r="C139" s="190"/>
      <c r="D139" s="191" t="s">
        <v>174</v>
      </c>
      <c r="E139" s="192" t="s">
        <v>1</v>
      </c>
      <c r="F139" s="193" t="s">
        <v>183</v>
      </c>
      <c r="G139" s="190"/>
      <c r="H139" s="194">
        <v>10.08</v>
      </c>
      <c r="I139" s="195"/>
      <c r="J139" s="190"/>
      <c r="K139" s="190"/>
      <c r="L139" s="196"/>
      <c r="M139" s="197"/>
      <c r="N139" s="190"/>
      <c r="O139" s="190"/>
      <c r="P139" s="190"/>
      <c r="Q139" s="190"/>
      <c r="R139" s="190"/>
      <c r="S139" s="190"/>
      <c r="T139" s="198"/>
      <c r="AT139" s="199" t="s">
        <v>174</v>
      </c>
      <c r="AU139" s="199" t="s">
        <v>86</v>
      </c>
      <c r="AV139" s="188" t="s">
        <v>86</v>
      </c>
      <c r="AW139" s="188" t="s">
        <v>31</v>
      </c>
      <c r="AX139" s="188" t="s">
        <v>76</v>
      </c>
      <c r="AY139" s="199" t="s">
        <v>165</v>
      </c>
    </row>
    <row r="140" spans="2:65" s="200" customFormat="1">
      <c r="B140" s="201"/>
      <c r="C140" s="202"/>
      <c r="D140" s="191" t="s">
        <v>174</v>
      </c>
      <c r="E140" s="203" t="s">
        <v>1</v>
      </c>
      <c r="F140" s="204" t="s">
        <v>176</v>
      </c>
      <c r="G140" s="202"/>
      <c r="H140" s="205">
        <v>16.84</v>
      </c>
      <c r="I140" s="206"/>
      <c r="J140" s="202"/>
      <c r="K140" s="202"/>
      <c r="L140" s="207"/>
      <c r="M140" s="208"/>
      <c r="N140" s="202"/>
      <c r="O140" s="202"/>
      <c r="P140" s="202"/>
      <c r="Q140" s="202"/>
      <c r="R140" s="202"/>
      <c r="S140" s="202"/>
      <c r="T140" s="209"/>
      <c r="AT140" s="210" t="s">
        <v>174</v>
      </c>
      <c r="AU140" s="210" t="s">
        <v>86</v>
      </c>
      <c r="AV140" s="200" t="s">
        <v>172</v>
      </c>
      <c r="AW140" s="200" t="s">
        <v>31</v>
      </c>
      <c r="AX140" s="200" t="s">
        <v>84</v>
      </c>
      <c r="AY140" s="210" t="s">
        <v>165</v>
      </c>
    </row>
    <row r="141" spans="2:65" s="20" customFormat="1" ht="37.9" customHeight="1">
      <c r="B141" s="21"/>
      <c r="C141" s="175" t="s">
        <v>172</v>
      </c>
      <c r="D141" s="175" t="s">
        <v>167</v>
      </c>
      <c r="E141" s="176" t="s">
        <v>187</v>
      </c>
      <c r="F141" s="177" t="s">
        <v>188</v>
      </c>
      <c r="G141" s="178" t="s">
        <v>170</v>
      </c>
      <c r="H141" s="179">
        <v>20.265000000000001</v>
      </c>
      <c r="I141" s="180"/>
      <c r="J141" s="181">
        <f>ROUND(I141*H141,2)</f>
        <v>0</v>
      </c>
      <c r="K141" s="177" t="s">
        <v>171</v>
      </c>
      <c r="L141" s="25"/>
      <c r="M141" s="182" t="s">
        <v>1</v>
      </c>
      <c r="N141" s="183" t="s">
        <v>41</v>
      </c>
      <c r="O141" s="22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AR141" s="186" t="s">
        <v>172</v>
      </c>
      <c r="AT141" s="186" t="s">
        <v>167</v>
      </c>
      <c r="AU141" s="186" t="s">
        <v>86</v>
      </c>
      <c r="AY141" s="3" t="s">
        <v>165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3" t="s">
        <v>84</v>
      </c>
      <c r="BK141" s="187">
        <f>ROUND(I141*H141,2)</f>
        <v>0</v>
      </c>
      <c r="BL141" s="3" t="s">
        <v>172</v>
      </c>
      <c r="BM141" s="186" t="s">
        <v>189</v>
      </c>
    </row>
    <row r="142" spans="2:65" s="188" customFormat="1">
      <c r="B142" s="189"/>
      <c r="C142" s="190"/>
      <c r="D142" s="191" t="s">
        <v>174</v>
      </c>
      <c r="E142" s="192" t="s">
        <v>1</v>
      </c>
      <c r="F142" s="193" t="s">
        <v>190</v>
      </c>
      <c r="G142" s="190"/>
      <c r="H142" s="194">
        <v>20.265000000000001</v>
      </c>
      <c r="I142" s="195"/>
      <c r="J142" s="190"/>
      <c r="K142" s="190"/>
      <c r="L142" s="196"/>
      <c r="M142" s="197"/>
      <c r="N142" s="190"/>
      <c r="O142" s="190"/>
      <c r="P142" s="190"/>
      <c r="Q142" s="190"/>
      <c r="R142" s="190"/>
      <c r="S142" s="190"/>
      <c r="T142" s="198"/>
      <c r="AT142" s="199" t="s">
        <v>174</v>
      </c>
      <c r="AU142" s="199" t="s">
        <v>86</v>
      </c>
      <c r="AV142" s="188" t="s">
        <v>86</v>
      </c>
      <c r="AW142" s="188" t="s">
        <v>31</v>
      </c>
      <c r="AX142" s="188" t="s">
        <v>76</v>
      </c>
      <c r="AY142" s="199" t="s">
        <v>165</v>
      </c>
    </row>
    <row r="143" spans="2:65" s="200" customFormat="1">
      <c r="B143" s="201"/>
      <c r="C143" s="202"/>
      <c r="D143" s="191" t="s">
        <v>174</v>
      </c>
      <c r="E143" s="203" t="s">
        <v>1</v>
      </c>
      <c r="F143" s="204" t="s">
        <v>176</v>
      </c>
      <c r="G143" s="202"/>
      <c r="H143" s="205">
        <v>20.265000000000001</v>
      </c>
      <c r="I143" s="206"/>
      <c r="J143" s="202"/>
      <c r="K143" s="202"/>
      <c r="L143" s="207"/>
      <c r="M143" s="208"/>
      <c r="N143" s="202"/>
      <c r="O143" s="202"/>
      <c r="P143" s="202"/>
      <c r="Q143" s="202"/>
      <c r="R143" s="202"/>
      <c r="S143" s="202"/>
      <c r="T143" s="209"/>
      <c r="AT143" s="210" t="s">
        <v>174</v>
      </c>
      <c r="AU143" s="210" t="s">
        <v>86</v>
      </c>
      <c r="AV143" s="200" t="s">
        <v>172</v>
      </c>
      <c r="AW143" s="200" t="s">
        <v>31</v>
      </c>
      <c r="AX143" s="200" t="s">
        <v>84</v>
      </c>
      <c r="AY143" s="210" t="s">
        <v>165</v>
      </c>
    </row>
    <row r="144" spans="2:65" s="20" customFormat="1" ht="24.2" customHeight="1">
      <c r="B144" s="21"/>
      <c r="C144" s="175" t="s">
        <v>191</v>
      </c>
      <c r="D144" s="175" t="s">
        <v>167</v>
      </c>
      <c r="E144" s="176" t="s">
        <v>192</v>
      </c>
      <c r="F144" s="177" t="s">
        <v>193</v>
      </c>
      <c r="G144" s="178" t="s">
        <v>170</v>
      </c>
      <c r="H144" s="179">
        <v>9.3179999999999996</v>
      </c>
      <c r="I144" s="180"/>
      <c r="J144" s="181">
        <f>ROUND(I144*H144,2)</f>
        <v>0</v>
      </c>
      <c r="K144" s="177" t="s">
        <v>171</v>
      </c>
      <c r="L144" s="25"/>
      <c r="M144" s="182" t="s">
        <v>1</v>
      </c>
      <c r="N144" s="183" t="s">
        <v>41</v>
      </c>
      <c r="O144" s="22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AR144" s="186" t="s">
        <v>172</v>
      </c>
      <c r="AT144" s="186" t="s">
        <v>167</v>
      </c>
      <c r="AU144" s="186" t="s">
        <v>86</v>
      </c>
      <c r="AY144" s="3" t="s">
        <v>165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3" t="s">
        <v>84</v>
      </c>
      <c r="BK144" s="187">
        <f>ROUND(I144*H144,2)</f>
        <v>0</v>
      </c>
      <c r="BL144" s="3" t="s">
        <v>172</v>
      </c>
      <c r="BM144" s="186" t="s">
        <v>194</v>
      </c>
    </row>
    <row r="145" spans="2:65" s="188" customFormat="1">
      <c r="B145" s="189"/>
      <c r="C145" s="190"/>
      <c r="D145" s="191" t="s">
        <v>174</v>
      </c>
      <c r="E145" s="192" t="s">
        <v>1</v>
      </c>
      <c r="F145" s="193" t="s">
        <v>195</v>
      </c>
      <c r="G145" s="190"/>
      <c r="H145" s="194">
        <v>3.323</v>
      </c>
      <c r="I145" s="195"/>
      <c r="J145" s="190"/>
      <c r="K145" s="190"/>
      <c r="L145" s="196"/>
      <c r="M145" s="197"/>
      <c r="N145" s="190"/>
      <c r="O145" s="190"/>
      <c r="P145" s="190"/>
      <c r="Q145" s="190"/>
      <c r="R145" s="190"/>
      <c r="S145" s="190"/>
      <c r="T145" s="198"/>
      <c r="AT145" s="199" t="s">
        <v>174</v>
      </c>
      <c r="AU145" s="199" t="s">
        <v>86</v>
      </c>
      <c r="AV145" s="188" t="s">
        <v>86</v>
      </c>
      <c r="AW145" s="188" t="s">
        <v>31</v>
      </c>
      <c r="AX145" s="188" t="s">
        <v>76</v>
      </c>
      <c r="AY145" s="199" t="s">
        <v>165</v>
      </c>
    </row>
    <row r="146" spans="2:65" s="188" customFormat="1">
      <c r="B146" s="189"/>
      <c r="C146" s="190"/>
      <c r="D146" s="191" t="s">
        <v>174</v>
      </c>
      <c r="E146" s="192" t="s">
        <v>1</v>
      </c>
      <c r="F146" s="193" t="s">
        <v>196</v>
      </c>
      <c r="G146" s="190"/>
      <c r="H146" s="194">
        <v>1.9350000000000001</v>
      </c>
      <c r="I146" s="195"/>
      <c r="J146" s="190"/>
      <c r="K146" s="190"/>
      <c r="L146" s="196"/>
      <c r="M146" s="197"/>
      <c r="N146" s="190"/>
      <c r="O146" s="190"/>
      <c r="P146" s="190"/>
      <c r="Q146" s="190"/>
      <c r="R146" s="190"/>
      <c r="S146" s="190"/>
      <c r="T146" s="198"/>
      <c r="AT146" s="199" t="s">
        <v>174</v>
      </c>
      <c r="AU146" s="199" t="s">
        <v>86</v>
      </c>
      <c r="AV146" s="188" t="s">
        <v>86</v>
      </c>
      <c r="AW146" s="188" t="s">
        <v>31</v>
      </c>
      <c r="AX146" s="188" t="s">
        <v>76</v>
      </c>
      <c r="AY146" s="199" t="s">
        <v>165</v>
      </c>
    </row>
    <row r="147" spans="2:65" s="188" customFormat="1">
      <c r="B147" s="189"/>
      <c r="C147" s="190"/>
      <c r="D147" s="191" t="s">
        <v>174</v>
      </c>
      <c r="E147" s="192" t="s">
        <v>1</v>
      </c>
      <c r="F147" s="193" t="s">
        <v>197</v>
      </c>
      <c r="G147" s="190"/>
      <c r="H147" s="194">
        <v>4.0599999999999996</v>
      </c>
      <c r="I147" s="195"/>
      <c r="J147" s="190"/>
      <c r="K147" s="190"/>
      <c r="L147" s="196"/>
      <c r="M147" s="197"/>
      <c r="N147" s="190"/>
      <c r="O147" s="190"/>
      <c r="P147" s="190"/>
      <c r="Q147" s="190"/>
      <c r="R147" s="190"/>
      <c r="S147" s="190"/>
      <c r="T147" s="198"/>
      <c r="AT147" s="199" t="s">
        <v>174</v>
      </c>
      <c r="AU147" s="199" t="s">
        <v>86</v>
      </c>
      <c r="AV147" s="188" t="s">
        <v>86</v>
      </c>
      <c r="AW147" s="188" t="s">
        <v>31</v>
      </c>
      <c r="AX147" s="188" t="s">
        <v>76</v>
      </c>
      <c r="AY147" s="199" t="s">
        <v>165</v>
      </c>
    </row>
    <row r="148" spans="2:65" s="200" customFormat="1">
      <c r="B148" s="201"/>
      <c r="C148" s="202"/>
      <c r="D148" s="191" t="s">
        <v>174</v>
      </c>
      <c r="E148" s="203" t="s">
        <v>1</v>
      </c>
      <c r="F148" s="204" t="s">
        <v>176</v>
      </c>
      <c r="G148" s="202"/>
      <c r="H148" s="205">
        <v>9.3179999999999996</v>
      </c>
      <c r="I148" s="206"/>
      <c r="J148" s="202"/>
      <c r="K148" s="202"/>
      <c r="L148" s="207"/>
      <c r="M148" s="208"/>
      <c r="N148" s="202"/>
      <c r="O148" s="202"/>
      <c r="P148" s="202"/>
      <c r="Q148" s="202"/>
      <c r="R148" s="202"/>
      <c r="S148" s="202"/>
      <c r="T148" s="209"/>
      <c r="AT148" s="210" t="s">
        <v>174</v>
      </c>
      <c r="AU148" s="210" t="s">
        <v>86</v>
      </c>
      <c r="AV148" s="200" t="s">
        <v>172</v>
      </c>
      <c r="AW148" s="200" t="s">
        <v>31</v>
      </c>
      <c r="AX148" s="200" t="s">
        <v>84</v>
      </c>
      <c r="AY148" s="210" t="s">
        <v>165</v>
      </c>
    </row>
    <row r="149" spans="2:65" s="20" customFormat="1" ht="16.5" customHeight="1">
      <c r="B149" s="21"/>
      <c r="C149" s="221" t="s">
        <v>198</v>
      </c>
      <c r="D149" s="221" t="s">
        <v>199</v>
      </c>
      <c r="E149" s="222" t="s">
        <v>200</v>
      </c>
      <c r="F149" s="223" t="s">
        <v>201</v>
      </c>
      <c r="G149" s="224" t="s">
        <v>202</v>
      </c>
      <c r="H149" s="225">
        <v>9.3179999999999996</v>
      </c>
      <c r="I149" s="226"/>
      <c r="J149" s="227">
        <f>ROUND(I149*H149,2)</f>
        <v>0</v>
      </c>
      <c r="K149" s="223" t="s">
        <v>171</v>
      </c>
      <c r="L149" s="228"/>
      <c r="M149" s="229" t="s">
        <v>1</v>
      </c>
      <c r="N149" s="230" t="s">
        <v>41</v>
      </c>
      <c r="O149" s="22"/>
      <c r="P149" s="184">
        <f>O149*H149</f>
        <v>0</v>
      </c>
      <c r="Q149" s="184">
        <v>1.82</v>
      </c>
      <c r="R149" s="184">
        <f>Q149*H149</f>
        <v>16.958760000000002</v>
      </c>
      <c r="S149" s="184">
        <v>0</v>
      </c>
      <c r="T149" s="185">
        <f>S149*H149</f>
        <v>0</v>
      </c>
      <c r="AR149" s="186" t="s">
        <v>203</v>
      </c>
      <c r="AT149" s="186" t="s">
        <v>199</v>
      </c>
      <c r="AU149" s="186" t="s">
        <v>86</v>
      </c>
      <c r="AY149" s="3" t="s">
        <v>165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3" t="s">
        <v>84</v>
      </c>
      <c r="BK149" s="187">
        <f>ROUND(I149*H149,2)</f>
        <v>0</v>
      </c>
      <c r="BL149" s="3" t="s">
        <v>172</v>
      </c>
      <c r="BM149" s="186" t="s">
        <v>204</v>
      </c>
    </row>
    <row r="150" spans="2:65" s="159" customFormat="1" ht="22.9" customHeight="1">
      <c r="B150" s="160"/>
      <c r="C150" s="161"/>
      <c r="D150" s="162" t="s">
        <v>75</v>
      </c>
      <c r="E150" s="173" t="s">
        <v>86</v>
      </c>
      <c r="F150" s="173" t="s">
        <v>205</v>
      </c>
      <c r="G150" s="161"/>
      <c r="H150" s="161"/>
      <c r="I150" s="164"/>
      <c r="J150" s="174">
        <f>BK150</f>
        <v>0</v>
      </c>
      <c r="K150" s="161"/>
      <c r="L150" s="166"/>
      <c r="M150" s="167"/>
      <c r="N150" s="161"/>
      <c r="O150" s="161"/>
      <c r="P150" s="168">
        <f>SUM(P151:P169)</f>
        <v>0</v>
      </c>
      <c r="Q150" s="161"/>
      <c r="R150" s="168">
        <f>SUM(R151:R169)</f>
        <v>21.10860774</v>
      </c>
      <c r="S150" s="161"/>
      <c r="T150" s="169">
        <f>SUM(T151:T169)</f>
        <v>0</v>
      </c>
      <c r="AR150" s="170" t="s">
        <v>84</v>
      </c>
      <c r="AT150" s="171" t="s">
        <v>75</v>
      </c>
      <c r="AU150" s="171" t="s">
        <v>84</v>
      </c>
      <c r="AY150" s="170" t="s">
        <v>165</v>
      </c>
      <c r="BK150" s="172">
        <f>SUM(BK151:BK169)</f>
        <v>0</v>
      </c>
    </row>
    <row r="151" spans="2:65" s="20" customFormat="1" ht="24.2" customHeight="1">
      <c r="B151" s="21"/>
      <c r="C151" s="175" t="s">
        <v>206</v>
      </c>
      <c r="D151" s="175" t="s">
        <v>167</v>
      </c>
      <c r="E151" s="176" t="s">
        <v>207</v>
      </c>
      <c r="F151" s="177" t="s">
        <v>208</v>
      </c>
      <c r="G151" s="178" t="s">
        <v>170</v>
      </c>
      <c r="H151" s="179">
        <v>3.3540000000000001</v>
      </c>
      <c r="I151" s="180"/>
      <c r="J151" s="181">
        <f>ROUND(I151*H151,2)</f>
        <v>0</v>
      </c>
      <c r="K151" s="177" t="s">
        <v>171</v>
      </c>
      <c r="L151" s="25"/>
      <c r="M151" s="182" t="s">
        <v>1</v>
      </c>
      <c r="N151" s="183" t="s">
        <v>41</v>
      </c>
      <c r="O151" s="22"/>
      <c r="P151" s="184">
        <f>O151*H151</f>
        <v>0</v>
      </c>
      <c r="Q151" s="184">
        <v>1.98</v>
      </c>
      <c r="R151" s="184">
        <f>Q151*H151</f>
        <v>6.6409200000000004</v>
      </c>
      <c r="S151" s="184">
        <v>0</v>
      </c>
      <c r="T151" s="185">
        <f>S151*H151</f>
        <v>0</v>
      </c>
      <c r="AR151" s="186" t="s">
        <v>172</v>
      </c>
      <c r="AT151" s="186" t="s">
        <v>167</v>
      </c>
      <c r="AU151" s="186" t="s">
        <v>86</v>
      </c>
      <c r="AY151" s="3" t="s">
        <v>165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3" t="s">
        <v>84</v>
      </c>
      <c r="BK151" s="187">
        <f>ROUND(I151*H151,2)</f>
        <v>0</v>
      </c>
      <c r="BL151" s="3" t="s">
        <v>172</v>
      </c>
      <c r="BM151" s="186" t="s">
        <v>209</v>
      </c>
    </row>
    <row r="152" spans="2:65" s="188" customFormat="1">
      <c r="B152" s="189"/>
      <c r="C152" s="190"/>
      <c r="D152" s="191" t="s">
        <v>174</v>
      </c>
      <c r="E152" s="192" t="s">
        <v>1</v>
      </c>
      <c r="F152" s="193" t="s">
        <v>210</v>
      </c>
      <c r="G152" s="190"/>
      <c r="H152" s="194">
        <v>3.3540000000000001</v>
      </c>
      <c r="I152" s="195"/>
      <c r="J152" s="190"/>
      <c r="K152" s="190"/>
      <c r="L152" s="196"/>
      <c r="M152" s="197"/>
      <c r="N152" s="190"/>
      <c r="O152" s="190"/>
      <c r="P152" s="190"/>
      <c r="Q152" s="190"/>
      <c r="R152" s="190"/>
      <c r="S152" s="190"/>
      <c r="T152" s="198"/>
      <c r="AT152" s="199" t="s">
        <v>174</v>
      </c>
      <c r="AU152" s="199" t="s">
        <v>86</v>
      </c>
      <c r="AV152" s="188" t="s">
        <v>86</v>
      </c>
      <c r="AW152" s="188" t="s">
        <v>31</v>
      </c>
      <c r="AX152" s="188" t="s">
        <v>76</v>
      </c>
      <c r="AY152" s="199" t="s">
        <v>165</v>
      </c>
    </row>
    <row r="153" spans="2:65" s="200" customFormat="1">
      <c r="B153" s="201"/>
      <c r="C153" s="202"/>
      <c r="D153" s="191" t="s">
        <v>174</v>
      </c>
      <c r="E153" s="203" t="s">
        <v>1</v>
      </c>
      <c r="F153" s="204" t="s">
        <v>176</v>
      </c>
      <c r="G153" s="202"/>
      <c r="H153" s="205">
        <v>3.3540000000000001</v>
      </c>
      <c r="I153" s="206"/>
      <c r="J153" s="202"/>
      <c r="K153" s="202"/>
      <c r="L153" s="207"/>
      <c r="M153" s="208"/>
      <c r="N153" s="202"/>
      <c r="O153" s="202"/>
      <c r="P153" s="202"/>
      <c r="Q153" s="202"/>
      <c r="R153" s="202"/>
      <c r="S153" s="202"/>
      <c r="T153" s="209"/>
      <c r="AT153" s="210" t="s">
        <v>174</v>
      </c>
      <c r="AU153" s="210" t="s">
        <v>86</v>
      </c>
      <c r="AV153" s="200" t="s">
        <v>172</v>
      </c>
      <c r="AW153" s="200" t="s">
        <v>31</v>
      </c>
      <c r="AX153" s="200" t="s">
        <v>84</v>
      </c>
      <c r="AY153" s="210" t="s">
        <v>165</v>
      </c>
    </row>
    <row r="154" spans="2:65" s="20" customFormat="1" ht="16.5" customHeight="1">
      <c r="B154" s="21"/>
      <c r="C154" s="175" t="s">
        <v>203</v>
      </c>
      <c r="D154" s="175" t="s">
        <v>167</v>
      </c>
      <c r="E154" s="176" t="s">
        <v>211</v>
      </c>
      <c r="F154" s="177" t="s">
        <v>212</v>
      </c>
      <c r="G154" s="178" t="s">
        <v>170</v>
      </c>
      <c r="H154" s="179">
        <v>3.4249999999999998</v>
      </c>
      <c r="I154" s="180"/>
      <c r="J154" s="181">
        <f>ROUND(I154*H154,2)</f>
        <v>0</v>
      </c>
      <c r="K154" s="177" t="s">
        <v>171</v>
      </c>
      <c r="L154" s="25"/>
      <c r="M154" s="182" t="s">
        <v>1</v>
      </c>
      <c r="N154" s="183" t="s">
        <v>41</v>
      </c>
      <c r="O154" s="22"/>
      <c r="P154" s="184">
        <f>O154*H154</f>
        <v>0</v>
      </c>
      <c r="Q154" s="184">
        <v>2.3010199999999998</v>
      </c>
      <c r="R154" s="184">
        <f>Q154*H154</f>
        <v>7.8809934999999989</v>
      </c>
      <c r="S154" s="184">
        <v>0</v>
      </c>
      <c r="T154" s="185">
        <f>S154*H154</f>
        <v>0</v>
      </c>
      <c r="AR154" s="186" t="s">
        <v>172</v>
      </c>
      <c r="AT154" s="186" t="s">
        <v>167</v>
      </c>
      <c r="AU154" s="186" t="s">
        <v>86</v>
      </c>
      <c r="AY154" s="3" t="s">
        <v>165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3" t="s">
        <v>84</v>
      </c>
      <c r="BK154" s="187">
        <f>ROUND(I154*H154,2)</f>
        <v>0</v>
      </c>
      <c r="BL154" s="3" t="s">
        <v>172</v>
      </c>
      <c r="BM154" s="186" t="s">
        <v>213</v>
      </c>
    </row>
    <row r="155" spans="2:65" s="188" customFormat="1">
      <c r="B155" s="189"/>
      <c r="C155" s="190"/>
      <c r="D155" s="191" t="s">
        <v>174</v>
      </c>
      <c r="E155" s="192" t="s">
        <v>1</v>
      </c>
      <c r="F155" s="193" t="s">
        <v>175</v>
      </c>
      <c r="G155" s="190"/>
      <c r="H155" s="194">
        <v>3.4249999999999998</v>
      </c>
      <c r="I155" s="195"/>
      <c r="J155" s="190"/>
      <c r="K155" s="190"/>
      <c r="L155" s="196"/>
      <c r="M155" s="197"/>
      <c r="N155" s="190"/>
      <c r="O155" s="190"/>
      <c r="P155" s="190"/>
      <c r="Q155" s="190"/>
      <c r="R155" s="190"/>
      <c r="S155" s="190"/>
      <c r="T155" s="198"/>
      <c r="AT155" s="199" t="s">
        <v>174</v>
      </c>
      <c r="AU155" s="199" t="s">
        <v>86</v>
      </c>
      <c r="AV155" s="188" t="s">
        <v>86</v>
      </c>
      <c r="AW155" s="188" t="s">
        <v>31</v>
      </c>
      <c r="AX155" s="188" t="s">
        <v>76</v>
      </c>
      <c r="AY155" s="199" t="s">
        <v>165</v>
      </c>
    </row>
    <row r="156" spans="2:65" s="200" customFormat="1">
      <c r="B156" s="201"/>
      <c r="C156" s="202"/>
      <c r="D156" s="191" t="s">
        <v>174</v>
      </c>
      <c r="E156" s="203" t="s">
        <v>1</v>
      </c>
      <c r="F156" s="204" t="s">
        <v>176</v>
      </c>
      <c r="G156" s="202"/>
      <c r="H156" s="205">
        <v>3.4249999999999998</v>
      </c>
      <c r="I156" s="206"/>
      <c r="J156" s="202"/>
      <c r="K156" s="202"/>
      <c r="L156" s="207"/>
      <c r="M156" s="208"/>
      <c r="N156" s="202"/>
      <c r="O156" s="202"/>
      <c r="P156" s="202"/>
      <c r="Q156" s="202"/>
      <c r="R156" s="202"/>
      <c r="S156" s="202"/>
      <c r="T156" s="209"/>
      <c r="AT156" s="210" t="s">
        <v>174</v>
      </c>
      <c r="AU156" s="210" t="s">
        <v>86</v>
      </c>
      <c r="AV156" s="200" t="s">
        <v>172</v>
      </c>
      <c r="AW156" s="200" t="s">
        <v>31</v>
      </c>
      <c r="AX156" s="200" t="s">
        <v>84</v>
      </c>
      <c r="AY156" s="210" t="s">
        <v>165</v>
      </c>
    </row>
    <row r="157" spans="2:65" s="20" customFormat="1" ht="33" customHeight="1">
      <c r="B157" s="21"/>
      <c r="C157" s="175" t="s">
        <v>214</v>
      </c>
      <c r="D157" s="175" t="s">
        <v>167</v>
      </c>
      <c r="E157" s="176" t="s">
        <v>215</v>
      </c>
      <c r="F157" s="177" t="s">
        <v>216</v>
      </c>
      <c r="G157" s="178" t="s">
        <v>132</v>
      </c>
      <c r="H157" s="179">
        <v>13.497999999999999</v>
      </c>
      <c r="I157" s="180"/>
      <c r="J157" s="181">
        <f>ROUND(I157*H157,2)</f>
        <v>0</v>
      </c>
      <c r="K157" s="177" t="s">
        <v>171</v>
      </c>
      <c r="L157" s="25"/>
      <c r="M157" s="182" t="s">
        <v>1</v>
      </c>
      <c r="N157" s="183" t="s">
        <v>41</v>
      </c>
      <c r="O157" s="22"/>
      <c r="P157" s="184">
        <f>O157*H157</f>
        <v>0</v>
      </c>
      <c r="Q157" s="184">
        <v>0.47738000000000003</v>
      </c>
      <c r="R157" s="184">
        <f>Q157*H157</f>
        <v>6.4436752400000001</v>
      </c>
      <c r="S157" s="184">
        <v>0</v>
      </c>
      <c r="T157" s="185">
        <f>S157*H157</f>
        <v>0</v>
      </c>
      <c r="AR157" s="186" t="s">
        <v>172</v>
      </c>
      <c r="AT157" s="186" t="s">
        <v>167</v>
      </c>
      <c r="AU157" s="186" t="s">
        <v>86</v>
      </c>
      <c r="AY157" s="3" t="s">
        <v>165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3" t="s">
        <v>84</v>
      </c>
      <c r="BK157" s="187">
        <f>ROUND(I157*H157,2)</f>
        <v>0</v>
      </c>
      <c r="BL157" s="3" t="s">
        <v>172</v>
      </c>
      <c r="BM157" s="186" t="s">
        <v>217</v>
      </c>
    </row>
    <row r="158" spans="2:65" s="188" customFormat="1">
      <c r="B158" s="189"/>
      <c r="C158" s="190"/>
      <c r="D158" s="191" t="s">
        <v>174</v>
      </c>
      <c r="E158" s="192" t="s">
        <v>1</v>
      </c>
      <c r="F158" s="193" t="s">
        <v>130</v>
      </c>
      <c r="G158" s="190"/>
      <c r="H158" s="194">
        <v>13.497999999999999</v>
      </c>
      <c r="I158" s="195"/>
      <c r="J158" s="190"/>
      <c r="K158" s="190"/>
      <c r="L158" s="196"/>
      <c r="M158" s="197"/>
      <c r="N158" s="190"/>
      <c r="O158" s="190"/>
      <c r="P158" s="190"/>
      <c r="Q158" s="190"/>
      <c r="R158" s="190"/>
      <c r="S158" s="190"/>
      <c r="T158" s="198"/>
      <c r="AT158" s="199" t="s">
        <v>174</v>
      </c>
      <c r="AU158" s="199" t="s">
        <v>86</v>
      </c>
      <c r="AV158" s="188" t="s">
        <v>86</v>
      </c>
      <c r="AW158" s="188" t="s">
        <v>31</v>
      </c>
      <c r="AX158" s="188" t="s">
        <v>84</v>
      </c>
      <c r="AY158" s="199" t="s">
        <v>165</v>
      </c>
    </row>
    <row r="159" spans="2:65" s="20" customFormat="1">
      <c r="B159" s="21"/>
      <c r="C159" s="22"/>
      <c r="D159" s="191" t="s">
        <v>218</v>
      </c>
      <c r="E159" s="22"/>
      <c r="F159" s="231" t="s">
        <v>219</v>
      </c>
      <c r="G159" s="22"/>
      <c r="H159" s="22"/>
      <c r="I159" s="22"/>
      <c r="J159" s="22"/>
      <c r="K159" s="22"/>
      <c r="L159" s="25"/>
      <c r="M159" s="232"/>
      <c r="N159" s="22"/>
      <c r="O159" s="22"/>
      <c r="P159" s="22"/>
      <c r="Q159" s="22"/>
      <c r="R159" s="22"/>
      <c r="S159" s="22"/>
      <c r="T159" s="56"/>
      <c r="AU159" s="3" t="s">
        <v>86</v>
      </c>
    </row>
    <row r="160" spans="2:65" s="20" customFormat="1">
      <c r="B160" s="21"/>
      <c r="C160" s="22"/>
      <c r="D160" s="191" t="s">
        <v>218</v>
      </c>
      <c r="E160" s="22"/>
      <c r="F160" s="233" t="s">
        <v>220</v>
      </c>
      <c r="G160" s="22"/>
      <c r="H160" s="234">
        <v>6.923</v>
      </c>
      <c r="I160" s="22"/>
      <c r="J160" s="22"/>
      <c r="K160" s="22"/>
      <c r="L160" s="25"/>
      <c r="M160" s="232"/>
      <c r="N160" s="22"/>
      <c r="O160" s="22"/>
      <c r="P160" s="22"/>
      <c r="Q160" s="22"/>
      <c r="R160" s="22"/>
      <c r="S160" s="22"/>
      <c r="T160" s="56"/>
      <c r="AU160" s="3" t="s">
        <v>86</v>
      </c>
    </row>
    <row r="161" spans="2:65" s="20" customFormat="1">
      <c r="B161" s="21"/>
      <c r="C161" s="22"/>
      <c r="D161" s="191" t="s">
        <v>218</v>
      </c>
      <c r="E161" s="22"/>
      <c r="F161" s="233" t="s">
        <v>221</v>
      </c>
      <c r="G161" s="22"/>
      <c r="H161" s="234">
        <v>6.5750000000000002</v>
      </c>
      <c r="I161" s="22"/>
      <c r="J161" s="22"/>
      <c r="K161" s="22"/>
      <c r="L161" s="25"/>
      <c r="M161" s="232"/>
      <c r="N161" s="22"/>
      <c r="O161" s="22"/>
      <c r="P161" s="22"/>
      <c r="Q161" s="22"/>
      <c r="R161" s="22"/>
      <c r="S161" s="22"/>
      <c r="T161" s="56"/>
      <c r="AU161" s="3" t="s">
        <v>86</v>
      </c>
    </row>
    <row r="162" spans="2:65" s="20" customFormat="1">
      <c r="B162" s="21"/>
      <c r="C162" s="22"/>
      <c r="D162" s="191" t="s">
        <v>218</v>
      </c>
      <c r="E162" s="22"/>
      <c r="F162" s="233" t="s">
        <v>176</v>
      </c>
      <c r="G162" s="22"/>
      <c r="H162" s="234">
        <v>13.497999999999999</v>
      </c>
      <c r="I162" s="22"/>
      <c r="J162" s="22"/>
      <c r="K162" s="22"/>
      <c r="L162" s="25"/>
      <c r="M162" s="232"/>
      <c r="N162" s="22"/>
      <c r="O162" s="22"/>
      <c r="P162" s="22"/>
      <c r="Q162" s="22"/>
      <c r="R162" s="22"/>
      <c r="S162" s="22"/>
      <c r="T162" s="56"/>
      <c r="AU162" s="3" t="s">
        <v>86</v>
      </c>
    </row>
    <row r="163" spans="2:65" s="20" customFormat="1" ht="24.2" customHeight="1">
      <c r="B163" s="21"/>
      <c r="C163" s="175" t="s">
        <v>222</v>
      </c>
      <c r="D163" s="175" t="s">
        <v>167</v>
      </c>
      <c r="E163" s="176" t="s">
        <v>223</v>
      </c>
      <c r="F163" s="177" t="s">
        <v>224</v>
      </c>
      <c r="G163" s="178" t="s">
        <v>202</v>
      </c>
      <c r="H163" s="179">
        <v>0.13500000000000001</v>
      </c>
      <c r="I163" s="180"/>
      <c r="J163" s="181">
        <f>ROUND(I163*H163,2)</f>
        <v>0</v>
      </c>
      <c r="K163" s="177" t="s">
        <v>171</v>
      </c>
      <c r="L163" s="25"/>
      <c r="M163" s="182" t="s">
        <v>1</v>
      </c>
      <c r="N163" s="183" t="s">
        <v>41</v>
      </c>
      <c r="O163" s="22"/>
      <c r="P163" s="184">
        <f>O163*H163</f>
        <v>0</v>
      </c>
      <c r="Q163" s="184">
        <v>1.0593999999999999</v>
      </c>
      <c r="R163" s="184">
        <f>Q163*H163</f>
        <v>0.14301900000000001</v>
      </c>
      <c r="S163" s="184">
        <v>0</v>
      </c>
      <c r="T163" s="185">
        <f>S163*H163</f>
        <v>0</v>
      </c>
      <c r="AR163" s="186" t="s">
        <v>172</v>
      </c>
      <c r="AT163" s="186" t="s">
        <v>167</v>
      </c>
      <c r="AU163" s="186" t="s">
        <v>86</v>
      </c>
      <c r="AY163" s="3" t="s">
        <v>165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3" t="s">
        <v>84</v>
      </c>
      <c r="BK163" s="187">
        <f>ROUND(I163*H163,2)</f>
        <v>0</v>
      </c>
      <c r="BL163" s="3" t="s">
        <v>172</v>
      </c>
      <c r="BM163" s="186" t="s">
        <v>225</v>
      </c>
    </row>
    <row r="164" spans="2:65" s="211" customFormat="1">
      <c r="B164" s="212"/>
      <c r="C164" s="213"/>
      <c r="D164" s="191" t="s">
        <v>174</v>
      </c>
      <c r="E164" s="214" t="s">
        <v>1</v>
      </c>
      <c r="F164" s="215" t="s">
        <v>226</v>
      </c>
      <c r="G164" s="213"/>
      <c r="H164" s="214" t="s">
        <v>1</v>
      </c>
      <c r="I164" s="216"/>
      <c r="J164" s="213"/>
      <c r="K164" s="213"/>
      <c r="L164" s="217"/>
      <c r="M164" s="218"/>
      <c r="N164" s="213"/>
      <c r="O164" s="213"/>
      <c r="P164" s="213"/>
      <c r="Q164" s="213"/>
      <c r="R164" s="213"/>
      <c r="S164" s="213"/>
      <c r="T164" s="219"/>
      <c r="AT164" s="220" t="s">
        <v>174</v>
      </c>
      <c r="AU164" s="220" t="s">
        <v>86</v>
      </c>
      <c r="AV164" s="211" t="s">
        <v>84</v>
      </c>
      <c r="AW164" s="211" t="s">
        <v>31</v>
      </c>
      <c r="AX164" s="211" t="s">
        <v>76</v>
      </c>
      <c r="AY164" s="220" t="s">
        <v>165</v>
      </c>
    </row>
    <row r="165" spans="2:65" s="188" customFormat="1">
      <c r="B165" s="189"/>
      <c r="C165" s="190"/>
      <c r="D165" s="191" t="s">
        <v>174</v>
      </c>
      <c r="E165" s="192" t="s">
        <v>1</v>
      </c>
      <c r="F165" s="193" t="s">
        <v>227</v>
      </c>
      <c r="G165" s="190"/>
      <c r="H165" s="194">
        <v>0.13500000000000001</v>
      </c>
      <c r="I165" s="195"/>
      <c r="J165" s="190"/>
      <c r="K165" s="190"/>
      <c r="L165" s="196"/>
      <c r="M165" s="197"/>
      <c r="N165" s="190"/>
      <c r="O165" s="190"/>
      <c r="P165" s="190"/>
      <c r="Q165" s="190"/>
      <c r="R165" s="190"/>
      <c r="S165" s="190"/>
      <c r="T165" s="198"/>
      <c r="AT165" s="199" t="s">
        <v>174</v>
      </c>
      <c r="AU165" s="199" t="s">
        <v>86</v>
      </c>
      <c r="AV165" s="188" t="s">
        <v>86</v>
      </c>
      <c r="AW165" s="188" t="s">
        <v>31</v>
      </c>
      <c r="AX165" s="188" t="s">
        <v>84</v>
      </c>
      <c r="AY165" s="199" t="s">
        <v>165</v>
      </c>
    </row>
    <row r="166" spans="2:65" s="20" customFormat="1">
      <c r="B166" s="21"/>
      <c r="C166" s="22"/>
      <c r="D166" s="191" t="s">
        <v>218</v>
      </c>
      <c r="E166" s="22"/>
      <c r="F166" s="231" t="s">
        <v>219</v>
      </c>
      <c r="G166" s="22"/>
      <c r="H166" s="22"/>
      <c r="I166" s="22"/>
      <c r="J166" s="22"/>
      <c r="K166" s="22"/>
      <c r="L166" s="25"/>
      <c r="M166" s="232"/>
      <c r="N166" s="22"/>
      <c r="O166" s="22"/>
      <c r="P166" s="22"/>
      <c r="Q166" s="22"/>
      <c r="R166" s="22"/>
      <c r="S166" s="22"/>
      <c r="T166" s="56"/>
      <c r="AU166" s="3" t="s">
        <v>86</v>
      </c>
    </row>
    <row r="167" spans="2:65" s="20" customFormat="1">
      <c r="B167" s="21"/>
      <c r="C167" s="22"/>
      <c r="D167" s="191" t="s">
        <v>218</v>
      </c>
      <c r="E167" s="22"/>
      <c r="F167" s="233" t="s">
        <v>220</v>
      </c>
      <c r="G167" s="22"/>
      <c r="H167" s="234">
        <v>6.923</v>
      </c>
      <c r="I167" s="22"/>
      <c r="J167" s="22"/>
      <c r="K167" s="22"/>
      <c r="L167" s="25"/>
      <c r="M167" s="232"/>
      <c r="N167" s="22"/>
      <c r="O167" s="22"/>
      <c r="P167" s="22"/>
      <c r="Q167" s="22"/>
      <c r="R167" s="22"/>
      <c r="S167" s="22"/>
      <c r="T167" s="56"/>
      <c r="AU167" s="3" t="s">
        <v>86</v>
      </c>
    </row>
    <row r="168" spans="2:65" s="20" customFormat="1">
      <c r="B168" s="21"/>
      <c r="C168" s="22"/>
      <c r="D168" s="191" t="s">
        <v>218</v>
      </c>
      <c r="E168" s="22"/>
      <c r="F168" s="233" t="s">
        <v>221</v>
      </c>
      <c r="G168" s="22"/>
      <c r="H168" s="234">
        <v>6.5750000000000002</v>
      </c>
      <c r="I168" s="22"/>
      <c r="J168" s="22"/>
      <c r="K168" s="22"/>
      <c r="L168" s="25"/>
      <c r="M168" s="232"/>
      <c r="N168" s="22"/>
      <c r="O168" s="22"/>
      <c r="P168" s="22"/>
      <c r="Q168" s="22"/>
      <c r="R168" s="22"/>
      <c r="S168" s="22"/>
      <c r="T168" s="56"/>
      <c r="AU168" s="3" t="s">
        <v>86</v>
      </c>
    </row>
    <row r="169" spans="2:65" s="20" customFormat="1">
      <c r="B169" s="21"/>
      <c r="C169" s="22"/>
      <c r="D169" s="191" t="s">
        <v>218</v>
      </c>
      <c r="E169" s="22"/>
      <c r="F169" s="233" t="s">
        <v>176</v>
      </c>
      <c r="G169" s="22"/>
      <c r="H169" s="234">
        <v>13.497999999999999</v>
      </c>
      <c r="I169" s="22"/>
      <c r="J169" s="22"/>
      <c r="K169" s="22"/>
      <c r="L169" s="25"/>
      <c r="M169" s="232"/>
      <c r="N169" s="22"/>
      <c r="O169" s="22"/>
      <c r="P169" s="22"/>
      <c r="Q169" s="22"/>
      <c r="R169" s="22"/>
      <c r="S169" s="22"/>
      <c r="T169" s="56"/>
      <c r="AU169" s="3" t="s">
        <v>86</v>
      </c>
    </row>
    <row r="170" spans="2:65" s="159" customFormat="1" ht="22.9" customHeight="1">
      <c r="B170" s="160"/>
      <c r="C170" s="161"/>
      <c r="D170" s="162" t="s">
        <v>75</v>
      </c>
      <c r="E170" s="173" t="s">
        <v>134</v>
      </c>
      <c r="F170" s="173" t="s">
        <v>228</v>
      </c>
      <c r="G170" s="161"/>
      <c r="H170" s="161"/>
      <c r="I170" s="164"/>
      <c r="J170" s="174">
        <f>BK170</f>
        <v>0</v>
      </c>
      <c r="K170" s="161"/>
      <c r="L170" s="166"/>
      <c r="M170" s="167"/>
      <c r="N170" s="161"/>
      <c r="O170" s="161"/>
      <c r="P170" s="168">
        <f>SUM(P171:P181)</f>
        <v>0</v>
      </c>
      <c r="Q170" s="161"/>
      <c r="R170" s="168">
        <f>SUM(R171:R181)</f>
        <v>3.3748999999999998</v>
      </c>
      <c r="S170" s="161"/>
      <c r="T170" s="169">
        <f>SUM(T171:T181)</f>
        <v>0</v>
      </c>
      <c r="AR170" s="170" t="s">
        <v>84</v>
      </c>
      <c r="AT170" s="171" t="s">
        <v>75</v>
      </c>
      <c r="AU170" s="171" t="s">
        <v>84</v>
      </c>
      <c r="AY170" s="170" t="s">
        <v>165</v>
      </c>
      <c r="BK170" s="172">
        <f>SUM(BK171:BK181)</f>
        <v>0</v>
      </c>
    </row>
    <row r="171" spans="2:65" s="20" customFormat="1" ht="21.75" customHeight="1">
      <c r="B171" s="21"/>
      <c r="C171" s="175" t="s">
        <v>229</v>
      </c>
      <c r="D171" s="175" t="s">
        <v>167</v>
      </c>
      <c r="E171" s="176" t="s">
        <v>230</v>
      </c>
      <c r="F171" s="177" t="s">
        <v>231</v>
      </c>
      <c r="G171" s="178" t="s">
        <v>232</v>
      </c>
      <c r="H171" s="179">
        <v>1</v>
      </c>
      <c r="I171" s="180"/>
      <c r="J171" s="181">
        <f t="shared" ref="J171:J181" si="4">ROUND(I171*H171,2)</f>
        <v>0</v>
      </c>
      <c r="K171" s="177" t="s">
        <v>171</v>
      </c>
      <c r="L171" s="25"/>
      <c r="M171" s="182" t="s">
        <v>1</v>
      </c>
      <c r="N171" s="183" t="s">
        <v>41</v>
      </c>
      <c r="O171" s="22"/>
      <c r="P171" s="184">
        <f t="shared" ref="P171:P181" si="5">O171*H171</f>
        <v>0</v>
      </c>
      <c r="Q171" s="184">
        <v>0.10149</v>
      </c>
      <c r="R171" s="184">
        <f t="shared" ref="R171:R181" si="6">Q171*H171</f>
        <v>0.10149</v>
      </c>
      <c r="S171" s="184">
        <v>0</v>
      </c>
      <c r="T171" s="185">
        <f t="shared" ref="T171:T181" si="7">S171*H171</f>
        <v>0</v>
      </c>
      <c r="AR171" s="186" t="s">
        <v>172</v>
      </c>
      <c r="AT171" s="186" t="s">
        <v>167</v>
      </c>
      <c r="AU171" s="186" t="s">
        <v>86</v>
      </c>
      <c r="AY171" s="3" t="s">
        <v>165</v>
      </c>
      <c r="BE171" s="187">
        <f t="shared" ref="BE171:BE190" si="8">IF(N171="základní",J171,0)</f>
        <v>0</v>
      </c>
      <c r="BF171" s="187">
        <f t="shared" ref="BF171:BF190" si="9">IF(N171="snížená",J171,0)</f>
        <v>0</v>
      </c>
      <c r="BG171" s="187">
        <f t="shared" ref="BG171:BG190" si="10">IF(N171="zákl. přenesená",J171,0)</f>
        <v>0</v>
      </c>
      <c r="BH171" s="187">
        <f t="shared" ref="BH171:BH190" si="11">IF(N171="sníž. přenesená",J171,0)</f>
        <v>0</v>
      </c>
      <c r="BI171" s="187">
        <f t="shared" ref="BI171:BI190" si="12">IF(N171="nulová",J171,0)</f>
        <v>0</v>
      </c>
      <c r="BJ171" s="3" t="s">
        <v>84</v>
      </c>
      <c r="BK171" s="187">
        <f t="shared" ref="BK171:BK181" si="13">ROUND(I171*H171,2)</f>
        <v>0</v>
      </c>
      <c r="BL171" s="3" t="s">
        <v>172</v>
      </c>
      <c r="BM171" s="186" t="s">
        <v>233</v>
      </c>
    </row>
    <row r="172" spans="2:65" s="20" customFormat="1" ht="16.5" customHeight="1">
      <c r="B172" s="21"/>
      <c r="C172" s="175" t="s">
        <v>8</v>
      </c>
      <c r="D172" s="175" t="s">
        <v>167</v>
      </c>
      <c r="E172" s="176" t="s">
        <v>234</v>
      </c>
      <c r="F172" s="177" t="s">
        <v>235</v>
      </c>
      <c r="G172" s="178" t="s">
        <v>232</v>
      </c>
      <c r="H172" s="179">
        <v>1</v>
      </c>
      <c r="I172" s="180"/>
      <c r="J172" s="181">
        <f t="shared" si="4"/>
        <v>0</v>
      </c>
      <c r="K172" s="177" t="s">
        <v>1</v>
      </c>
      <c r="L172" s="25"/>
      <c r="M172" s="182" t="s">
        <v>1</v>
      </c>
      <c r="N172" s="183" t="s">
        <v>41</v>
      </c>
      <c r="O172" s="22"/>
      <c r="P172" s="184">
        <f t="shared" si="5"/>
        <v>0</v>
      </c>
      <c r="Q172" s="184">
        <v>0.10149</v>
      </c>
      <c r="R172" s="184">
        <f t="shared" si="6"/>
        <v>0.10149</v>
      </c>
      <c r="S172" s="184">
        <v>0</v>
      </c>
      <c r="T172" s="185">
        <f t="shared" si="7"/>
        <v>0</v>
      </c>
      <c r="AR172" s="186" t="s">
        <v>172</v>
      </c>
      <c r="AT172" s="186" t="s">
        <v>167</v>
      </c>
      <c r="AU172" s="186" t="s">
        <v>86</v>
      </c>
      <c r="AY172" s="3" t="s">
        <v>165</v>
      </c>
      <c r="BE172" s="187">
        <f t="shared" si="8"/>
        <v>0</v>
      </c>
      <c r="BF172" s="187">
        <f t="shared" si="9"/>
        <v>0</v>
      </c>
      <c r="BG172" s="187">
        <f t="shared" si="10"/>
        <v>0</v>
      </c>
      <c r="BH172" s="187">
        <f t="shared" si="11"/>
        <v>0</v>
      </c>
      <c r="BI172" s="187">
        <f t="shared" si="12"/>
        <v>0</v>
      </c>
      <c r="BJ172" s="3" t="s">
        <v>84</v>
      </c>
      <c r="BK172" s="187">
        <f t="shared" si="13"/>
        <v>0</v>
      </c>
      <c r="BL172" s="3" t="s">
        <v>172</v>
      </c>
      <c r="BM172" s="186" t="s">
        <v>236</v>
      </c>
    </row>
    <row r="173" spans="2:65" s="20" customFormat="1" ht="16.5" customHeight="1">
      <c r="B173" s="21"/>
      <c r="C173" s="175" t="s">
        <v>237</v>
      </c>
      <c r="D173" s="175" t="s">
        <v>167</v>
      </c>
      <c r="E173" s="176" t="s">
        <v>238</v>
      </c>
      <c r="F173" s="177" t="s">
        <v>239</v>
      </c>
      <c r="G173" s="178" t="s">
        <v>232</v>
      </c>
      <c r="H173" s="179">
        <v>1</v>
      </c>
      <c r="I173" s="180"/>
      <c r="J173" s="181">
        <f t="shared" si="4"/>
        <v>0</v>
      </c>
      <c r="K173" s="177" t="s">
        <v>1</v>
      </c>
      <c r="L173" s="25"/>
      <c r="M173" s="182" t="s">
        <v>1</v>
      </c>
      <c r="N173" s="183" t="s">
        <v>41</v>
      </c>
      <c r="O173" s="22"/>
      <c r="P173" s="184">
        <f t="shared" si="5"/>
        <v>0</v>
      </c>
      <c r="Q173" s="184">
        <v>0.10149</v>
      </c>
      <c r="R173" s="184">
        <f t="shared" si="6"/>
        <v>0.10149</v>
      </c>
      <c r="S173" s="184">
        <v>0</v>
      </c>
      <c r="T173" s="185">
        <f t="shared" si="7"/>
        <v>0</v>
      </c>
      <c r="AR173" s="186" t="s">
        <v>172</v>
      </c>
      <c r="AT173" s="186" t="s">
        <v>167</v>
      </c>
      <c r="AU173" s="186" t="s">
        <v>86</v>
      </c>
      <c r="AY173" s="3" t="s">
        <v>165</v>
      </c>
      <c r="BE173" s="187">
        <f t="shared" si="8"/>
        <v>0</v>
      </c>
      <c r="BF173" s="187">
        <f t="shared" si="9"/>
        <v>0</v>
      </c>
      <c r="BG173" s="187">
        <f t="shared" si="10"/>
        <v>0</v>
      </c>
      <c r="BH173" s="187">
        <f t="shared" si="11"/>
        <v>0</v>
      </c>
      <c r="BI173" s="187">
        <f t="shared" si="12"/>
        <v>0</v>
      </c>
      <c r="BJ173" s="3" t="s">
        <v>84</v>
      </c>
      <c r="BK173" s="187">
        <f t="shared" si="13"/>
        <v>0</v>
      </c>
      <c r="BL173" s="3" t="s">
        <v>172</v>
      </c>
      <c r="BM173" s="186" t="s">
        <v>240</v>
      </c>
    </row>
    <row r="174" spans="2:65" s="20" customFormat="1" ht="16.5" customHeight="1">
      <c r="B174" s="21"/>
      <c r="C174" s="175" t="s">
        <v>241</v>
      </c>
      <c r="D174" s="175" t="s">
        <v>167</v>
      </c>
      <c r="E174" s="176" t="s">
        <v>242</v>
      </c>
      <c r="F174" s="177" t="s">
        <v>243</v>
      </c>
      <c r="G174" s="178" t="s">
        <v>232</v>
      </c>
      <c r="H174" s="179">
        <v>1</v>
      </c>
      <c r="I174" s="180"/>
      <c r="J174" s="181">
        <f t="shared" si="4"/>
        <v>0</v>
      </c>
      <c r="K174" s="177" t="s">
        <v>1</v>
      </c>
      <c r="L174" s="25"/>
      <c r="M174" s="182" t="s">
        <v>1</v>
      </c>
      <c r="N174" s="183" t="s">
        <v>41</v>
      </c>
      <c r="O174" s="22"/>
      <c r="P174" s="184">
        <f t="shared" si="5"/>
        <v>0</v>
      </c>
      <c r="Q174" s="184">
        <v>0.10149</v>
      </c>
      <c r="R174" s="184">
        <f t="shared" si="6"/>
        <v>0.10149</v>
      </c>
      <c r="S174" s="184">
        <v>0</v>
      </c>
      <c r="T174" s="185">
        <f t="shared" si="7"/>
        <v>0</v>
      </c>
      <c r="AR174" s="186" t="s">
        <v>172</v>
      </c>
      <c r="AT174" s="186" t="s">
        <v>167</v>
      </c>
      <c r="AU174" s="186" t="s">
        <v>86</v>
      </c>
      <c r="AY174" s="3" t="s">
        <v>165</v>
      </c>
      <c r="BE174" s="187">
        <f t="shared" si="8"/>
        <v>0</v>
      </c>
      <c r="BF174" s="187">
        <f t="shared" si="9"/>
        <v>0</v>
      </c>
      <c r="BG174" s="187">
        <f t="shared" si="10"/>
        <v>0</v>
      </c>
      <c r="BH174" s="187">
        <f t="shared" si="11"/>
        <v>0</v>
      </c>
      <c r="BI174" s="187">
        <f t="shared" si="12"/>
        <v>0</v>
      </c>
      <c r="BJ174" s="3" t="s">
        <v>84</v>
      </c>
      <c r="BK174" s="187">
        <f t="shared" si="13"/>
        <v>0</v>
      </c>
      <c r="BL174" s="3" t="s">
        <v>172</v>
      </c>
      <c r="BM174" s="186" t="s">
        <v>244</v>
      </c>
    </row>
    <row r="175" spans="2:65" s="20" customFormat="1" ht="16.5" customHeight="1">
      <c r="B175" s="21"/>
      <c r="C175" s="175" t="s">
        <v>245</v>
      </c>
      <c r="D175" s="175" t="s">
        <v>167</v>
      </c>
      <c r="E175" s="176" t="s">
        <v>246</v>
      </c>
      <c r="F175" s="177" t="s">
        <v>247</v>
      </c>
      <c r="G175" s="178" t="s">
        <v>232</v>
      </c>
      <c r="H175" s="179">
        <v>1</v>
      </c>
      <c r="I175" s="180"/>
      <c r="J175" s="181">
        <f t="shared" si="4"/>
        <v>0</v>
      </c>
      <c r="K175" s="177" t="s">
        <v>1</v>
      </c>
      <c r="L175" s="25"/>
      <c r="M175" s="182" t="s">
        <v>1</v>
      </c>
      <c r="N175" s="183" t="s">
        <v>41</v>
      </c>
      <c r="O175" s="22"/>
      <c r="P175" s="184">
        <f t="shared" si="5"/>
        <v>0</v>
      </c>
      <c r="Q175" s="184">
        <v>0.10149</v>
      </c>
      <c r="R175" s="184">
        <f t="shared" si="6"/>
        <v>0.10149</v>
      </c>
      <c r="S175" s="184">
        <v>0</v>
      </c>
      <c r="T175" s="185">
        <f t="shared" si="7"/>
        <v>0</v>
      </c>
      <c r="AR175" s="186" t="s">
        <v>172</v>
      </c>
      <c r="AT175" s="186" t="s">
        <v>167</v>
      </c>
      <c r="AU175" s="186" t="s">
        <v>86</v>
      </c>
      <c r="AY175" s="3" t="s">
        <v>165</v>
      </c>
      <c r="BE175" s="187">
        <f t="shared" si="8"/>
        <v>0</v>
      </c>
      <c r="BF175" s="187">
        <f t="shared" si="9"/>
        <v>0</v>
      </c>
      <c r="BG175" s="187">
        <f t="shared" si="10"/>
        <v>0</v>
      </c>
      <c r="BH175" s="187">
        <f t="shared" si="11"/>
        <v>0</v>
      </c>
      <c r="BI175" s="187">
        <f t="shared" si="12"/>
        <v>0</v>
      </c>
      <c r="BJ175" s="3" t="s">
        <v>84</v>
      </c>
      <c r="BK175" s="187">
        <f t="shared" si="13"/>
        <v>0</v>
      </c>
      <c r="BL175" s="3" t="s">
        <v>172</v>
      </c>
      <c r="BM175" s="186" t="s">
        <v>248</v>
      </c>
    </row>
    <row r="176" spans="2:65" s="20" customFormat="1" ht="21.75" customHeight="1">
      <c r="B176" s="21"/>
      <c r="C176" s="175" t="s">
        <v>249</v>
      </c>
      <c r="D176" s="175" t="s">
        <v>167</v>
      </c>
      <c r="E176" s="176" t="s">
        <v>250</v>
      </c>
      <c r="F176" s="177" t="s">
        <v>251</v>
      </c>
      <c r="G176" s="178" t="s">
        <v>232</v>
      </c>
      <c r="H176" s="179">
        <v>1</v>
      </c>
      <c r="I176" s="180"/>
      <c r="J176" s="181">
        <f t="shared" si="4"/>
        <v>0</v>
      </c>
      <c r="K176" s="177" t="s">
        <v>1</v>
      </c>
      <c r="L176" s="25"/>
      <c r="M176" s="182" t="s">
        <v>1</v>
      </c>
      <c r="N176" s="183" t="s">
        <v>41</v>
      </c>
      <c r="O176" s="22"/>
      <c r="P176" s="184">
        <f t="shared" si="5"/>
        <v>0</v>
      </c>
      <c r="Q176" s="184">
        <v>0.10149</v>
      </c>
      <c r="R176" s="184">
        <f t="shared" si="6"/>
        <v>0.10149</v>
      </c>
      <c r="S176" s="184">
        <v>0</v>
      </c>
      <c r="T176" s="185">
        <f t="shared" si="7"/>
        <v>0</v>
      </c>
      <c r="AR176" s="186" t="s">
        <v>172</v>
      </c>
      <c r="AT176" s="186" t="s">
        <v>167</v>
      </c>
      <c r="AU176" s="186" t="s">
        <v>86</v>
      </c>
      <c r="AY176" s="3" t="s">
        <v>165</v>
      </c>
      <c r="BE176" s="187">
        <f t="shared" si="8"/>
        <v>0</v>
      </c>
      <c r="BF176" s="187">
        <f t="shared" si="9"/>
        <v>0</v>
      </c>
      <c r="BG176" s="187">
        <f t="shared" si="10"/>
        <v>0</v>
      </c>
      <c r="BH176" s="187">
        <f t="shared" si="11"/>
        <v>0</v>
      </c>
      <c r="BI176" s="187">
        <f t="shared" si="12"/>
        <v>0</v>
      </c>
      <c r="BJ176" s="3" t="s">
        <v>84</v>
      </c>
      <c r="BK176" s="187">
        <f t="shared" si="13"/>
        <v>0</v>
      </c>
      <c r="BL176" s="3" t="s">
        <v>172</v>
      </c>
      <c r="BM176" s="186" t="s">
        <v>252</v>
      </c>
    </row>
    <row r="177" spans="2:65" s="20" customFormat="1" ht="16.5" customHeight="1">
      <c r="B177" s="21"/>
      <c r="C177" s="175" t="s">
        <v>253</v>
      </c>
      <c r="D177" s="175" t="s">
        <v>167</v>
      </c>
      <c r="E177" s="176" t="s">
        <v>254</v>
      </c>
      <c r="F177" s="177" t="s">
        <v>255</v>
      </c>
      <c r="G177" s="178" t="s">
        <v>232</v>
      </c>
      <c r="H177" s="179">
        <v>1</v>
      </c>
      <c r="I177" s="180"/>
      <c r="J177" s="181">
        <f t="shared" si="4"/>
        <v>0</v>
      </c>
      <c r="K177" s="177" t="s">
        <v>1</v>
      </c>
      <c r="L177" s="25"/>
      <c r="M177" s="182" t="s">
        <v>1</v>
      </c>
      <c r="N177" s="183" t="s">
        <v>41</v>
      </c>
      <c r="O177" s="22"/>
      <c r="P177" s="184">
        <f t="shared" si="5"/>
        <v>0</v>
      </c>
      <c r="Q177" s="184">
        <v>0.10149</v>
      </c>
      <c r="R177" s="184">
        <f t="shared" si="6"/>
        <v>0.10149</v>
      </c>
      <c r="S177" s="184">
        <v>0</v>
      </c>
      <c r="T177" s="185">
        <f t="shared" si="7"/>
        <v>0</v>
      </c>
      <c r="AR177" s="186" t="s">
        <v>172</v>
      </c>
      <c r="AT177" s="186" t="s">
        <v>167</v>
      </c>
      <c r="AU177" s="186" t="s">
        <v>86</v>
      </c>
      <c r="AY177" s="3" t="s">
        <v>165</v>
      </c>
      <c r="BE177" s="187">
        <f t="shared" si="8"/>
        <v>0</v>
      </c>
      <c r="BF177" s="187">
        <f t="shared" si="9"/>
        <v>0</v>
      </c>
      <c r="BG177" s="187">
        <f t="shared" si="10"/>
        <v>0</v>
      </c>
      <c r="BH177" s="187">
        <f t="shared" si="11"/>
        <v>0</v>
      </c>
      <c r="BI177" s="187">
        <f t="shared" si="12"/>
        <v>0</v>
      </c>
      <c r="BJ177" s="3" t="s">
        <v>84</v>
      </c>
      <c r="BK177" s="187">
        <f t="shared" si="13"/>
        <v>0</v>
      </c>
      <c r="BL177" s="3" t="s">
        <v>172</v>
      </c>
      <c r="BM177" s="186" t="s">
        <v>256</v>
      </c>
    </row>
    <row r="178" spans="2:65" s="20" customFormat="1" ht="16.5" customHeight="1">
      <c r="B178" s="21"/>
      <c r="C178" s="175" t="s">
        <v>257</v>
      </c>
      <c r="D178" s="175" t="s">
        <v>167</v>
      </c>
      <c r="E178" s="176" t="s">
        <v>258</v>
      </c>
      <c r="F178" s="177" t="s">
        <v>259</v>
      </c>
      <c r="G178" s="178" t="s">
        <v>232</v>
      </c>
      <c r="H178" s="179">
        <v>1</v>
      </c>
      <c r="I178" s="180"/>
      <c r="J178" s="181">
        <f t="shared" si="4"/>
        <v>0</v>
      </c>
      <c r="K178" s="177" t="s">
        <v>1</v>
      </c>
      <c r="L178" s="25"/>
      <c r="M178" s="182" t="s">
        <v>1</v>
      </c>
      <c r="N178" s="183" t="s">
        <v>41</v>
      </c>
      <c r="O178" s="22"/>
      <c r="P178" s="184">
        <f t="shared" si="5"/>
        <v>0</v>
      </c>
      <c r="Q178" s="184">
        <v>0.10149</v>
      </c>
      <c r="R178" s="184">
        <f t="shared" si="6"/>
        <v>0.10149</v>
      </c>
      <c r="S178" s="184">
        <v>0</v>
      </c>
      <c r="T178" s="185">
        <f t="shared" si="7"/>
        <v>0</v>
      </c>
      <c r="AR178" s="186" t="s">
        <v>172</v>
      </c>
      <c r="AT178" s="186" t="s">
        <v>167</v>
      </c>
      <c r="AU178" s="186" t="s">
        <v>86</v>
      </c>
      <c r="AY178" s="3" t="s">
        <v>165</v>
      </c>
      <c r="BE178" s="187">
        <f t="shared" si="8"/>
        <v>0</v>
      </c>
      <c r="BF178" s="187">
        <f t="shared" si="9"/>
        <v>0</v>
      </c>
      <c r="BG178" s="187">
        <f t="shared" si="10"/>
        <v>0</v>
      </c>
      <c r="BH178" s="187">
        <f t="shared" si="11"/>
        <v>0</v>
      </c>
      <c r="BI178" s="187">
        <f t="shared" si="12"/>
        <v>0</v>
      </c>
      <c r="BJ178" s="3" t="s">
        <v>84</v>
      </c>
      <c r="BK178" s="187">
        <f t="shared" si="13"/>
        <v>0</v>
      </c>
      <c r="BL178" s="3" t="s">
        <v>172</v>
      </c>
      <c r="BM178" s="186" t="s">
        <v>260</v>
      </c>
    </row>
    <row r="179" spans="2:65" s="20" customFormat="1" ht="16.5" customHeight="1">
      <c r="B179" s="21"/>
      <c r="C179" s="175" t="s">
        <v>261</v>
      </c>
      <c r="D179" s="175" t="s">
        <v>167</v>
      </c>
      <c r="E179" s="176" t="s">
        <v>262</v>
      </c>
      <c r="F179" s="177" t="s">
        <v>263</v>
      </c>
      <c r="G179" s="178" t="s">
        <v>232</v>
      </c>
      <c r="H179" s="179">
        <v>1</v>
      </c>
      <c r="I179" s="180"/>
      <c r="J179" s="181">
        <f t="shared" si="4"/>
        <v>0</v>
      </c>
      <c r="K179" s="177" t="s">
        <v>1</v>
      </c>
      <c r="L179" s="25"/>
      <c r="M179" s="182" t="s">
        <v>1</v>
      </c>
      <c r="N179" s="183" t="s">
        <v>41</v>
      </c>
      <c r="O179" s="22"/>
      <c r="P179" s="184">
        <f t="shared" si="5"/>
        <v>0</v>
      </c>
      <c r="Q179" s="184">
        <v>2.36</v>
      </c>
      <c r="R179" s="184">
        <f t="shared" si="6"/>
        <v>2.36</v>
      </c>
      <c r="S179" s="184">
        <v>0</v>
      </c>
      <c r="T179" s="185">
        <f t="shared" si="7"/>
        <v>0</v>
      </c>
      <c r="AR179" s="186" t="s">
        <v>172</v>
      </c>
      <c r="AT179" s="186" t="s">
        <v>167</v>
      </c>
      <c r="AU179" s="186" t="s">
        <v>86</v>
      </c>
      <c r="AY179" s="3" t="s">
        <v>165</v>
      </c>
      <c r="BE179" s="187">
        <f t="shared" si="8"/>
        <v>0</v>
      </c>
      <c r="BF179" s="187">
        <f t="shared" si="9"/>
        <v>0</v>
      </c>
      <c r="BG179" s="187">
        <f t="shared" si="10"/>
        <v>0</v>
      </c>
      <c r="BH179" s="187">
        <f t="shared" si="11"/>
        <v>0</v>
      </c>
      <c r="BI179" s="187">
        <f t="shared" si="12"/>
        <v>0</v>
      </c>
      <c r="BJ179" s="3" t="s">
        <v>84</v>
      </c>
      <c r="BK179" s="187">
        <f t="shared" si="13"/>
        <v>0</v>
      </c>
      <c r="BL179" s="3" t="s">
        <v>172</v>
      </c>
      <c r="BM179" s="186" t="s">
        <v>264</v>
      </c>
    </row>
    <row r="180" spans="2:65" s="20" customFormat="1" ht="16.5" customHeight="1">
      <c r="B180" s="21"/>
      <c r="C180" s="175" t="s">
        <v>265</v>
      </c>
      <c r="D180" s="175" t="s">
        <v>167</v>
      </c>
      <c r="E180" s="176" t="s">
        <v>266</v>
      </c>
      <c r="F180" s="177" t="s">
        <v>267</v>
      </c>
      <c r="G180" s="178" t="s">
        <v>232</v>
      </c>
      <c r="H180" s="179">
        <v>1</v>
      </c>
      <c r="I180" s="180"/>
      <c r="J180" s="181">
        <f t="shared" si="4"/>
        <v>0</v>
      </c>
      <c r="K180" s="177" t="s">
        <v>1</v>
      </c>
      <c r="L180" s="25"/>
      <c r="M180" s="182" t="s">
        <v>1</v>
      </c>
      <c r="N180" s="183" t="s">
        <v>41</v>
      </c>
      <c r="O180" s="22"/>
      <c r="P180" s="184">
        <f t="shared" si="5"/>
        <v>0</v>
      </c>
      <c r="Q180" s="184">
        <v>0.10149</v>
      </c>
      <c r="R180" s="184">
        <f t="shared" si="6"/>
        <v>0.10149</v>
      </c>
      <c r="S180" s="184">
        <v>0</v>
      </c>
      <c r="T180" s="185">
        <f t="shared" si="7"/>
        <v>0</v>
      </c>
      <c r="AR180" s="186" t="s">
        <v>172</v>
      </c>
      <c r="AT180" s="186" t="s">
        <v>167</v>
      </c>
      <c r="AU180" s="186" t="s">
        <v>86</v>
      </c>
      <c r="AY180" s="3" t="s">
        <v>165</v>
      </c>
      <c r="BE180" s="187">
        <f t="shared" si="8"/>
        <v>0</v>
      </c>
      <c r="BF180" s="187">
        <f t="shared" si="9"/>
        <v>0</v>
      </c>
      <c r="BG180" s="187">
        <f t="shared" si="10"/>
        <v>0</v>
      </c>
      <c r="BH180" s="187">
        <f t="shared" si="11"/>
        <v>0</v>
      </c>
      <c r="BI180" s="187">
        <f t="shared" si="12"/>
        <v>0</v>
      </c>
      <c r="BJ180" s="3" t="s">
        <v>84</v>
      </c>
      <c r="BK180" s="187">
        <f t="shared" si="13"/>
        <v>0</v>
      </c>
      <c r="BL180" s="3" t="s">
        <v>172</v>
      </c>
      <c r="BM180" s="186" t="s">
        <v>268</v>
      </c>
    </row>
    <row r="181" spans="2:65" s="20" customFormat="1" ht="16.5" customHeight="1">
      <c r="B181" s="21"/>
      <c r="C181" s="175" t="s">
        <v>7</v>
      </c>
      <c r="D181" s="175" t="s">
        <v>167</v>
      </c>
      <c r="E181" s="176" t="s">
        <v>269</v>
      </c>
      <c r="F181" s="177" t="s">
        <v>270</v>
      </c>
      <c r="G181" s="178" t="s">
        <v>232</v>
      </c>
      <c r="H181" s="179">
        <v>1</v>
      </c>
      <c r="I181" s="180"/>
      <c r="J181" s="181">
        <f t="shared" si="4"/>
        <v>0</v>
      </c>
      <c r="K181" s="177" t="s">
        <v>1</v>
      </c>
      <c r="L181" s="25"/>
      <c r="M181" s="182" t="s">
        <v>1</v>
      </c>
      <c r="N181" s="183" t="s">
        <v>41</v>
      </c>
      <c r="O181" s="22"/>
      <c r="P181" s="184">
        <f t="shared" si="5"/>
        <v>0</v>
      </c>
      <c r="Q181" s="184">
        <v>0.10149</v>
      </c>
      <c r="R181" s="184">
        <f t="shared" si="6"/>
        <v>0.10149</v>
      </c>
      <c r="S181" s="184">
        <v>0</v>
      </c>
      <c r="T181" s="185">
        <f t="shared" si="7"/>
        <v>0</v>
      </c>
      <c r="AR181" s="186" t="s">
        <v>172</v>
      </c>
      <c r="AT181" s="186" t="s">
        <v>167</v>
      </c>
      <c r="AU181" s="186" t="s">
        <v>86</v>
      </c>
      <c r="AY181" s="3" t="s">
        <v>165</v>
      </c>
      <c r="BE181" s="187">
        <f t="shared" si="8"/>
        <v>0</v>
      </c>
      <c r="BF181" s="187">
        <f t="shared" si="9"/>
        <v>0</v>
      </c>
      <c r="BG181" s="187">
        <f t="shared" si="10"/>
        <v>0</v>
      </c>
      <c r="BH181" s="187">
        <f t="shared" si="11"/>
        <v>0</v>
      </c>
      <c r="BI181" s="187">
        <f t="shared" si="12"/>
        <v>0</v>
      </c>
      <c r="BJ181" s="3" t="s">
        <v>84</v>
      </c>
      <c r="BK181" s="187">
        <f t="shared" si="13"/>
        <v>0</v>
      </c>
      <c r="BL181" s="3" t="s">
        <v>172</v>
      </c>
      <c r="BM181" s="186" t="s">
        <v>271</v>
      </c>
    </row>
    <row r="182" spans="2:65" s="159" customFormat="1" ht="22.9" customHeight="1">
      <c r="B182" s="160"/>
      <c r="C182" s="161"/>
      <c r="D182" s="162" t="s">
        <v>75</v>
      </c>
      <c r="E182" s="173" t="s">
        <v>272</v>
      </c>
      <c r="F182" s="173" t="s">
        <v>273</v>
      </c>
      <c r="G182" s="161"/>
      <c r="H182" s="161"/>
      <c r="I182" s="164"/>
      <c r="J182" s="174">
        <f>BK182</f>
        <v>0</v>
      </c>
      <c r="K182" s="161"/>
      <c r="L182" s="166"/>
      <c r="M182" s="167"/>
      <c r="N182" s="161"/>
      <c r="O182" s="161"/>
      <c r="P182" s="168">
        <f>P183</f>
        <v>0</v>
      </c>
      <c r="Q182" s="161"/>
      <c r="R182" s="168">
        <f>R183</f>
        <v>0</v>
      </c>
      <c r="S182" s="161"/>
      <c r="T182" s="169">
        <f>T183</f>
        <v>0</v>
      </c>
      <c r="AR182" s="170" t="s">
        <v>84</v>
      </c>
      <c r="AT182" s="171" t="s">
        <v>75</v>
      </c>
      <c r="AU182" s="171" t="s">
        <v>84</v>
      </c>
      <c r="AY182" s="170" t="s">
        <v>165</v>
      </c>
      <c r="BK182" s="172">
        <f>BK183</f>
        <v>0</v>
      </c>
    </row>
    <row r="183" spans="2:65" s="20" customFormat="1" ht="16.5" customHeight="1">
      <c r="B183" s="21"/>
      <c r="C183" s="175" t="s">
        <v>274</v>
      </c>
      <c r="D183" s="175" t="s">
        <v>167</v>
      </c>
      <c r="E183" s="176" t="s">
        <v>275</v>
      </c>
      <c r="F183" s="177" t="s">
        <v>276</v>
      </c>
      <c r="G183" s="178" t="s">
        <v>202</v>
      </c>
      <c r="H183" s="179">
        <v>41.442</v>
      </c>
      <c r="I183" s="180"/>
      <c r="J183" s="181">
        <f>ROUND(I183*H183,2)</f>
        <v>0</v>
      </c>
      <c r="K183" s="177" t="s">
        <v>171</v>
      </c>
      <c r="L183" s="25"/>
      <c r="M183" s="182" t="s">
        <v>1</v>
      </c>
      <c r="N183" s="183" t="s">
        <v>41</v>
      </c>
      <c r="O183" s="22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AR183" s="186" t="s">
        <v>172</v>
      </c>
      <c r="AT183" s="186" t="s">
        <v>167</v>
      </c>
      <c r="AU183" s="186" t="s">
        <v>86</v>
      </c>
      <c r="AY183" s="3" t="s">
        <v>165</v>
      </c>
      <c r="BE183" s="187">
        <f t="shared" si="8"/>
        <v>0</v>
      </c>
      <c r="BF183" s="187">
        <f t="shared" si="9"/>
        <v>0</v>
      </c>
      <c r="BG183" s="187">
        <f t="shared" si="10"/>
        <v>0</v>
      </c>
      <c r="BH183" s="187">
        <f t="shared" si="11"/>
        <v>0</v>
      </c>
      <c r="BI183" s="187">
        <f t="shared" si="12"/>
        <v>0</v>
      </c>
      <c r="BJ183" s="3" t="s">
        <v>84</v>
      </c>
      <c r="BK183" s="187">
        <f>ROUND(I183*H183,2)</f>
        <v>0</v>
      </c>
      <c r="BL183" s="3" t="s">
        <v>172</v>
      </c>
      <c r="BM183" s="186" t="s">
        <v>277</v>
      </c>
    </row>
    <row r="184" spans="2:65" s="159" customFormat="1" ht="25.9" customHeight="1">
      <c r="B184" s="160"/>
      <c r="C184" s="161"/>
      <c r="D184" s="162" t="s">
        <v>75</v>
      </c>
      <c r="E184" s="163" t="s">
        <v>278</v>
      </c>
      <c r="F184" s="163" t="s">
        <v>279</v>
      </c>
      <c r="G184" s="161"/>
      <c r="H184" s="161"/>
      <c r="I184" s="164"/>
      <c r="J184" s="165">
        <f t="shared" ref="J184:J185" si="14">BK184</f>
        <v>0</v>
      </c>
      <c r="K184" s="161"/>
      <c r="L184" s="166"/>
      <c r="M184" s="167"/>
      <c r="N184" s="161"/>
      <c r="O184" s="161"/>
      <c r="P184" s="168">
        <f>P185</f>
        <v>0</v>
      </c>
      <c r="Q184" s="161"/>
      <c r="R184" s="168">
        <f>R185</f>
        <v>2.5969999999999999E-3</v>
      </c>
      <c r="S184" s="161"/>
      <c r="T184" s="169">
        <f>T185</f>
        <v>0</v>
      </c>
      <c r="AR184" s="170" t="s">
        <v>86</v>
      </c>
      <c r="AT184" s="171" t="s">
        <v>75</v>
      </c>
      <c r="AU184" s="171" t="s">
        <v>76</v>
      </c>
      <c r="AY184" s="170" t="s">
        <v>165</v>
      </c>
      <c r="BK184" s="172">
        <f>BK185</f>
        <v>0</v>
      </c>
    </row>
    <row r="185" spans="2:65" s="159" customFormat="1" ht="22.9" customHeight="1">
      <c r="B185" s="160"/>
      <c r="C185" s="161"/>
      <c r="D185" s="162" t="s">
        <v>75</v>
      </c>
      <c r="E185" s="173" t="s">
        <v>280</v>
      </c>
      <c r="F185" s="173" t="s">
        <v>281</v>
      </c>
      <c r="G185" s="161"/>
      <c r="H185" s="161"/>
      <c r="I185" s="164"/>
      <c r="J185" s="174">
        <f t="shared" si="14"/>
        <v>0</v>
      </c>
      <c r="K185" s="161"/>
      <c r="L185" s="166"/>
      <c r="M185" s="167"/>
      <c r="N185" s="161"/>
      <c r="O185" s="161"/>
      <c r="P185" s="168">
        <f>SUM(P186:P190)</f>
        <v>0</v>
      </c>
      <c r="Q185" s="161"/>
      <c r="R185" s="168">
        <f>SUM(R186:R190)</f>
        <v>2.5969999999999999E-3</v>
      </c>
      <c r="S185" s="161"/>
      <c r="T185" s="169">
        <f>SUM(T186:T190)</f>
        <v>0</v>
      </c>
      <c r="AR185" s="170" t="s">
        <v>86</v>
      </c>
      <c r="AT185" s="171" t="s">
        <v>75</v>
      </c>
      <c r="AU185" s="171" t="s">
        <v>84</v>
      </c>
      <c r="AY185" s="170" t="s">
        <v>165</v>
      </c>
      <c r="BK185" s="172">
        <f>SUM(BK186:BK190)</f>
        <v>0</v>
      </c>
    </row>
    <row r="186" spans="2:65" s="20" customFormat="1" ht="21.75" customHeight="1">
      <c r="B186" s="21"/>
      <c r="C186" s="175" t="s">
        <v>282</v>
      </c>
      <c r="D186" s="175" t="s">
        <v>167</v>
      </c>
      <c r="E186" s="176" t="s">
        <v>283</v>
      </c>
      <c r="F186" s="177" t="s">
        <v>284</v>
      </c>
      <c r="G186" s="178" t="s">
        <v>132</v>
      </c>
      <c r="H186" s="179">
        <v>25.97</v>
      </c>
      <c r="I186" s="180"/>
      <c r="J186" s="181">
        <f>ROUND(I186*H186,2)</f>
        <v>0</v>
      </c>
      <c r="K186" s="177" t="s">
        <v>171</v>
      </c>
      <c r="L186" s="25"/>
      <c r="M186" s="182" t="s">
        <v>1</v>
      </c>
      <c r="N186" s="183" t="s">
        <v>41</v>
      </c>
      <c r="O186" s="22"/>
      <c r="P186" s="184">
        <f>O186*H186</f>
        <v>0</v>
      </c>
      <c r="Q186" s="184">
        <v>1E-4</v>
      </c>
      <c r="R186" s="184">
        <f>Q186*H186</f>
        <v>2.5969999999999999E-3</v>
      </c>
      <c r="S186" s="184">
        <v>0</v>
      </c>
      <c r="T186" s="185">
        <f>S186*H186</f>
        <v>0</v>
      </c>
      <c r="AR186" s="186" t="s">
        <v>249</v>
      </c>
      <c r="AT186" s="186" t="s">
        <v>167</v>
      </c>
      <c r="AU186" s="186" t="s">
        <v>86</v>
      </c>
      <c r="AY186" s="3" t="s">
        <v>165</v>
      </c>
      <c r="BE186" s="187">
        <f t="shared" si="8"/>
        <v>0</v>
      </c>
      <c r="BF186" s="187">
        <f t="shared" si="9"/>
        <v>0</v>
      </c>
      <c r="BG186" s="187">
        <f t="shared" si="10"/>
        <v>0</v>
      </c>
      <c r="BH186" s="187">
        <f t="shared" si="11"/>
        <v>0</v>
      </c>
      <c r="BI186" s="187">
        <f t="shared" si="12"/>
        <v>0</v>
      </c>
      <c r="BJ186" s="3" t="s">
        <v>84</v>
      </c>
      <c r="BK186" s="187">
        <f>ROUND(I186*H186,2)</f>
        <v>0</v>
      </c>
      <c r="BL186" s="3" t="s">
        <v>249</v>
      </c>
      <c r="BM186" s="186" t="s">
        <v>285</v>
      </c>
    </row>
    <row r="187" spans="2:65" s="188" customFormat="1">
      <c r="B187" s="189"/>
      <c r="C187" s="190"/>
      <c r="D187" s="191" t="s">
        <v>174</v>
      </c>
      <c r="E187" s="192" t="s">
        <v>1</v>
      </c>
      <c r="F187" s="193" t="s">
        <v>286</v>
      </c>
      <c r="G187" s="190"/>
      <c r="H187" s="194">
        <v>25.97</v>
      </c>
      <c r="I187" s="195"/>
      <c r="J187" s="190"/>
      <c r="K187" s="190"/>
      <c r="L187" s="196"/>
      <c r="M187" s="197"/>
      <c r="N187" s="190"/>
      <c r="O187" s="190"/>
      <c r="P187" s="190"/>
      <c r="Q187" s="190"/>
      <c r="R187" s="190"/>
      <c r="S187" s="190"/>
      <c r="T187" s="198"/>
      <c r="AT187" s="199" t="s">
        <v>174</v>
      </c>
      <c r="AU187" s="199" t="s">
        <v>86</v>
      </c>
      <c r="AV187" s="188" t="s">
        <v>86</v>
      </c>
      <c r="AW187" s="188" t="s">
        <v>31</v>
      </c>
      <c r="AX187" s="188" t="s">
        <v>76</v>
      </c>
      <c r="AY187" s="199" t="s">
        <v>165</v>
      </c>
    </row>
    <row r="188" spans="2:65" s="200" customFormat="1">
      <c r="B188" s="201"/>
      <c r="C188" s="202"/>
      <c r="D188" s="191" t="s">
        <v>174</v>
      </c>
      <c r="E188" s="203" t="s">
        <v>1</v>
      </c>
      <c r="F188" s="204" t="s">
        <v>176</v>
      </c>
      <c r="G188" s="202"/>
      <c r="H188" s="205">
        <v>25.97</v>
      </c>
      <c r="I188" s="206"/>
      <c r="J188" s="202"/>
      <c r="K188" s="202"/>
      <c r="L188" s="207"/>
      <c r="M188" s="208"/>
      <c r="N188" s="202"/>
      <c r="O188" s="202"/>
      <c r="P188" s="202"/>
      <c r="Q188" s="202"/>
      <c r="R188" s="202"/>
      <c r="S188" s="202"/>
      <c r="T188" s="209"/>
      <c r="AT188" s="210" t="s">
        <v>174</v>
      </c>
      <c r="AU188" s="210" t="s">
        <v>86</v>
      </c>
      <c r="AV188" s="200" t="s">
        <v>172</v>
      </c>
      <c r="AW188" s="200" t="s">
        <v>31</v>
      </c>
      <c r="AX188" s="200" t="s">
        <v>84</v>
      </c>
      <c r="AY188" s="210" t="s">
        <v>165</v>
      </c>
    </row>
    <row r="189" spans="2:65" s="20" customFormat="1" ht="33" customHeight="1">
      <c r="B189" s="21"/>
      <c r="C189" s="221" t="s">
        <v>287</v>
      </c>
      <c r="D189" s="221" t="s">
        <v>199</v>
      </c>
      <c r="E189" s="222" t="s">
        <v>288</v>
      </c>
      <c r="F189" s="223" t="s">
        <v>289</v>
      </c>
      <c r="G189" s="224" t="s">
        <v>132</v>
      </c>
      <c r="H189" s="225">
        <v>25.97</v>
      </c>
      <c r="I189" s="226"/>
      <c r="J189" s="227">
        <f t="shared" ref="J189:J190" si="15">ROUND(I189*H189,2)</f>
        <v>0</v>
      </c>
      <c r="K189" s="223" t="s">
        <v>1</v>
      </c>
      <c r="L189" s="228"/>
      <c r="M189" s="229" t="s">
        <v>1</v>
      </c>
      <c r="N189" s="230" t="s">
        <v>41</v>
      </c>
      <c r="O189" s="22"/>
      <c r="P189" s="184">
        <f t="shared" ref="P189:P190" si="16">O189*H189</f>
        <v>0</v>
      </c>
      <c r="Q189" s="184">
        <v>0</v>
      </c>
      <c r="R189" s="184">
        <f t="shared" ref="R189:R190" si="17">Q189*H189</f>
        <v>0</v>
      </c>
      <c r="S189" s="184">
        <v>0</v>
      </c>
      <c r="T189" s="185">
        <f t="shared" ref="T189:T190" si="18">S189*H189</f>
        <v>0</v>
      </c>
      <c r="AR189" s="186" t="s">
        <v>290</v>
      </c>
      <c r="AT189" s="186" t="s">
        <v>199</v>
      </c>
      <c r="AU189" s="186" t="s">
        <v>86</v>
      </c>
      <c r="AY189" s="3" t="s">
        <v>165</v>
      </c>
      <c r="BE189" s="187">
        <f t="shared" si="8"/>
        <v>0</v>
      </c>
      <c r="BF189" s="187">
        <f t="shared" si="9"/>
        <v>0</v>
      </c>
      <c r="BG189" s="187">
        <f t="shared" si="10"/>
        <v>0</v>
      </c>
      <c r="BH189" s="187">
        <f t="shared" si="11"/>
        <v>0</v>
      </c>
      <c r="BI189" s="187">
        <f t="shared" si="12"/>
        <v>0</v>
      </c>
      <c r="BJ189" s="3" t="s">
        <v>84</v>
      </c>
      <c r="BK189" s="187">
        <f t="shared" ref="BK189:BK190" si="19">ROUND(I189*H189,2)</f>
        <v>0</v>
      </c>
      <c r="BL189" s="3" t="s">
        <v>249</v>
      </c>
      <c r="BM189" s="186" t="s">
        <v>291</v>
      </c>
    </row>
    <row r="190" spans="2:65" s="20" customFormat="1" ht="33" customHeight="1">
      <c r="B190" s="21"/>
      <c r="C190" s="175" t="s">
        <v>292</v>
      </c>
      <c r="D190" s="175" t="s">
        <v>167</v>
      </c>
      <c r="E190" s="176" t="s">
        <v>293</v>
      </c>
      <c r="F190" s="177" t="s">
        <v>294</v>
      </c>
      <c r="G190" s="178" t="s">
        <v>295</v>
      </c>
      <c r="H190" s="235"/>
      <c r="I190" s="180"/>
      <c r="J190" s="181">
        <f t="shared" si="15"/>
        <v>0</v>
      </c>
      <c r="K190" s="177" t="s">
        <v>171</v>
      </c>
      <c r="L190" s="25"/>
      <c r="M190" s="236" t="s">
        <v>1</v>
      </c>
      <c r="N190" s="237" t="s">
        <v>41</v>
      </c>
      <c r="O190" s="238"/>
      <c r="P190" s="239">
        <f t="shared" si="16"/>
        <v>0</v>
      </c>
      <c r="Q190" s="239">
        <v>0</v>
      </c>
      <c r="R190" s="239">
        <f t="shared" si="17"/>
        <v>0</v>
      </c>
      <c r="S190" s="239">
        <v>0</v>
      </c>
      <c r="T190" s="240">
        <f t="shared" si="18"/>
        <v>0</v>
      </c>
      <c r="AR190" s="186" t="s">
        <v>249</v>
      </c>
      <c r="AT190" s="186" t="s">
        <v>167</v>
      </c>
      <c r="AU190" s="186" t="s">
        <v>86</v>
      </c>
      <c r="AY190" s="3" t="s">
        <v>165</v>
      </c>
      <c r="BE190" s="187">
        <f t="shared" si="8"/>
        <v>0</v>
      </c>
      <c r="BF190" s="187">
        <f t="shared" si="9"/>
        <v>0</v>
      </c>
      <c r="BG190" s="187">
        <f t="shared" si="10"/>
        <v>0</v>
      </c>
      <c r="BH190" s="187">
        <f t="shared" si="11"/>
        <v>0</v>
      </c>
      <c r="BI190" s="187">
        <f t="shared" si="12"/>
        <v>0</v>
      </c>
      <c r="BJ190" s="3" t="s">
        <v>84</v>
      </c>
      <c r="BK190" s="187">
        <f t="shared" si="19"/>
        <v>0</v>
      </c>
      <c r="BL190" s="3" t="s">
        <v>249</v>
      </c>
      <c r="BM190" s="186" t="s">
        <v>296</v>
      </c>
    </row>
    <row r="191" spans="2:65" s="20" customFormat="1" ht="6.95" customHeight="1">
      <c r="B191" s="37"/>
      <c r="C191" s="38"/>
      <c r="D191" s="38"/>
      <c r="E191" s="38"/>
      <c r="F191" s="38"/>
      <c r="G191" s="38"/>
      <c r="H191" s="38"/>
      <c r="I191" s="38"/>
      <c r="J191" s="38"/>
      <c r="K191" s="38"/>
      <c r="L191" s="25"/>
    </row>
  </sheetData>
  <sheetProtection algorithmName="SHA-512" hashValue="SLOtkak/tCe2c+Qg4ni/4Y+dmTLLJOEhqQbtvfW/lkkIi6DaI8qgCVy+r+P7wWhcfCCs5/UxMbotHju4XdKqjA==" saltValue="FT1azrKCbK6lR/BfFX7PpHKteLfIEU4Zc2gDIRXeYHb1oc4U9DCWp2INOKZTAwhMdehd8qmppo6iAQnmASpYfA==" spinCount="100000" sheet="1" objects="1" scenarios="1" formatColumns="0" formatRows="0" autoFilter="0"/>
  <autoFilter ref="C122:K190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3" t="s">
        <v>89</v>
      </c>
    </row>
    <row r="3" spans="2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6"/>
      <c r="AT3" s="3" t="s">
        <v>86</v>
      </c>
    </row>
    <row r="4" spans="2:46" s="1" customFormat="1" ht="24.95" customHeight="1">
      <c r="B4" s="6"/>
      <c r="D4" s="104" t="s">
        <v>135</v>
      </c>
      <c r="L4" s="6"/>
      <c r="M4" s="105" t="s">
        <v>10</v>
      </c>
      <c r="AT4" s="3" t="s">
        <v>4</v>
      </c>
    </row>
    <row r="5" spans="2:46" s="1" customFormat="1" ht="6.95" customHeight="1">
      <c r="B5" s="6"/>
      <c r="L5" s="6"/>
    </row>
    <row r="6" spans="2:46" s="1" customFormat="1" ht="12" customHeight="1">
      <c r="B6" s="6"/>
      <c r="D6" s="106" t="s">
        <v>16</v>
      </c>
      <c r="L6" s="6"/>
    </row>
    <row r="7" spans="2:46" s="1" customFormat="1" ht="16.5" customHeight="1">
      <c r="B7" s="6"/>
      <c r="E7" s="302" t="str">
        <f>'Rekapitulace stavby'!K6</f>
        <v>Rozšíření infrastruktury cestovního ruchu u Pilské nádrže</v>
      </c>
      <c r="F7" s="303"/>
      <c r="G7" s="303"/>
      <c r="H7" s="303"/>
      <c r="L7" s="6"/>
    </row>
    <row r="8" spans="2:46" s="20" customFormat="1" ht="12" customHeight="1">
      <c r="B8" s="25"/>
      <c r="D8" s="106" t="s">
        <v>136</v>
      </c>
      <c r="L8" s="25"/>
    </row>
    <row r="9" spans="2:46" s="20" customFormat="1" ht="16.5" customHeight="1">
      <c r="B9" s="25"/>
      <c r="E9" s="304" t="s">
        <v>297</v>
      </c>
      <c r="F9" s="305"/>
      <c r="G9" s="305"/>
      <c r="H9" s="305"/>
      <c r="L9" s="25"/>
    </row>
    <row r="10" spans="2:46" s="20" customFormat="1">
      <c r="B10" s="25"/>
      <c r="L10" s="25"/>
    </row>
    <row r="11" spans="2:46" s="20" customFormat="1" ht="12" customHeight="1">
      <c r="B11" s="25"/>
      <c r="D11" s="106" t="s">
        <v>18</v>
      </c>
      <c r="F11" s="96" t="s">
        <v>1</v>
      </c>
      <c r="I11" s="106" t="s">
        <v>19</v>
      </c>
      <c r="J11" s="96" t="s">
        <v>1</v>
      </c>
      <c r="L11" s="25"/>
    </row>
    <row r="12" spans="2:46" s="20" customFormat="1" ht="12" customHeight="1">
      <c r="B12" s="25"/>
      <c r="D12" s="106" t="s">
        <v>20</v>
      </c>
      <c r="F12" s="96" t="s">
        <v>21</v>
      </c>
      <c r="I12" s="106" t="s">
        <v>22</v>
      </c>
      <c r="J12" s="107" t="str">
        <f>'Rekapitulace stavby'!AN8</f>
        <v>Vyplň údaj</v>
      </c>
      <c r="L12" s="25"/>
    </row>
    <row r="13" spans="2:46" s="20" customFormat="1" ht="10.9" customHeight="1">
      <c r="B13" s="25"/>
      <c r="L13" s="25"/>
    </row>
    <row r="14" spans="2:46" s="20" customFormat="1" ht="12" customHeight="1">
      <c r="B14" s="25"/>
      <c r="D14" s="106" t="s">
        <v>23</v>
      </c>
      <c r="I14" s="106" t="s">
        <v>24</v>
      </c>
      <c r="J14" s="96" t="str">
        <f>IF('Rekapitulace stavby'!AN10="","",'Rekapitulace stavby'!AN10)</f>
        <v/>
      </c>
      <c r="L14" s="25"/>
    </row>
    <row r="15" spans="2:46" s="20" customFormat="1" ht="18" customHeight="1">
      <c r="B15" s="25"/>
      <c r="E15" s="96" t="str">
        <f>IF('Rekapitulace stavby'!E11="","",'Rekapitulace stavby'!E11)</f>
        <v xml:space="preserve"> </v>
      </c>
      <c r="I15" s="106" t="s">
        <v>26</v>
      </c>
      <c r="J15" s="96" t="str">
        <f>IF('Rekapitulace stavby'!AN11="","",'Rekapitulace stavby'!AN11)</f>
        <v/>
      </c>
      <c r="L15" s="25"/>
    </row>
    <row r="16" spans="2:46" s="20" customFormat="1" ht="6.95" customHeight="1">
      <c r="B16" s="25"/>
      <c r="L16" s="25"/>
    </row>
    <row r="17" spans="2:12" s="20" customFormat="1" ht="12" customHeight="1">
      <c r="B17" s="25"/>
      <c r="D17" s="106" t="s">
        <v>27</v>
      </c>
      <c r="I17" s="106" t="s">
        <v>24</v>
      </c>
      <c r="J17" s="16" t="str">
        <f>'Rekapitulace stavby'!AN13</f>
        <v>Vyplň údaj</v>
      </c>
      <c r="L17" s="25"/>
    </row>
    <row r="18" spans="2:12" s="20" customFormat="1" ht="18" customHeight="1">
      <c r="B18" s="25"/>
      <c r="E18" s="306" t="str">
        <f>'Rekapitulace stavby'!E14</f>
        <v>Vyplň údaj</v>
      </c>
      <c r="F18" s="307"/>
      <c r="G18" s="307"/>
      <c r="H18" s="307"/>
      <c r="I18" s="106" t="s">
        <v>26</v>
      </c>
      <c r="J18" s="16" t="str">
        <f>'Rekapitulace stavby'!AN14</f>
        <v>Vyplň údaj</v>
      </c>
      <c r="L18" s="25"/>
    </row>
    <row r="19" spans="2:12" s="20" customFormat="1" ht="6.95" customHeight="1">
      <c r="B19" s="25"/>
      <c r="L19" s="25"/>
    </row>
    <row r="20" spans="2:12" s="20" customFormat="1" ht="12" customHeight="1">
      <c r="B20" s="25"/>
      <c r="D20" s="106" t="s">
        <v>29</v>
      </c>
      <c r="I20" s="106" t="s">
        <v>24</v>
      </c>
      <c r="J20" s="96" t="s">
        <v>1</v>
      </c>
      <c r="L20" s="25"/>
    </row>
    <row r="21" spans="2:12" s="20" customFormat="1" ht="18" customHeight="1">
      <c r="B21" s="25"/>
      <c r="E21" s="96" t="s">
        <v>30</v>
      </c>
      <c r="I21" s="106" t="s">
        <v>26</v>
      </c>
      <c r="J21" s="96" t="s">
        <v>1</v>
      </c>
      <c r="L21" s="25"/>
    </row>
    <row r="22" spans="2:12" s="20" customFormat="1" ht="6.95" customHeight="1">
      <c r="B22" s="25"/>
      <c r="L22" s="25"/>
    </row>
    <row r="23" spans="2:12" s="20" customFormat="1" ht="12" customHeight="1">
      <c r="B23" s="25"/>
      <c r="D23" s="106" t="s">
        <v>32</v>
      </c>
      <c r="I23" s="106" t="s">
        <v>24</v>
      </c>
      <c r="J23" s="96" t="s">
        <v>1</v>
      </c>
      <c r="L23" s="25"/>
    </row>
    <row r="24" spans="2:12" s="20" customFormat="1" ht="18" customHeight="1">
      <c r="B24" s="25"/>
      <c r="E24" s="96" t="s">
        <v>33</v>
      </c>
      <c r="I24" s="106" t="s">
        <v>26</v>
      </c>
      <c r="J24" s="96" t="s">
        <v>1</v>
      </c>
      <c r="L24" s="25"/>
    </row>
    <row r="25" spans="2:12" s="20" customFormat="1" ht="6.95" customHeight="1">
      <c r="B25" s="25"/>
      <c r="L25" s="25"/>
    </row>
    <row r="26" spans="2:12" s="20" customFormat="1" ht="12" customHeight="1">
      <c r="B26" s="25"/>
      <c r="D26" s="106" t="s">
        <v>34</v>
      </c>
      <c r="L26" s="25"/>
    </row>
    <row r="27" spans="2:12" s="108" customFormat="1" ht="16.5" customHeight="1">
      <c r="B27" s="109"/>
      <c r="E27" s="308" t="s">
        <v>1</v>
      </c>
      <c r="F27" s="308"/>
      <c r="G27" s="308"/>
      <c r="H27" s="308"/>
      <c r="L27" s="109"/>
    </row>
    <row r="28" spans="2:12" s="20" customFormat="1" ht="6.95" customHeight="1">
      <c r="B28" s="25"/>
      <c r="L28" s="25"/>
    </row>
    <row r="29" spans="2:12" s="20" customFormat="1" ht="6.95" customHeight="1">
      <c r="B29" s="25"/>
      <c r="D29" s="52"/>
      <c r="E29" s="52"/>
      <c r="F29" s="52"/>
      <c r="G29" s="52"/>
      <c r="H29" s="52"/>
      <c r="I29" s="52"/>
      <c r="J29" s="52"/>
      <c r="K29" s="52"/>
      <c r="L29" s="25"/>
    </row>
    <row r="30" spans="2:12" s="20" customFormat="1" ht="25.35" customHeight="1">
      <c r="B30" s="25"/>
      <c r="D30" s="110" t="s">
        <v>36</v>
      </c>
      <c r="J30" s="111">
        <f>ROUND(J126, 2)</f>
        <v>0</v>
      </c>
      <c r="L30" s="25"/>
    </row>
    <row r="31" spans="2:12" s="20" customFormat="1" ht="6.95" customHeight="1">
      <c r="B31" s="25"/>
      <c r="D31" s="52"/>
      <c r="E31" s="52"/>
      <c r="F31" s="52"/>
      <c r="G31" s="52"/>
      <c r="H31" s="52"/>
      <c r="I31" s="52"/>
      <c r="J31" s="52"/>
      <c r="K31" s="52"/>
      <c r="L31" s="25"/>
    </row>
    <row r="32" spans="2:12" s="20" customFormat="1" ht="14.45" customHeight="1">
      <c r="B32" s="25"/>
      <c r="F32" s="112" t="s">
        <v>38</v>
      </c>
      <c r="I32" s="112" t="s">
        <v>37</v>
      </c>
      <c r="J32" s="112" t="s">
        <v>39</v>
      </c>
      <c r="L32" s="25"/>
    </row>
    <row r="33" spans="2:12" s="20" customFormat="1" ht="14.45" customHeight="1">
      <c r="B33" s="25"/>
      <c r="D33" s="54" t="s">
        <v>40</v>
      </c>
      <c r="E33" s="106" t="s">
        <v>41</v>
      </c>
      <c r="F33" s="113">
        <f>ROUND((SUM(BE126:BE206)),  2)</f>
        <v>0</v>
      </c>
      <c r="I33" s="114">
        <v>0.21</v>
      </c>
      <c r="J33" s="113">
        <f>ROUND(((SUM(BE126:BE206))*I33),  2)</f>
        <v>0</v>
      </c>
      <c r="L33" s="25"/>
    </row>
    <row r="34" spans="2:12" s="20" customFormat="1" ht="14.45" customHeight="1">
      <c r="B34" s="25"/>
      <c r="E34" s="106" t="s">
        <v>42</v>
      </c>
      <c r="F34" s="113">
        <f>ROUND((SUM(BF126:BF206)),  2)</f>
        <v>0</v>
      </c>
      <c r="I34" s="114">
        <v>0.12</v>
      </c>
      <c r="J34" s="113">
        <f>ROUND(((SUM(BF126:BF206))*I34),  2)</f>
        <v>0</v>
      </c>
      <c r="L34" s="25"/>
    </row>
    <row r="35" spans="2:12" s="20" customFormat="1" ht="14.45" hidden="1" customHeight="1">
      <c r="B35" s="25"/>
      <c r="E35" s="106" t="s">
        <v>43</v>
      </c>
      <c r="F35" s="113">
        <f>ROUND((SUM(BG126:BG206)),  2)</f>
        <v>0</v>
      </c>
      <c r="I35" s="114">
        <v>0.21</v>
      </c>
      <c r="J35" s="113">
        <f t="shared" ref="J35:J37" si="0">0</f>
        <v>0</v>
      </c>
      <c r="L35" s="25"/>
    </row>
    <row r="36" spans="2:12" s="20" customFormat="1" ht="14.45" hidden="1" customHeight="1">
      <c r="B36" s="25"/>
      <c r="E36" s="106" t="s">
        <v>44</v>
      </c>
      <c r="F36" s="113">
        <f>ROUND((SUM(BH126:BH206)),  2)</f>
        <v>0</v>
      </c>
      <c r="I36" s="114">
        <v>0.12</v>
      </c>
      <c r="J36" s="113">
        <f t="shared" si="0"/>
        <v>0</v>
      </c>
      <c r="L36" s="25"/>
    </row>
    <row r="37" spans="2:12" s="20" customFormat="1" ht="14.45" hidden="1" customHeight="1">
      <c r="B37" s="25"/>
      <c r="E37" s="106" t="s">
        <v>45</v>
      </c>
      <c r="F37" s="113">
        <f>ROUND((SUM(BI126:BI206)),  2)</f>
        <v>0</v>
      </c>
      <c r="I37" s="114">
        <v>0</v>
      </c>
      <c r="J37" s="113">
        <f t="shared" si="0"/>
        <v>0</v>
      </c>
      <c r="L37" s="25"/>
    </row>
    <row r="38" spans="2:12" s="20" customFormat="1" ht="6.95" customHeight="1">
      <c r="B38" s="25"/>
      <c r="L38" s="25"/>
    </row>
    <row r="39" spans="2:12" s="20" customFormat="1" ht="25.35" customHeight="1">
      <c r="B39" s="25"/>
      <c r="C39" s="115"/>
      <c r="D39" s="116" t="s">
        <v>46</v>
      </c>
      <c r="E39" s="117"/>
      <c r="F39" s="117"/>
      <c r="G39" s="118" t="s">
        <v>47</v>
      </c>
      <c r="H39" s="119" t="s">
        <v>48</v>
      </c>
      <c r="I39" s="117"/>
      <c r="J39" s="120">
        <f>SUM(J30:J37)</f>
        <v>0</v>
      </c>
      <c r="K39" s="121"/>
      <c r="L39" s="25"/>
    </row>
    <row r="40" spans="2:12" s="20" customFormat="1" ht="14.45" customHeight="1">
      <c r="B40" s="25"/>
      <c r="L40" s="25"/>
    </row>
    <row r="41" spans="2:12" s="1" customFormat="1" ht="14.45" customHeight="1">
      <c r="B41" s="6"/>
      <c r="L41" s="6"/>
    </row>
    <row r="42" spans="2:12" s="1" customFormat="1" ht="14.45" customHeight="1">
      <c r="B42" s="6"/>
      <c r="L42" s="6"/>
    </row>
    <row r="43" spans="2:12" s="1" customFormat="1" ht="14.45" customHeight="1">
      <c r="B43" s="6"/>
      <c r="L43" s="6"/>
    </row>
    <row r="44" spans="2:12" s="1" customFormat="1" ht="14.45" customHeight="1">
      <c r="B44" s="6"/>
      <c r="L44" s="6"/>
    </row>
    <row r="45" spans="2:12" s="1" customFormat="1" ht="14.45" customHeight="1">
      <c r="B45" s="6"/>
      <c r="L45" s="6"/>
    </row>
    <row r="46" spans="2:12" s="1" customFormat="1" ht="14.45" customHeight="1">
      <c r="B46" s="6"/>
      <c r="L46" s="6"/>
    </row>
    <row r="47" spans="2:12" s="1" customFormat="1" ht="14.45" customHeight="1">
      <c r="B47" s="6"/>
      <c r="L47" s="6"/>
    </row>
    <row r="48" spans="2:12" s="1" customFormat="1" ht="14.45" customHeight="1">
      <c r="B48" s="6"/>
      <c r="L48" s="6"/>
    </row>
    <row r="49" spans="2:12" s="1" customFormat="1" ht="14.45" customHeight="1">
      <c r="B49" s="6"/>
      <c r="L49" s="6"/>
    </row>
    <row r="50" spans="2:12" s="20" customFormat="1" ht="14.45" customHeight="1">
      <c r="B50" s="25"/>
      <c r="D50" s="122" t="s">
        <v>49</v>
      </c>
      <c r="E50" s="123"/>
      <c r="F50" s="123"/>
      <c r="G50" s="122" t="s">
        <v>50</v>
      </c>
      <c r="H50" s="123"/>
      <c r="I50" s="123"/>
      <c r="J50" s="123"/>
      <c r="K50" s="123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0" customFormat="1" ht="12.75">
      <c r="B61" s="25"/>
      <c r="D61" s="124" t="s">
        <v>51</v>
      </c>
      <c r="E61" s="125"/>
      <c r="F61" s="126" t="s">
        <v>52</v>
      </c>
      <c r="G61" s="124" t="s">
        <v>51</v>
      </c>
      <c r="H61" s="125"/>
      <c r="I61" s="125"/>
      <c r="J61" s="127" t="s">
        <v>52</v>
      </c>
      <c r="K61" s="125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0" customFormat="1" ht="12.75">
      <c r="B65" s="25"/>
      <c r="D65" s="122" t="s">
        <v>53</v>
      </c>
      <c r="E65" s="123"/>
      <c r="F65" s="123"/>
      <c r="G65" s="122" t="s">
        <v>54</v>
      </c>
      <c r="H65" s="123"/>
      <c r="I65" s="123"/>
      <c r="J65" s="123"/>
      <c r="K65" s="123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0" customFormat="1" ht="12.75">
      <c r="B76" s="25"/>
      <c r="D76" s="124" t="s">
        <v>51</v>
      </c>
      <c r="E76" s="125"/>
      <c r="F76" s="126" t="s">
        <v>52</v>
      </c>
      <c r="G76" s="124" t="s">
        <v>51</v>
      </c>
      <c r="H76" s="125"/>
      <c r="I76" s="125"/>
      <c r="J76" s="127" t="s">
        <v>52</v>
      </c>
      <c r="K76" s="125"/>
      <c r="L76" s="25"/>
    </row>
    <row r="77" spans="2:12" s="20" customFormat="1" ht="14.45" customHeight="1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25"/>
    </row>
    <row r="81" spans="2:47" s="20" customFormat="1" ht="6.95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25"/>
    </row>
    <row r="82" spans="2:47" s="20" customFormat="1" ht="24.95" customHeight="1">
      <c r="B82" s="21"/>
      <c r="C82" s="9" t="s">
        <v>138</v>
      </c>
      <c r="D82" s="22"/>
      <c r="E82" s="22"/>
      <c r="F82" s="22"/>
      <c r="G82" s="22"/>
      <c r="H82" s="22"/>
      <c r="I82" s="22"/>
      <c r="J82" s="22"/>
      <c r="K82" s="22"/>
      <c r="L82" s="25"/>
    </row>
    <row r="83" spans="2:47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5"/>
    </row>
    <row r="84" spans="2:47" s="20" customFormat="1" ht="12" customHeight="1">
      <c r="B84" s="21"/>
      <c r="C84" s="15" t="s">
        <v>16</v>
      </c>
      <c r="D84" s="22"/>
      <c r="E84" s="22"/>
      <c r="F84" s="22"/>
      <c r="G84" s="22"/>
      <c r="H84" s="22"/>
      <c r="I84" s="22"/>
      <c r="J84" s="22"/>
      <c r="K84" s="22"/>
      <c r="L84" s="25"/>
    </row>
    <row r="85" spans="2:47" s="20" customFormat="1" ht="16.5" customHeight="1">
      <c r="B85" s="21"/>
      <c r="C85" s="22"/>
      <c r="D85" s="22"/>
      <c r="E85" s="309" t="str">
        <f>E7</f>
        <v>Rozšíření infrastruktury cestovního ruchu u Pilské nádrže</v>
      </c>
      <c r="F85" s="310"/>
      <c r="G85" s="310"/>
      <c r="H85" s="310"/>
      <c r="I85" s="22"/>
      <c r="J85" s="22"/>
      <c r="K85" s="22"/>
      <c r="L85" s="25"/>
    </row>
    <row r="86" spans="2:47" s="20" customFormat="1" ht="12" customHeight="1">
      <c r="B86" s="21"/>
      <c r="C86" s="15" t="s">
        <v>136</v>
      </c>
      <c r="D86" s="22"/>
      <c r="E86" s="22"/>
      <c r="F86" s="22"/>
      <c r="G86" s="22"/>
      <c r="H86" s="22"/>
      <c r="I86" s="22"/>
      <c r="J86" s="22"/>
      <c r="K86" s="22"/>
      <c r="L86" s="25"/>
    </row>
    <row r="87" spans="2:47" s="20" customFormat="1" ht="16.5" customHeight="1">
      <c r="B87" s="21"/>
      <c r="C87" s="22"/>
      <c r="D87" s="22"/>
      <c r="E87" s="277" t="str">
        <f>E9</f>
        <v>SO-02 - Opěrná stěna</v>
      </c>
      <c r="F87" s="311"/>
      <c r="G87" s="311"/>
      <c r="H87" s="311"/>
      <c r="I87" s="22"/>
      <c r="J87" s="22"/>
      <c r="K87" s="22"/>
      <c r="L87" s="25"/>
    </row>
    <row r="88" spans="2:47" s="20" customFormat="1" ht="6.95" customHeight="1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5"/>
    </row>
    <row r="89" spans="2:47" s="20" customFormat="1" ht="12" customHeight="1">
      <c r="B89" s="21"/>
      <c r="C89" s="15" t="s">
        <v>20</v>
      </c>
      <c r="D89" s="22"/>
      <c r="E89" s="22"/>
      <c r="F89" s="13" t="str">
        <f>F12</f>
        <v>k.ú. Zámek Žďár [795453]</v>
      </c>
      <c r="G89" s="22"/>
      <c r="H89" s="22"/>
      <c r="I89" s="15" t="s">
        <v>22</v>
      </c>
      <c r="J89" s="51" t="str">
        <f>IF(J12="","",J12)</f>
        <v>Vyplň údaj</v>
      </c>
      <c r="K89" s="22"/>
      <c r="L89" s="25"/>
    </row>
    <row r="90" spans="2:47" s="20" customFormat="1" ht="6.95" customHeight="1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5"/>
    </row>
    <row r="91" spans="2:47" s="20" customFormat="1" ht="15.2" customHeight="1">
      <c r="B91" s="21"/>
      <c r="C91" s="15" t="s">
        <v>23</v>
      </c>
      <c r="D91" s="22"/>
      <c r="E91" s="22"/>
      <c r="F91" s="13" t="str">
        <f>E15</f>
        <v xml:space="preserve"> </v>
      </c>
      <c r="G91" s="22"/>
      <c r="H91" s="22"/>
      <c r="I91" s="15" t="s">
        <v>29</v>
      </c>
      <c r="J91" s="18" t="str">
        <f>E21</f>
        <v xml:space="preserve">Tomáš Bezchleba </v>
      </c>
      <c r="K91" s="22"/>
      <c r="L91" s="25"/>
    </row>
    <row r="92" spans="2:47" s="20" customFormat="1" ht="15.2" customHeight="1">
      <c r="B92" s="21"/>
      <c r="C92" s="15" t="s">
        <v>27</v>
      </c>
      <c r="D92" s="22"/>
      <c r="E92" s="22"/>
      <c r="F92" s="13" t="str">
        <f>IF(E18="","",E18)</f>
        <v>Vyplň údaj</v>
      </c>
      <c r="G92" s="22"/>
      <c r="H92" s="22"/>
      <c r="I92" s="15" t="s">
        <v>32</v>
      </c>
      <c r="J92" s="18" t="str">
        <f>E24</f>
        <v>Zdeněk Drda</v>
      </c>
      <c r="K92" s="22"/>
      <c r="L92" s="25"/>
    </row>
    <row r="93" spans="2:47" s="20" customFormat="1" ht="10.35" customHeight="1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5"/>
    </row>
    <row r="94" spans="2:47" s="20" customFormat="1" ht="29.25" customHeight="1">
      <c r="B94" s="21"/>
      <c r="C94" s="132" t="s">
        <v>139</v>
      </c>
      <c r="D94" s="133"/>
      <c r="E94" s="133"/>
      <c r="F94" s="133"/>
      <c r="G94" s="133"/>
      <c r="H94" s="133"/>
      <c r="I94" s="133"/>
      <c r="J94" s="134" t="s">
        <v>140</v>
      </c>
      <c r="K94" s="133"/>
      <c r="L94" s="25"/>
    </row>
    <row r="95" spans="2:47" s="20" customFormat="1" ht="10.35" customHeight="1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5"/>
    </row>
    <row r="96" spans="2:47" s="20" customFormat="1" ht="22.9" customHeight="1">
      <c r="B96" s="21"/>
      <c r="C96" s="135" t="s">
        <v>141</v>
      </c>
      <c r="D96" s="22"/>
      <c r="E96" s="22"/>
      <c r="F96" s="22"/>
      <c r="G96" s="22"/>
      <c r="H96" s="22"/>
      <c r="I96" s="22"/>
      <c r="J96" s="69">
        <f t="shared" ref="J96:J98" si="1">J126</f>
        <v>0</v>
      </c>
      <c r="K96" s="22"/>
      <c r="L96" s="25"/>
      <c r="AU96" s="3" t="s">
        <v>142</v>
      </c>
    </row>
    <row r="97" spans="2:12" s="136" customFormat="1" ht="24.95" customHeight="1">
      <c r="B97" s="137"/>
      <c r="C97" s="138"/>
      <c r="D97" s="139" t="s">
        <v>143</v>
      </c>
      <c r="E97" s="140"/>
      <c r="F97" s="140"/>
      <c r="G97" s="140"/>
      <c r="H97" s="140"/>
      <c r="I97" s="140"/>
      <c r="J97" s="141">
        <f t="shared" si="1"/>
        <v>0</v>
      </c>
      <c r="K97" s="138"/>
      <c r="L97" s="142"/>
    </row>
    <row r="98" spans="2:12" s="143" customFormat="1" ht="19.899999999999999" customHeight="1">
      <c r="B98" s="144"/>
      <c r="C98" s="90"/>
      <c r="D98" s="145" t="s">
        <v>144</v>
      </c>
      <c r="E98" s="146"/>
      <c r="F98" s="146"/>
      <c r="G98" s="146"/>
      <c r="H98" s="146"/>
      <c r="I98" s="146"/>
      <c r="J98" s="147">
        <f t="shared" si="1"/>
        <v>0</v>
      </c>
      <c r="K98" s="90"/>
      <c r="L98" s="148"/>
    </row>
    <row r="99" spans="2:12" s="143" customFormat="1" ht="19.899999999999999" customHeight="1">
      <c r="B99" s="144"/>
      <c r="C99" s="90"/>
      <c r="D99" s="145" t="s">
        <v>145</v>
      </c>
      <c r="E99" s="146"/>
      <c r="F99" s="146"/>
      <c r="G99" s="146"/>
      <c r="H99" s="146"/>
      <c r="I99" s="146"/>
      <c r="J99" s="147">
        <f>J149</f>
        <v>0</v>
      </c>
      <c r="K99" s="90"/>
      <c r="L99" s="148"/>
    </row>
    <row r="100" spans="2:12" s="143" customFormat="1" ht="19.899999999999999" customHeight="1">
      <c r="B100" s="144"/>
      <c r="C100" s="90"/>
      <c r="D100" s="145" t="s">
        <v>146</v>
      </c>
      <c r="E100" s="146"/>
      <c r="F100" s="146"/>
      <c r="G100" s="146"/>
      <c r="H100" s="146"/>
      <c r="I100" s="146"/>
      <c r="J100" s="147">
        <f>J170</f>
        <v>0</v>
      </c>
      <c r="K100" s="90"/>
      <c r="L100" s="148"/>
    </row>
    <row r="101" spans="2:12" s="143" customFormat="1" ht="19.899999999999999" customHeight="1">
      <c r="B101" s="144"/>
      <c r="C101" s="90"/>
      <c r="D101" s="145" t="s">
        <v>298</v>
      </c>
      <c r="E101" s="146"/>
      <c r="F101" s="146"/>
      <c r="G101" s="146"/>
      <c r="H101" s="146"/>
      <c r="I101" s="146"/>
      <c r="J101" s="147">
        <f>J184</f>
        <v>0</v>
      </c>
      <c r="K101" s="90"/>
      <c r="L101" s="148"/>
    </row>
    <row r="102" spans="2:12" s="143" customFormat="1" ht="19.899999999999999" customHeight="1">
      <c r="B102" s="144"/>
      <c r="C102" s="90"/>
      <c r="D102" s="145" t="s">
        <v>299</v>
      </c>
      <c r="E102" s="146"/>
      <c r="F102" s="146"/>
      <c r="G102" s="146"/>
      <c r="H102" s="146"/>
      <c r="I102" s="146"/>
      <c r="J102" s="147">
        <f t="shared" ref="J102:J103" si="2">J188</f>
        <v>0</v>
      </c>
      <c r="K102" s="90"/>
      <c r="L102" s="148"/>
    </row>
    <row r="103" spans="2:12" s="143" customFormat="1" ht="14.85" customHeight="1">
      <c r="B103" s="144"/>
      <c r="C103" s="90"/>
      <c r="D103" s="145" t="s">
        <v>300</v>
      </c>
      <c r="E103" s="146"/>
      <c r="F103" s="146"/>
      <c r="G103" s="146"/>
      <c r="H103" s="146"/>
      <c r="I103" s="146"/>
      <c r="J103" s="147">
        <f t="shared" si="2"/>
        <v>0</v>
      </c>
      <c r="K103" s="90"/>
      <c r="L103" s="148"/>
    </row>
    <row r="104" spans="2:12" s="143" customFormat="1" ht="19.899999999999999" customHeight="1">
      <c r="B104" s="144"/>
      <c r="C104" s="90"/>
      <c r="D104" s="145" t="s">
        <v>147</v>
      </c>
      <c r="E104" s="146"/>
      <c r="F104" s="146"/>
      <c r="G104" s="146"/>
      <c r="H104" s="146"/>
      <c r="I104" s="146"/>
      <c r="J104" s="147">
        <f>J197</f>
        <v>0</v>
      </c>
      <c r="K104" s="90"/>
      <c r="L104" s="148"/>
    </row>
    <row r="105" spans="2:12" s="136" customFormat="1" ht="24.95" customHeight="1">
      <c r="B105" s="137"/>
      <c r="C105" s="138"/>
      <c r="D105" s="139" t="s">
        <v>148</v>
      </c>
      <c r="E105" s="140"/>
      <c r="F105" s="140"/>
      <c r="G105" s="140"/>
      <c r="H105" s="140"/>
      <c r="I105" s="140"/>
      <c r="J105" s="141">
        <f t="shared" ref="J105:J106" si="3">J199</f>
        <v>0</v>
      </c>
      <c r="K105" s="138"/>
      <c r="L105" s="142"/>
    </row>
    <row r="106" spans="2:12" s="143" customFormat="1" ht="19.899999999999999" customHeight="1">
      <c r="B106" s="144"/>
      <c r="C106" s="90"/>
      <c r="D106" s="145" t="s">
        <v>301</v>
      </c>
      <c r="E106" s="146"/>
      <c r="F106" s="146"/>
      <c r="G106" s="146"/>
      <c r="H106" s="146"/>
      <c r="I106" s="146"/>
      <c r="J106" s="147">
        <f t="shared" si="3"/>
        <v>0</v>
      </c>
      <c r="K106" s="90"/>
      <c r="L106" s="148"/>
    </row>
    <row r="107" spans="2:12" s="20" customFormat="1" ht="21.75" customHeight="1"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5"/>
    </row>
    <row r="108" spans="2:12" s="20" customFormat="1" ht="6.95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25"/>
    </row>
    <row r="112" spans="2:12" s="20" customFormat="1" ht="6.95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5"/>
    </row>
    <row r="113" spans="2:63" s="20" customFormat="1" ht="24.95" customHeight="1">
      <c r="B113" s="21"/>
      <c r="C113" s="9" t="s">
        <v>150</v>
      </c>
      <c r="D113" s="22"/>
      <c r="E113" s="22"/>
      <c r="F113" s="22"/>
      <c r="G113" s="22"/>
      <c r="H113" s="22"/>
      <c r="I113" s="22"/>
      <c r="J113" s="22"/>
      <c r="K113" s="22"/>
      <c r="L113" s="25"/>
    </row>
    <row r="114" spans="2:63" s="20" customFormat="1" ht="6.95" customHeight="1"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5"/>
    </row>
    <row r="115" spans="2:63" s="20" customFormat="1" ht="12" customHeight="1">
      <c r="B115" s="21"/>
      <c r="C115" s="15" t="s">
        <v>16</v>
      </c>
      <c r="D115" s="22"/>
      <c r="E115" s="22"/>
      <c r="F115" s="22"/>
      <c r="G115" s="22"/>
      <c r="H115" s="22"/>
      <c r="I115" s="22"/>
      <c r="J115" s="22"/>
      <c r="K115" s="22"/>
      <c r="L115" s="25"/>
    </row>
    <row r="116" spans="2:63" s="20" customFormat="1" ht="16.5" customHeight="1">
      <c r="B116" s="21"/>
      <c r="C116" s="22"/>
      <c r="D116" s="22"/>
      <c r="E116" s="309" t="str">
        <f>E7</f>
        <v>Rozšíření infrastruktury cestovního ruchu u Pilské nádrže</v>
      </c>
      <c r="F116" s="310"/>
      <c r="G116" s="310"/>
      <c r="H116" s="310"/>
      <c r="I116" s="22"/>
      <c r="J116" s="22"/>
      <c r="K116" s="22"/>
      <c r="L116" s="25"/>
    </row>
    <row r="117" spans="2:63" s="20" customFormat="1" ht="12" customHeight="1">
      <c r="B117" s="21"/>
      <c r="C117" s="15" t="s">
        <v>136</v>
      </c>
      <c r="D117" s="22"/>
      <c r="E117" s="22"/>
      <c r="F117" s="22"/>
      <c r="G117" s="22"/>
      <c r="H117" s="22"/>
      <c r="I117" s="22"/>
      <c r="J117" s="22"/>
      <c r="K117" s="22"/>
      <c r="L117" s="25"/>
    </row>
    <row r="118" spans="2:63" s="20" customFormat="1" ht="16.5" customHeight="1">
      <c r="B118" s="21"/>
      <c r="C118" s="22"/>
      <c r="D118" s="22"/>
      <c r="E118" s="277" t="str">
        <f>E9</f>
        <v>SO-02 - Opěrná stěna</v>
      </c>
      <c r="F118" s="311"/>
      <c r="G118" s="311"/>
      <c r="H118" s="311"/>
      <c r="I118" s="22"/>
      <c r="J118" s="22"/>
      <c r="K118" s="22"/>
      <c r="L118" s="25"/>
    </row>
    <row r="119" spans="2:63" s="20" customFormat="1" ht="6.95" customHeight="1"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5"/>
    </row>
    <row r="120" spans="2:63" s="20" customFormat="1" ht="12" customHeight="1">
      <c r="B120" s="21"/>
      <c r="C120" s="15" t="s">
        <v>20</v>
      </c>
      <c r="D120" s="22"/>
      <c r="E120" s="22"/>
      <c r="F120" s="13" t="str">
        <f>F12</f>
        <v>k.ú. Zámek Žďár [795453]</v>
      </c>
      <c r="G120" s="22"/>
      <c r="H120" s="22"/>
      <c r="I120" s="15" t="s">
        <v>22</v>
      </c>
      <c r="J120" s="51" t="str">
        <f>IF(J12="","",J12)</f>
        <v>Vyplň údaj</v>
      </c>
      <c r="K120" s="22"/>
      <c r="L120" s="25"/>
    </row>
    <row r="121" spans="2:63" s="20" customFormat="1" ht="6.95" customHeight="1"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5"/>
    </row>
    <row r="122" spans="2:63" s="20" customFormat="1" ht="15.2" customHeight="1">
      <c r="B122" s="21"/>
      <c r="C122" s="15" t="s">
        <v>23</v>
      </c>
      <c r="D122" s="22"/>
      <c r="E122" s="22"/>
      <c r="F122" s="13" t="str">
        <f>E15</f>
        <v xml:space="preserve"> </v>
      </c>
      <c r="G122" s="22"/>
      <c r="H122" s="22"/>
      <c r="I122" s="15" t="s">
        <v>29</v>
      </c>
      <c r="J122" s="18" t="str">
        <f>E21</f>
        <v xml:space="preserve">Tomáš Bezchleba </v>
      </c>
      <c r="K122" s="22"/>
      <c r="L122" s="25"/>
    </row>
    <row r="123" spans="2:63" s="20" customFormat="1" ht="15.2" customHeight="1">
      <c r="B123" s="21"/>
      <c r="C123" s="15" t="s">
        <v>27</v>
      </c>
      <c r="D123" s="22"/>
      <c r="E123" s="22"/>
      <c r="F123" s="13" t="str">
        <f>IF(E18="","",E18)</f>
        <v>Vyplň údaj</v>
      </c>
      <c r="G123" s="22"/>
      <c r="H123" s="22"/>
      <c r="I123" s="15" t="s">
        <v>32</v>
      </c>
      <c r="J123" s="18" t="str">
        <f>E24</f>
        <v>Zdeněk Drda</v>
      </c>
      <c r="K123" s="22"/>
      <c r="L123" s="25"/>
    </row>
    <row r="124" spans="2:63" s="20" customFormat="1" ht="10.35" customHeight="1">
      <c r="B124" s="21"/>
      <c r="C124" s="22"/>
      <c r="D124" s="22"/>
      <c r="E124" s="22"/>
      <c r="F124" s="22"/>
      <c r="G124" s="22"/>
      <c r="H124" s="22"/>
      <c r="I124" s="22"/>
      <c r="J124" s="22"/>
      <c r="K124" s="22"/>
      <c r="L124" s="25"/>
    </row>
    <row r="125" spans="2:63" s="149" customFormat="1" ht="29.25" customHeight="1">
      <c r="B125" s="150"/>
      <c r="C125" s="151" t="s">
        <v>151</v>
      </c>
      <c r="D125" s="152" t="s">
        <v>61</v>
      </c>
      <c r="E125" s="152" t="s">
        <v>57</v>
      </c>
      <c r="F125" s="152" t="s">
        <v>58</v>
      </c>
      <c r="G125" s="152" t="s">
        <v>152</v>
      </c>
      <c r="H125" s="152" t="s">
        <v>153</v>
      </c>
      <c r="I125" s="152" t="s">
        <v>154</v>
      </c>
      <c r="J125" s="152" t="s">
        <v>140</v>
      </c>
      <c r="K125" s="153" t="s">
        <v>155</v>
      </c>
      <c r="L125" s="154"/>
      <c r="M125" s="59" t="s">
        <v>1</v>
      </c>
      <c r="N125" s="60" t="s">
        <v>40</v>
      </c>
      <c r="O125" s="60" t="s">
        <v>156</v>
      </c>
      <c r="P125" s="60" t="s">
        <v>157</v>
      </c>
      <c r="Q125" s="60" t="s">
        <v>158</v>
      </c>
      <c r="R125" s="60" t="s">
        <v>159</v>
      </c>
      <c r="S125" s="60" t="s">
        <v>160</v>
      </c>
      <c r="T125" s="61" t="s">
        <v>161</v>
      </c>
    </row>
    <row r="126" spans="2:63" s="20" customFormat="1" ht="22.9" customHeight="1">
      <c r="B126" s="21"/>
      <c r="C126" s="67" t="s">
        <v>162</v>
      </c>
      <c r="D126" s="22"/>
      <c r="E126" s="22"/>
      <c r="F126" s="22"/>
      <c r="G126" s="22"/>
      <c r="H126" s="22"/>
      <c r="I126" s="22"/>
      <c r="J126" s="155">
        <f t="shared" ref="J126:J128" si="4">BK126</f>
        <v>0</v>
      </c>
      <c r="K126" s="22"/>
      <c r="L126" s="25"/>
      <c r="M126" s="62"/>
      <c r="N126" s="63"/>
      <c r="O126" s="63"/>
      <c r="P126" s="156">
        <f>P127+P199</f>
        <v>0</v>
      </c>
      <c r="Q126" s="63"/>
      <c r="R126" s="156">
        <f>R127+R199</f>
        <v>42.365856659999992</v>
      </c>
      <c r="S126" s="63"/>
      <c r="T126" s="157">
        <f>T127+T199</f>
        <v>0</v>
      </c>
      <c r="AT126" s="3" t="s">
        <v>75</v>
      </c>
      <c r="AU126" s="3" t="s">
        <v>142</v>
      </c>
      <c r="BK126" s="158">
        <f>BK127+BK199</f>
        <v>0</v>
      </c>
    </row>
    <row r="127" spans="2:63" s="159" customFormat="1" ht="25.9" customHeight="1">
      <c r="B127" s="160"/>
      <c r="C127" s="161"/>
      <c r="D127" s="162" t="s">
        <v>75</v>
      </c>
      <c r="E127" s="163" t="s">
        <v>163</v>
      </c>
      <c r="F127" s="163" t="s">
        <v>164</v>
      </c>
      <c r="G127" s="161"/>
      <c r="H127" s="161"/>
      <c r="I127" s="164"/>
      <c r="J127" s="165">
        <f t="shared" si="4"/>
        <v>0</v>
      </c>
      <c r="K127" s="161"/>
      <c r="L127" s="166"/>
      <c r="M127" s="167"/>
      <c r="N127" s="161"/>
      <c r="O127" s="161"/>
      <c r="P127" s="168">
        <f>P128+P149+P170+P184+P188+P197</f>
        <v>0</v>
      </c>
      <c r="Q127" s="161"/>
      <c r="R127" s="168">
        <f>R128+R149+R170+R184+R188+R197</f>
        <v>42.356856659999991</v>
      </c>
      <c r="S127" s="161"/>
      <c r="T127" s="169">
        <f>T128+T149+T170+T184+T188+T197</f>
        <v>0</v>
      </c>
      <c r="AR127" s="170" t="s">
        <v>84</v>
      </c>
      <c r="AT127" s="171" t="s">
        <v>75</v>
      </c>
      <c r="AU127" s="171" t="s">
        <v>76</v>
      </c>
      <c r="AY127" s="170" t="s">
        <v>165</v>
      </c>
      <c r="BK127" s="172">
        <f>BK128+BK149+BK170+BK184+BK188+BK197</f>
        <v>0</v>
      </c>
    </row>
    <row r="128" spans="2:63" s="159" customFormat="1" ht="22.9" customHeight="1">
      <c r="B128" s="160"/>
      <c r="C128" s="161"/>
      <c r="D128" s="162" t="s">
        <v>75</v>
      </c>
      <c r="E128" s="173" t="s">
        <v>84</v>
      </c>
      <c r="F128" s="173" t="s">
        <v>166</v>
      </c>
      <c r="G128" s="161"/>
      <c r="H128" s="161"/>
      <c r="I128" s="164"/>
      <c r="J128" s="174">
        <f t="shared" si="4"/>
        <v>0</v>
      </c>
      <c r="K128" s="161"/>
      <c r="L128" s="166"/>
      <c r="M128" s="167"/>
      <c r="N128" s="161"/>
      <c r="O128" s="161"/>
      <c r="P128" s="168">
        <f>SUM(P129:P148)</f>
        <v>0</v>
      </c>
      <c r="Q128" s="161"/>
      <c r="R128" s="168">
        <f>SUM(R129:R148)</f>
        <v>0</v>
      </c>
      <c r="S128" s="161"/>
      <c r="T128" s="169">
        <f>SUM(T129:T148)</f>
        <v>0</v>
      </c>
      <c r="AR128" s="170" t="s">
        <v>84</v>
      </c>
      <c r="AT128" s="171" t="s">
        <v>75</v>
      </c>
      <c r="AU128" s="171" t="s">
        <v>84</v>
      </c>
      <c r="AY128" s="170" t="s">
        <v>165</v>
      </c>
      <c r="BK128" s="172">
        <f>SUM(BK129:BK148)</f>
        <v>0</v>
      </c>
    </row>
    <row r="129" spans="2:65" s="20" customFormat="1" ht="33" customHeight="1">
      <c r="B129" s="21"/>
      <c r="C129" s="175" t="s">
        <v>84</v>
      </c>
      <c r="D129" s="175" t="s">
        <v>167</v>
      </c>
      <c r="E129" s="176" t="s">
        <v>184</v>
      </c>
      <c r="F129" s="177" t="s">
        <v>185</v>
      </c>
      <c r="G129" s="178" t="s">
        <v>170</v>
      </c>
      <c r="H129" s="179">
        <v>45.719000000000001</v>
      </c>
      <c r="I129" s="180"/>
      <c r="J129" s="181">
        <f>ROUND(I129*H129,2)</f>
        <v>0</v>
      </c>
      <c r="K129" s="177" t="s">
        <v>171</v>
      </c>
      <c r="L129" s="25"/>
      <c r="M129" s="182" t="s">
        <v>1</v>
      </c>
      <c r="N129" s="183" t="s">
        <v>41</v>
      </c>
      <c r="O129" s="22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AR129" s="186" t="s">
        <v>172</v>
      </c>
      <c r="AT129" s="186" t="s">
        <v>167</v>
      </c>
      <c r="AU129" s="186" t="s">
        <v>86</v>
      </c>
      <c r="AY129" s="3" t="s">
        <v>165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3" t="s">
        <v>84</v>
      </c>
      <c r="BK129" s="187">
        <f>ROUND(I129*H129,2)</f>
        <v>0</v>
      </c>
      <c r="BL129" s="3" t="s">
        <v>172</v>
      </c>
      <c r="BM129" s="186" t="s">
        <v>302</v>
      </c>
    </row>
    <row r="130" spans="2:65" s="211" customFormat="1">
      <c r="B130" s="212"/>
      <c r="C130" s="213"/>
      <c r="D130" s="191" t="s">
        <v>174</v>
      </c>
      <c r="E130" s="214" t="s">
        <v>1</v>
      </c>
      <c r="F130" s="215" t="s">
        <v>303</v>
      </c>
      <c r="G130" s="213"/>
      <c r="H130" s="214" t="s">
        <v>1</v>
      </c>
      <c r="I130" s="216"/>
      <c r="J130" s="213"/>
      <c r="K130" s="213"/>
      <c r="L130" s="217"/>
      <c r="M130" s="218"/>
      <c r="N130" s="213"/>
      <c r="O130" s="213"/>
      <c r="P130" s="213"/>
      <c r="Q130" s="213"/>
      <c r="R130" s="213"/>
      <c r="S130" s="213"/>
      <c r="T130" s="219"/>
      <c r="AT130" s="220" t="s">
        <v>174</v>
      </c>
      <c r="AU130" s="220" t="s">
        <v>86</v>
      </c>
      <c r="AV130" s="211" t="s">
        <v>84</v>
      </c>
      <c r="AW130" s="211" t="s">
        <v>31</v>
      </c>
      <c r="AX130" s="211" t="s">
        <v>76</v>
      </c>
      <c r="AY130" s="220" t="s">
        <v>165</v>
      </c>
    </row>
    <row r="131" spans="2:65" s="211" customFormat="1">
      <c r="B131" s="212"/>
      <c r="C131" s="213"/>
      <c r="D131" s="191" t="s">
        <v>174</v>
      </c>
      <c r="E131" s="214" t="s">
        <v>1</v>
      </c>
      <c r="F131" s="215" t="s">
        <v>181</v>
      </c>
      <c r="G131" s="213"/>
      <c r="H131" s="214" t="s">
        <v>1</v>
      </c>
      <c r="I131" s="216"/>
      <c r="J131" s="213"/>
      <c r="K131" s="213"/>
      <c r="L131" s="217"/>
      <c r="M131" s="218"/>
      <c r="N131" s="213"/>
      <c r="O131" s="213"/>
      <c r="P131" s="213"/>
      <c r="Q131" s="213"/>
      <c r="R131" s="213"/>
      <c r="S131" s="213"/>
      <c r="T131" s="219"/>
      <c r="AT131" s="220" t="s">
        <v>174</v>
      </c>
      <c r="AU131" s="220" t="s">
        <v>86</v>
      </c>
      <c r="AV131" s="211" t="s">
        <v>84</v>
      </c>
      <c r="AW131" s="211" t="s">
        <v>31</v>
      </c>
      <c r="AX131" s="211" t="s">
        <v>76</v>
      </c>
      <c r="AY131" s="220" t="s">
        <v>165</v>
      </c>
    </row>
    <row r="132" spans="2:65" s="188" customFormat="1">
      <c r="B132" s="189"/>
      <c r="C132" s="190"/>
      <c r="D132" s="191" t="s">
        <v>174</v>
      </c>
      <c r="E132" s="192" t="s">
        <v>1</v>
      </c>
      <c r="F132" s="193" t="s">
        <v>304</v>
      </c>
      <c r="G132" s="190"/>
      <c r="H132" s="194">
        <v>45.719000000000001</v>
      </c>
      <c r="I132" s="195"/>
      <c r="J132" s="190"/>
      <c r="K132" s="190"/>
      <c r="L132" s="196"/>
      <c r="M132" s="197"/>
      <c r="N132" s="190"/>
      <c r="O132" s="190"/>
      <c r="P132" s="190"/>
      <c r="Q132" s="190"/>
      <c r="R132" s="190"/>
      <c r="S132" s="190"/>
      <c r="T132" s="198"/>
      <c r="AT132" s="199" t="s">
        <v>174</v>
      </c>
      <c r="AU132" s="199" t="s">
        <v>86</v>
      </c>
      <c r="AV132" s="188" t="s">
        <v>86</v>
      </c>
      <c r="AW132" s="188" t="s">
        <v>31</v>
      </c>
      <c r="AX132" s="188" t="s">
        <v>76</v>
      </c>
      <c r="AY132" s="199" t="s">
        <v>165</v>
      </c>
    </row>
    <row r="133" spans="2:65" s="200" customFormat="1">
      <c r="B133" s="201"/>
      <c r="C133" s="202"/>
      <c r="D133" s="191" t="s">
        <v>174</v>
      </c>
      <c r="E133" s="203" t="s">
        <v>1</v>
      </c>
      <c r="F133" s="204" t="s">
        <v>176</v>
      </c>
      <c r="G133" s="202"/>
      <c r="H133" s="205">
        <v>45.719000000000001</v>
      </c>
      <c r="I133" s="206"/>
      <c r="J133" s="202"/>
      <c r="K133" s="202"/>
      <c r="L133" s="207"/>
      <c r="M133" s="208"/>
      <c r="N133" s="202"/>
      <c r="O133" s="202"/>
      <c r="P133" s="202"/>
      <c r="Q133" s="202"/>
      <c r="R133" s="202"/>
      <c r="S133" s="202"/>
      <c r="T133" s="209"/>
      <c r="AT133" s="210" t="s">
        <v>174</v>
      </c>
      <c r="AU133" s="210" t="s">
        <v>86</v>
      </c>
      <c r="AV133" s="200" t="s">
        <v>172</v>
      </c>
      <c r="AW133" s="200" t="s">
        <v>31</v>
      </c>
      <c r="AX133" s="200" t="s">
        <v>84</v>
      </c>
      <c r="AY133" s="210" t="s">
        <v>165</v>
      </c>
    </row>
    <row r="134" spans="2:65" s="20" customFormat="1" ht="37.9" customHeight="1">
      <c r="B134" s="21"/>
      <c r="C134" s="175" t="s">
        <v>86</v>
      </c>
      <c r="D134" s="175" t="s">
        <v>167</v>
      </c>
      <c r="E134" s="176" t="s">
        <v>187</v>
      </c>
      <c r="F134" s="177" t="s">
        <v>188</v>
      </c>
      <c r="G134" s="178" t="s">
        <v>170</v>
      </c>
      <c r="H134" s="179">
        <v>119.83199999999999</v>
      </c>
      <c r="I134" s="180"/>
      <c r="J134" s="181">
        <f>ROUND(I134*H134,2)</f>
        <v>0</v>
      </c>
      <c r="K134" s="177" t="s">
        <v>171</v>
      </c>
      <c r="L134" s="25"/>
      <c r="M134" s="182" t="s">
        <v>1</v>
      </c>
      <c r="N134" s="183" t="s">
        <v>41</v>
      </c>
      <c r="O134" s="22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AR134" s="186" t="s">
        <v>172</v>
      </c>
      <c r="AT134" s="186" t="s">
        <v>167</v>
      </c>
      <c r="AU134" s="186" t="s">
        <v>86</v>
      </c>
      <c r="AY134" s="3" t="s">
        <v>165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3" t="s">
        <v>84</v>
      </c>
      <c r="BK134" s="187">
        <f>ROUND(I134*H134,2)</f>
        <v>0</v>
      </c>
      <c r="BL134" s="3" t="s">
        <v>172</v>
      </c>
      <c r="BM134" s="186" t="s">
        <v>305</v>
      </c>
    </row>
    <row r="135" spans="2:65" s="188" customFormat="1">
      <c r="B135" s="189"/>
      <c r="C135" s="190"/>
      <c r="D135" s="191" t="s">
        <v>174</v>
      </c>
      <c r="E135" s="192" t="s">
        <v>1</v>
      </c>
      <c r="F135" s="193" t="s">
        <v>306</v>
      </c>
      <c r="G135" s="190"/>
      <c r="H135" s="194">
        <v>45.719000000000001</v>
      </c>
      <c r="I135" s="195"/>
      <c r="J135" s="190"/>
      <c r="K135" s="190"/>
      <c r="L135" s="196"/>
      <c r="M135" s="197"/>
      <c r="N135" s="190"/>
      <c r="O135" s="190"/>
      <c r="P135" s="190"/>
      <c r="Q135" s="190"/>
      <c r="R135" s="190"/>
      <c r="S135" s="190"/>
      <c r="T135" s="198"/>
      <c r="AT135" s="199" t="s">
        <v>174</v>
      </c>
      <c r="AU135" s="199" t="s">
        <v>86</v>
      </c>
      <c r="AV135" s="188" t="s">
        <v>86</v>
      </c>
      <c r="AW135" s="188" t="s">
        <v>31</v>
      </c>
      <c r="AX135" s="188" t="s">
        <v>76</v>
      </c>
      <c r="AY135" s="199" t="s">
        <v>165</v>
      </c>
    </row>
    <row r="136" spans="2:65" s="188" customFormat="1">
      <c r="B136" s="189"/>
      <c r="C136" s="190"/>
      <c r="D136" s="191" t="s">
        <v>174</v>
      </c>
      <c r="E136" s="192" t="s">
        <v>1</v>
      </c>
      <c r="F136" s="193" t="s">
        <v>307</v>
      </c>
      <c r="G136" s="190"/>
      <c r="H136" s="194">
        <v>74.113</v>
      </c>
      <c r="I136" s="195"/>
      <c r="J136" s="190"/>
      <c r="K136" s="190"/>
      <c r="L136" s="196"/>
      <c r="M136" s="197"/>
      <c r="N136" s="190"/>
      <c r="O136" s="190"/>
      <c r="P136" s="190"/>
      <c r="Q136" s="190"/>
      <c r="R136" s="190"/>
      <c r="S136" s="190"/>
      <c r="T136" s="198"/>
      <c r="AT136" s="199" t="s">
        <v>174</v>
      </c>
      <c r="AU136" s="199" t="s">
        <v>86</v>
      </c>
      <c r="AV136" s="188" t="s">
        <v>86</v>
      </c>
      <c r="AW136" s="188" t="s">
        <v>31</v>
      </c>
      <c r="AX136" s="188" t="s">
        <v>76</v>
      </c>
      <c r="AY136" s="199" t="s">
        <v>165</v>
      </c>
    </row>
    <row r="137" spans="2:65" s="200" customFormat="1">
      <c r="B137" s="201"/>
      <c r="C137" s="202"/>
      <c r="D137" s="191" t="s">
        <v>174</v>
      </c>
      <c r="E137" s="203" t="s">
        <v>1</v>
      </c>
      <c r="F137" s="204" t="s">
        <v>176</v>
      </c>
      <c r="G137" s="202"/>
      <c r="H137" s="205">
        <v>119.83199999999999</v>
      </c>
      <c r="I137" s="206"/>
      <c r="J137" s="202"/>
      <c r="K137" s="202"/>
      <c r="L137" s="207"/>
      <c r="M137" s="208"/>
      <c r="N137" s="202"/>
      <c r="O137" s="202"/>
      <c r="P137" s="202"/>
      <c r="Q137" s="202"/>
      <c r="R137" s="202"/>
      <c r="S137" s="202"/>
      <c r="T137" s="209"/>
      <c r="AT137" s="210" t="s">
        <v>174</v>
      </c>
      <c r="AU137" s="210" t="s">
        <v>86</v>
      </c>
      <c r="AV137" s="200" t="s">
        <v>172</v>
      </c>
      <c r="AW137" s="200" t="s">
        <v>31</v>
      </c>
      <c r="AX137" s="200" t="s">
        <v>84</v>
      </c>
      <c r="AY137" s="210" t="s">
        <v>165</v>
      </c>
    </row>
    <row r="138" spans="2:65" s="20" customFormat="1" ht="24.2" customHeight="1">
      <c r="B138" s="21"/>
      <c r="C138" s="175" t="s">
        <v>134</v>
      </c>
      <c r="D138" s="175" t="s">
        <v>167</v>
      </c>
      <c r="E138" s="176" t="s">
        <v>308</v>
      </c>
      <c r="F138" s="177" t="s">
        <v>309</v>
      </c>
      <c r="G138" s="178" t="s">
        <v>170</v>
      </c>
      <c r="H138" s="179">
        <v>74.113</v>
      </c>
      <c r="I138" s="180"/>
      <c r="J138" s="181">
        <f>ROUND(I138*H138,2)</f>
        <v>0</v>
      </c>
      <c r="K138" s="177" t="s">
        <v>171</v>
      </c>
      <c r="L138" s="25"/>
      <c r="M138" s="182" t="s">
        <v>1</v>
      </c>
      <c r="N138" s="183" t="s">
        <v>41</v>
      </c>
      <c r="O138" s="22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AR138" s="186" t="s">
        <v>172</v>
      </c>
      <c r="AT138" s="186" t="s">
        <v>167</v>
      </c>
      <c r="AU138" s="186" t="s">
        <v>86</v>
      </c>
      <c r="AY138" s="3" t="s">
        <v>165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3" t="s">
        <v>84</v>
      </c>
      <c r="BK138" s="187">
        <f>ROUND(I138*H138,2)</f>
        <v>0</v>
      </c>
      <c r="BL138" s="3" t="s">
        <v>172</v>
      </c>
      <c r="BM138" s="186" t="s">
        <v>310</v>
      </c>
    </row>
    <row r="139" spans="2:65" s="188" customFormat="1">
      <c r="B139" s="189"/>
      <c r="C139" s="190"/>
      <c r="D139" s="191" t="s">
        <v>174</v>
      </c>
      <c r="E139" s="192" t="s">
        <v>1</v>
      </c>
      <c r="F139" s="193" t="s">
        <v>311</v>
      </c>
      <c r="G139" s="190"/>
      <c r="H139" s="194">
        <v>74.113</v>
      </c>
      <c r="I139" s="195"/>
      <c r="J139" s="190"/>
      <c r="K139" s="190"/>
      <c r="L139" s="196"/>
      <c r="M139" s="197"/>
      <c r="N139" s="190"/>
      <c r="O139" s="190"/>
      <c r="P139" s="190"/>
      <c r="Q139" s="190"/>
      <c r="R139" s="190"/>
      <c r="S139" s="190"/>
      <c r="T139" s="198"/>
      <c r="AT139" s="199" t="s">
        <v>174</v>
      </c>
      <c r="AU139" s="199" t="s">
        <v>86</v>
      </c>
      <c r="AV139" s="188" t="s">
        <v>86</v>
      </c>
      <c r="AW139" s="188" t="s">
        <v>31</v>
      </c>
      <c r="AX139" s="188" t="s">
        <v>76</v>
      </c>
      <c r="AY139" s="199" t="s">
        <v>165</v>
      </c>
    </row>
    <row r="140" spans="2:65" s="200" customFormat="1">
      <c r="B140" s="201"/>
      <c r="C140" s="202"/>
      <c r="D140" s="191" t="s">
        <v>174</v>
      </c>
      <c r="E140" s="203" t="s">
        <v>1</v>
      </c>
      <c r="F140" s="204" t="s">
        <v>176</v>
      </c>
      <c r="G140" s="202"/>
      <c r="H140" s="205">
        <v>74.113</v>
      </c>
      <c r="I140" s="206"/>
      <c r="J140" s="202"/>
      <c r="K140" s="202"/>
      <c r="L140" s="207"/>
      <c r="M140" s="208"/>
      <c r="N140" s="202"/>
      <c r="O140" s="202"/>
      <c r="P140" s="202"/>
      <c r="Q140" s="202"/>
      <c r="R140" s="202"/>
      <c r="S140" s="202"/>
      <c r="T140" s="209"/>
      <c r="AT140" s="210" t="s">
        <v>174</v>
      </c>
      <c r="AU140" s="210" t="s">
        <v>86</v>
      </c>
      <c r="AV140" s="200" t="s">
        <v>172</v>
      </c>
      <c r="AW140" s="200" t="s">
        <v>31</v>
      </c>
      <c r="AX140" s="200" t="s">
        <v>84</v>
      </c>
      <c r="AY140" s="210" t="s">
        <v>165</v>
      </c>
    </row>
    <row r="141" spans="2:65" s="20" customFormat="1" ht="24.2" customHeight="1">
      <c r="B141" s="21"/>
      <c r="C141" s="175" t="s">
        <v>172</v>
      </c>
      <c r="D141" s="175" t="s">
        <v>167</v>
      </c>
      <c r="E141" s="176" t="s">
        <v>312</v>
      </c>
      <c r="F141" s="177" t="s">
        <v>313</v>
      </c>
      <c r="G141" s="178" t="s">
        <v>170</v>
      </c>
      <c r="H141" s="179">
        <v>74.113</v>
      </c>
      <c r="I141" s="180"/>
      <c r="J141" s="181">
        <f>ROUND(I141*H141,2)</f>
        <v>0</v>
      </c>
      <c r="K141" s="177" t="s">
        <v>171</v>
      </c>
      <c r="L141" s="25"/>
      <c r="M141" s="182" t="s">
        <v>1</v>
      </c>
      <c r="N141" s="183" t="s">
        <v>41</v>
      </c>
      <c r="O141" s="22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AR141" s="186" t="s">
        <v>172</v>
      </c>
      <c r="AT141" s="186" t="s">
        <v>167</v>
      </c>
      <c r="AU141" s="186" t="s">
        <v>86</v>
      </c>
      <c r="AY141" s="3" t="s">
        <v>165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3" t="s">
        <v>84</v>
      </c>
      <c r="BK141" s="187">
        <f>ROUND(I141*H141,2)</f>
        <v>0</v>
      </c>
      <c r="BL141" s="3" t="s">
        <v>172</v>
      </c>
      <c r="BM141" s="186" t="s">
        <v>314</v>
      </c>
    </row>
    <row r="142" spans="2:65" s="211" customFormat="1">
      <c r="B142" s="212"/>
      <c r="C142" s="213"/>
      <c r="D142" s="191" t="s">
        <v>174</v>
      </c>
      <c r="E142" s="214" t="s">
        <v>1</v>
      </c>
      <c r="F142" s="215" t="s">
        <v>315</v>
      </c>
      <c r="G142" s="213"/>
      <c r="H142" s="214" t="s">
        <v>1</v>
      </c>
      <c r="I142" s="216"/>
      <c r="J142" s="213"/>
      <c r="K142" s="213"/>
      <c r="L142" s="217"/>
      <c r="M142" s="218"/>
      <c r="N142" s="213"/>
      <c r="O142" s="213"/>
      <c r="P142" s="213"/>
      <c r="Q142" s="213"/>
      <c r="R142" s="213"/>
      <c r="S142" s="213"/>
      <c r="T142" s="219"/>
      <c r="AT142" s="220" t="s">
        <v>174</v>
      </c>
      <c r="AU142" s="220" t="s">
        <v>86</v>
      </c>
      <c r="AV142" s="211" t="s">
        <v>84</v>
      </c>
      <c r="AW142" s="211" t="s">
        <v>31</v>
      </c>
      <c r="AX142" s="211" t="s">
        <v>76</v>
      </c>
      <c r="AY142" s="220" t="s">
        <v>165</v>
      </c>
    </row>
    <row r="143" spans="2:65" s="211" customFormat="1">
      <c r="B143" s="212"/>
      <c r="C143" s="213"/>
      <c r="D143" s="191" t="s">
        <v>174</v>
      </c>
      <c r="E143" s="214" t="s">
        <v>1</v>
      </c>
      <c r="F143" s="215" t="s">
        <v>316</v>
      </c>
      <c r="G143" s="213"/>
      <c r="H143" s="214" t="s">
        <v>1</v>
      </c>
      <c r="I143" s="216"/>
      <c r="J143" s="213"/>
      <c r="K143" s="213"/>
      <c r="L143" s="217"/>
      <c r="M143" s="218"/>
      <c r="N143" s="213"/>
      <c r="O143" s="213"/>
      <c r="P143" s="213"/>
      <c r="Q143" s="213"/>
      <c r="R143" s="213"/>
      <c r="S143" s="213"/>
      <c r="T143" s="219"/>
      <c r="AT143" s="220" t="s">
        <v>174</v>
      </c>
      <c r="AU143" s="220" t="s">
        <v>86</v>
      </c>
      <c r="AV143" s="211" t="s">
        <v>84</v>
      </c>
      <c r="AW143" s="211" t="s">
        <v>31</v>
      </c>
      <c r="AX143" s="211" t="s">
        <v>76</v>
      </c>
      <c r="AY143" s="220" t="s">
        <v>165</v>
      </c>
    </row>
    <row r="144" spans="2:65" s="188" customFormat="1">
      <c r="B144" s="189"/>
      <c r="C144" s="190"/>
      <c r="D144" s="191" t="s">
        <v>174</v>
      </c>
      <c r="E144" s="192" t="s">
        <v>1</v>
      </c>
      <c r="F144" s="193" t="s">
        <v>317</v>
      </c>
      <c r="G144" s="190"/>
      <c r="H144" s="194">
        <v>74.113</v>
      </c>
      <c r="I144" s="195"/>
      <c r="J144" s="190"/>
      <c r="K144" s="190"/>
      <c r="L144" s="196"/>
      <c r="M144" s="197"/>
      <c r="N144" s="190"/>
      <c r="O144" s="190"/>
      <c r="P144" s="190"/>
      <c r="Q144" s="190"/>
      <c r="R144" s="190"/>
      <c r="S144" s="190"/>
      <c r="T144" s="198"/>
      <c r="AT144" s="199" t="s">
        <v>174</v>
      </c>
      <c r="AU144" s="199" t="s">
        <v>86</v>
      </c>
      <c r="AV144" s="188" t="s">
        <v>86</v>
      </c>
      <c r="AW144" s="188" t="s">
        <v>31</v>
      </c>
      <c r="AX144" s="188" t="s">
        <v>76</v>
      </c>
      <c r="AY144" s="199" t="s">
        <v>165</v>
      </c>
    </row>
    <row r="145" spans="2:65" s="200" customFormat="1">
      <c r="B145" s="201"/>
      <c r="C145" s="202"/>
      <c r="D145" s="191" t="s">
        <v>174</v>
      </c>
      <c r="E145" s="203" t="s">
        <v>1</v>
      </c>
      <c r="F145" s="204" t="s">
        <v>176</v>
      </c>
      <c r="G145" s="202"/>
      <c r="H145" s="205">
        <v>74.113</v>
      </c>
      <c r="I145" s="206"/>
      <c r="J145" s="202"/>
      <c r="K145" s="202"/>
      <c r="L145" s="207"/>
      <c r="M145" s="208"/>
      <c r="N145" s="202"/>
      <c r="O145" s="202"/>
      <c r="P145" s="202"/>
      <c r="Q145" s="202"/>
      <c r="R145" s="202"/>
      <c r="S145" s="202"/>
      <c r="T145" s="209"/>
      <c r="AT145" s="210" t="s">
        <v>174</v>
      </c>
      <c r="AU145" s="210" t="s">
        <v>86</v>
      </c>
      <c r="AV145" s="200" t="s">
        <v>172</v>
      </c>
      <c r="AW145" s="200" t="s">
        <v>31</v>
      </c>
      <c r="AX145" s="200" t="s">
        <v>84</v>
      </c>
      <c r="AY145" s="210" t="s">
        <v>165</v>
      </c>
    </row>
    <row r="146" spans="2:65" s="20" customFormat="1" ht="24.2" customHeight="1">
      <c r="B146" s="21"/>
      <c r="C146" s="175" t="s">
        <v>191</v>
      </c>
      <c r="D146" s="175" t="s">
        <v>167</v>
      </c>
      <c r="E146" s="176" t="s">
        <v>318</v>
      </c>
      <c r="F146" s="177" t="s">
        <v>319</v>
      </c>
      <c r="G146" s="178" t="s">
        <v>132</v>
      </c>
      <c r="H146" s="179">
        <v>14.625</v>
      </c>
      <c r="I146" s="180"/>
      <c r="J146" s="181">
        <f>ROUND(I146*H146,2)</f>
        <v>0</v>
      </c>
      <c r="K146" s="177" t="s">
        <v>171</v>
      </c>
      <c r="L146" s="25"/>
      <c r="M146" s="182" t="s">
        <v>1</v>
      </c>
      <c r="N146" s="183" t="s">
        <v>41</v>
      </c>
      <c r="O146" s="22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AR146" s="186" t="s">
        <v>172</v>
      </c>
      <c r="AT146" s="186" t="s">
        <v>167</v>
      </c>
      <c r="AU146" s="186" t="s">
        <v>86</v>
      </c>
      <c r="AY146" s="3" t="s">
        <v>165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3" t="s">
        <v>84</v>
      </c>
      <c r="BK146" s="187">
        <f>ROUND(I146*H146,2)</f>
        <v>0</v>
      </c>
      <c r="BL146" s="3" t="s">
        <v>172</v>
      </c>
      <c r="BM146" s="186" t="s">
        <v>320</v>
      </c>
    </row>
    <row r="147" spans="2:65" s="188" customFormat="1">
      <c r="B147" s="189"/>
      <c r="C147" s="190"/>
      <c r="D147" s="191" t="s">
        <v>174</v>
      </c>
      <c r="E147" s="192" t="s">
        <v>1</v>
      </c>
      <c r="F147" s="193" t="s">
        <v>321</v>
      </c>
      <c r="G147" s="190"/>
      <c r="H147" s="194">
        <v>14.625</v>
      </c>
      <c r="I147" s="195"/>
      <c r="J147" s="190"/>
      <c r="K147" s="190"/>
      <c r="L147" s="196"/>
      <c r="M147" s="197"/>
      <c r="N147" s="190"/>
      <c r="O147" s="190"/>
      <c r="P147" s="190"/>
      <c r="Q147" s="190"/>
      <c r="R147" s="190"/>
      <c r="S147" s="190"/>
      <c r="T147" s="198"/>
      <c r="AT147" s="199" t="s">
        <v>174</v>
      </c>
      <c r="AU147" s="199" t="s">
        <v>86</v>
      </c>
      <c r="AV147" s="188" t="s">
        <v>86</v>
      </c>
      <c r="AW147" s="188" t="s">
        <v>31</v>
      </c>
      <c r="AX147" s="188" t="s">
        <v>76</v>
      </c>
      <c r="AY147" s="199" t="s">
        <v>165</v>
      </c>
    </row>
    <row r="148" spans="2:65" s="200" customFormat="1">
      <c r="B148" s="201"/>
      <c r="C148" s="202"/>
      <c r="D148" s="191" t="s">
        <v>174</v>
      </c>
      <c r="E148" s="203" t="s">
        <v>1</v>
      </c>
      <c r="F148" s="204" t="s">
        <v>176</v>
      </c>
      <c r="G148" s="202"/>
      <c r="H148" s="205">
        <v>14.625</v>
      </c>
      <c r="I148" s="206"/>
      <c r="J148" s="202"/>
      <c r="K148" s="202"/>
      <c r="L148" s="207"/>
      <c r="M148" s="208"/>
      <c r="N148" s="202"/>
      <c r="O148" s="202"/>
      <c r="P148" s="202"/>
      <c r="Q148" s="202"/>
      <c r="R148" s="202"/>
      <c r="S148" s="202"/>
      <c r="T148" s="209"/>
      <c r="AT148" s="210" t="s">
        <v>174</v>
      </c>
      <c r="AU148" s="210" t="s">
        <v>86</v>
      </c>
      <c r="AV148" s="200" t="s">
        <v>172</v>
      </c>
      <c r="AW148" s="200" t="s">
        <v>31</v>
      </c>
      <c r="AX148" s="200" t="s">
        <v>84</v>
      </c>
      <c r="AY148" s="210" t="s">
        <v>165</v>
      </c>
    </row>
    <row r="149" spans="2:65" s="159" customFormat="1" ht="22.9" customHeight="1">
      <c r="B149" s="160"/>
      <c r="C149" s="161"/>
      <c r="D149" s="162" t="s">
        <v>75</v>
      </c>
      <c r="E149" s="173" t="s">
        <v>86</v>
      </c>
      <c r="F149" s="173" t="s">
        <v>205</v>
      </c>
      <c r="G149" s="161"/>
      <c r="H149" s="161"/>
      <c r="I149" s="164"/>
      <c r="J149" s="174">
        <f>BK149</f>
        <v>0</v>
      </c>
      <c r="K149" s="161"/>
      <c r="L149" s="166"/>
      <c r="M149" s="167"/>
      <c r="N149" s="161"/>
      <c r="O149" s="161"/>
      <c r="P149" s="168">
        <f>SUM(P150:P169)</f>
        <v>0</v>
      </c>
      <c r="Q149" s="161"/>
      <c r="R149" s="168">
        <f>SUM(R150:R169)</f>
        <v>19.182494859999998</v>
      </c>
      <c r="S149" s="161"/>
      <c r="T149" s="169">
        <f>SUM(T150:T169)</f>
        <v>0</v>
      </c>
      <c r="AR149" s="170" t="s">
        <v>84</v>
      </c>
      <c r="AT149" s="171" t="s">
        <v>75</v>
      </c>
      <c r="AU149" s="171" t="s">
        <v>84</v>
      </c>
      <c r="AY149" s="170" t="s">
        <v>165</v>
      </c>
      <c r="BK149" s="172">
        <f>SUM(BK150:BK169)</f>
        <v>0</v>
      </c>
    </row>
    <row r="150" spans="2:65" s="20" customFormat="1" ht="33" customHeight="1">
      <c r="B150" s="21"/>
      <c r="C150" s="175" t="s">
        <v>198</v>
      </c>
      <c r="D150" s="175" t="s">
        <v>167</v>
      </c>
      <c r="E150" s="176" t="s">
        <v>322</v>
      </c>
      <c r="F150" s="177" t="s">
        <v>323</v>
      </c>
      <c r="G150" s="178" t="s">
        <v>170</v>
      </c>
      <c r="H150" s="179">
        <v>5.7960000000000003</v>
      </c>
      <c r="I150" s="180"/>
      <c r="J150" s="181">
        <f>ROUND(I150*H150,2)</f>
        <v>0</v>
      </c>
      <c r="K150" s="177" t="s">
        <v>171</v>
      </c>
      <c r="L150" s="25"/>
      <c r="M150" s="182" t="s">
        <v>1</v>
      </c>
      <c r="N150" s="183" t="s">
        <v>41</v>
      </c>
      <c r="O150" s="22"/>
      <c r="P150" s="184">
        <f>O150*H150</f>
        <v>0</v>
      </c>
      <c r="Q150" s="184">
        <v>1.63</v>
      </c>
      <c r="R150" s="184">
        <f>Q150*H150</f>
        <v>9.4474800000000005</v>
      </c>
      <c r="S150" s="184">
        <v>0</v>
      </c>
      <c r="T150" s="185">
        <f>S150*H150</f>
        <v>0</v>
      </c>
      <c r="AR150" s="186" t="s">
        <v>172</v>
      </c>
      <c r="AT150" s="186" t="s">
        <v>167</v>
      </c>
      <c r="AU150" s="186" t="s">
        <v>86</v>
      </c>
      <c r="AY150" s="3" t="s">
        <v>165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3" t="s">
        <v>84</v>
      </c>
      <c r="BK150" s="187">
        <f>ROUND(I150*H150,2)</f>
        <v>0</v>
      </c>
      <c r="BL150" s="3" t="s">
        <v>172</v>
      </c>
      <c r="BM150" s="186" t="s">
        <v>324</v>
      </c>
    </row>
    <row r="151" spans="2:65" s="211" customFormat="1">
      <c r="B151" s="212"/>
      <c r="C151" s="213"/>
      <c r="D151" s="191" t="s">
        <v>174</v>
      </c>
      <c r="E151" s="214" t="s">
        <v>1</v>
      </c>
      <c r="F151" s="215" t="s">
        <v>325</v>
      </c>
      <c r="G151" s="213"/>
      <c r="H151" s="214" t="s">
        <v>1</v>
      </c>
      <c r="I151" s="216"/>
      <c r="J151" s="213"/>
      <c r="K151" s="213"/>
      <c r="L151" s="217"/>
      <c r="M151" s="218"/>
      <c r="N151" s="213"/>
      <c r="O151" s="213"/>
      <c r="P151" s="213"/>
      <c r="Q151" s="213"/>
      <c r="R151" s="213"/>
      <c r="S151" s="213"/>
      <c r="T151" s="219"/>
      <c r="AT151" s="220" t="s">
        <v>174</v>
      </c>
      <c r="AU151" s="220" t="s">
        <v>86</v>
      </c>
      <c r="AV151" s="211" t="s">
        <v>84</v>
      </c>
      <c r="AW151" s="211" t="s">
        <v>31</v>
      </c>
      <c r="AX151" s="211" t="s">
        <v>76</v>
      </c>
      <c r="AY151" s="220" t="s">
        <v>165</v>
      </c>
    </row>
    <row r="152" spans="2:65" s="188" customFormat="1">
      <c r="B152" s="189"/>
      <c r="C152" s="190"/>
      <c r="D152" s="191" t="s">
        <v>174</v>
      </c>
      <c r="E152" s="192" t="s">
        <v>1</v>
      </c>
      <c r="F152" s="193" t="s">
        <v>326</v>
      </c>
      <c r="G152" s="190"/>
      <c r="H152" s="194">
        <v>5.7960000000000003</v>
      </c>
      <c r="I152" s="195"/>
      <c r="J152" s="190"/>
      <c r="K152" s="190"/>
      <c r="L152" s="196"/>
      <c r="M152" s="197"/>
      <c r="N152" s="190"/>
      <c r="O152" s="190"/>
      <c r="P152" s="190"/>
      <c r="Q152" s="190"/>
      <c r="R152" s="190"/>
      <c r="S152" s="190"/>
      <c r="T152" s="198"/>
      <c r="AT152" s="199" t="s">
        <v>174</v>
      </c>
      <c r="AU152" s="199" t="s">
        <v>86</v>
      </c>
      <c r="AV152" s="188" t="s">
        <v>86</v>
      </c>
      <c r="AW152" s="188" t="s">
        <v>31</v>
      </c>
      <c r="AX152" s="188" t="s">
        <v>84</v>
      </c>
      <c r="AY152" s="199" t="s">
        <v>165</v>
      </c>
    </row>
    <row r="153" spans="2:65" s="20" customFormat="1" ht="24.2" customHeight="1">
      <c r="B153" s="21"/>
      <c r="C153" s="175" t="s">
        <v>206</v>
      </c>
      <c r="D153" s="175" t="s">
        <v>167</v>
      </c>
      <c r="E153" s="176" t="s">
        <v>327</v>
      </c>
      <c r="F153" s="177" t="s">
        <v>328</v>
      </c>
      <c r="G153" s="178" t="s">
        <v>132</v>
      </c>
      <c r="H153" s="179">
        <v>18.63</v>
      </c>
      <c r="I153" s="180"/>
      <c r="J153" s="181">
        <f>ROUND(I153*H153,2)</f>
        <v>0</v>
      </c>
      <c r="K153" s="177" t="s">
        <v>171</v>
      </c>
      <c r="L153" s="25"/>
      <c r="M153" s="182" t="s">
        <v>1</v>
      </c>
      <c r="N153" s="183" t="s">
        <v>41</v>
      </c>
      <c r="O153" s="22"/>
      <c r="P153" s="184">
        <f>O153*H153</f>
        <v>0</v>
      </c>
      <c r="Q153" s="184">
        <v>1.7000000000000001E-4</v>
      </c>
      <c r="R153" s="184">
        <f>Q153*H153</f>
        <v>3.1670999999999999E-3</v>
      </c>
      <c r="S153" s="184">
        <v>0</v>
      </c>
      <c r="T153" s="185">
        <f>S153*H153</f>
        <v>0</v>
      </c>
      <c r="AR153" s="186" t="s">
        <v>172</v>
      </c>
      <c r="AT153" s="186" t="s">
        <v>167</v>
      </c>
      <c r="AU153" s="186" t="s">
        <v>86</v>
      </c>
      <c r="AY153" s="3" t="s">
        <v>165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3" t="s">
        <v>84</v>
      </c>
      <c r="BK153" s="187">
        <f>ROUND(I153*H153,2)</f>
        <v>0</v>
      </c>
      <c r="BL153" s="3" t="s">
        <v>172</v>
      </c>
      <c r="BM153" s="186" t="s">
        <v>329</v>
      </c>
    </row>
    <row r="154" spans="2:65" s="188" customFormat="1">
      <c r="B154" s="189"/>
      <c r="C154" s="190"/>
      <c r="D154" s="191" t="s">
        <v>174</v>
      </c>
      <c r="E154" s="192" t="s">
        <v>1</v>
      </c>
      <c r="F154" s="193" t="s">
        <v>330</v>
      </c>
      <c r="G154" s="190"/>
      <c r="H154" s="194">
        <v>18.63</v>
      </c>
      <c r="I154" s="195"/>
      <c r="J154" s="190"/>
      <c r="K154" s="190"/>
      <c r="L154" s="196"/>
      <c r="M154" s="197"/>
      <c r="N154" s="190"/>
      <c r="O154" s="190"/>
      <c r="P154" s="190"/>
      <c r="Q154" s="190"/>
      <c r="R154" s="190"/>
      <c r="S154" s="190"/>
      <c r="T154" s="198"/>
      <c r="AT154" s="199" t="s">
        <v>174</v>
      </c>
      <c r="AU154" s="199" t="s">
        <v>86</v>
      </c>
      <c r="AV154" s="188" t="s">
        <v>86</v>
      </c>
      <c r="AW154" s="188" t="s">
        <v>31</v>
      </c>
      <c r="AX154" s="188" t="s">
        <v>76</v>
      </c>
      <c r="AY154" s="199" t="s">
        <v>165</v>
      </c>
    </row>
    <row r="155" spans="2:65" s="200" customFormat="1">
      <c r="B155" s="201"/>
      <c r="C155" s="202"/>
      <c r="D155" s="191" t="s">
        <v>174</v>
      </c>
      <c r="E155" s="203" t="s">
        <v>1</v>
      </c>
      <c r="F155" s="204" t="s">
        <v>176</v>
      </c>
      <c r="G155" s="202"/>
      <c r="H155" s="205">
        <v>18.63</v>
      </c>
      <c r="I155" s="206"/>
      <c r="J155" s="202"/>
      <c r="K155" s="202"/>
      <c r="L155" s="207"/>
      <c r="M155" s="208"/>
      <c r="N155" s="202"/>
      <c r="O155" s="202"/>
      <c r="P155" s="202"/>
      <c r="Q155" s="202"/>
      <c r="R155" s="202"/>
      <c r="S155" s="202"/>
      <c r="T155" s="209"/>
      <c r="AT155" s="210" t="s">
        <v>174</v>
      </c>
      <c r="AU155" s="210" t="s">
        <v>86</v>
      </c>
      <c r="AV155" s="200" t="s">
        <v>172</v>
      </c>
      <c r="AW155" s="200" t="s">
        <v>31</v>
      </c>
      <c r="AX155" s="200" t="s">
        <v>84</v>
      </c>
      <c r="AY155" s="210" t="s">
        <v>165</v>
      </c>
    </row>
    <row r="156" spans="2:65" s="20" customFormat="1" ht="24.2" customHeight="1">
      <c r="B156" s="21"/>
      <c r="C156" s="221" t="s">
        <v>203</v>
      </c>
      <c r="D156" s="221" t="s">
        <v>199</v>
      </c>
      <c r="E156" s="222" t="s">
        <v>331</v>
      </c>
      <c r="F156" s="223" t="s">
        <v>332</v>
      </c>
      <c r="G156" s="224" t="s">
        <v>132</v>
      </c>
      <c r="H156" s="225">
        <v>22.067</v>
      </c>
      <c r="I156" s="226"/>
      <c r="J156" s="227">
        <f>ROUND(I156*H156,2)</f>
        <v>0</v>
      </c>
      <c r="K156" s="223" t="s">
        <v>171</v>
      </c>
      <c r="L156" s="228"/>
      <c r="M156" s="229" t="s">
        <v>1</v>
      </c>
      <c r="N156" s="230" t="s">
        <v>41</v>
      </c>
      <c r="O156" s="22"/>
      <c r="P156" s="184">
        <f>O156*H156</f>
        <v>0</v>
      </c>
      <c r="Q156" s="184">
        <v>2.9999999999999997E-4</v>
      </c>
      <c r="R156" s="184">
        <f>Q156*H156</f>
        <v>6.6200999999999994E-3</v>
      </c>
      <c r="S156" s="184">
        <v>0</v>
      </c>
      <c r="T156" s="185">
        <f>S156*H156</f>
        <v>0</v>
      </c>
      <c r="AR156" s="186" t="s">
        <v>203</v>
      </c>
      <c r="AT156" s="186" t="s">
        <v>199</v>
      </c>
      <c r="AU156" s="186" t="s">
        <v>86</v>
      </c>
      <c r="AY156" s="3" t="s">
        <v>165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3" t="s">
        <v>84</v>
      </c>
      <c r="BK156" s="187">
        <f>ROUND(I156*H156,2)</f>
        <v>0</v>
      </c>
      <c r="BL156" s="3" t="s">
        <v>172</v>
      </c>
      <c r="BM156" s="186" t="s">
        <v>333</v>
      </c>
    </row>
    <row r="157" spans="2:65" s="188" customFormat="1">
      <c r="B157" s="189"/>
      <c r="C157" s="190"/>
      <c r="D157" s="191" t="s">
        <v>174</v>
      </c>
      <c r="E157" s="190"/>
      <c r="F157" s="193" t="s">
        <v>334</v>
      </c>
      <c r="G157" s="190"/>
      <c r="H157" s="194">
        <v>22.067</v>
      </c>
      <c r="I157" s="195"/>
      <c r="J157" s="190"/>
      <c r="K157" s="190"/>
      <c r="L157" s="196"/>
      <c r="M157" s="197"/>
      <c r="N157" s="190"/>
      <c r="O157" s="190"/>
      <c r="P157" s="190"/>
      <c r="Q157" s="190"/>
      <c r="R157" s="190"/>
      <c r="S157" s="190"/>
      <c r="T157" s="198"/>
      <c r="AT157" s="199" t="s">
        <v>174</v>
      </c>
      <c r="AU157" s="199" t="s">
        <v>86</v>
      </c>
      <c r="AV157" s="188" t="s">
        <v>86</v>
      </c>
      <c r="AW157" s="188" t="s">
        <v>4</v>
      </c>
      <c r="AX157" s="188" t="s">
        <v>84</v>
      </c>
      <c r="AY157" s="199" t="s">
        <v>165</v>
      </c>
    </row>
    <row r="158" spans="2:65" s="20" customFormat="1" ht="24.2" customHeight="1">
      <c r="B158" s="21"/>
      <c r="C158" s="175" t="s">
        <v>214</v>
      </c>
      <c r="D158" s="175" t="s">
        <v>167</v>
      </c>
      <c r="E158" s="176" t="s">
        <v>335</v>
      </c>
      <c r="F158" s="177" t="s">
        <v>336</v>
      </c>
      <c r="G158" s="178" t="s">
        <v>337</v>
      </c>
      <c r="H158" s="179">
        <v>20.7</v>
      </c>
      <c r="I158" s="180"/>
      <c r="J158" s="181">
        <f t="shared" ref="J158:J166" si="5">ROUND(I158*H158,2)</f>
        <v>0</v>
      </c>
      <c r="K158" s="177" t="s">
        <v>171</v>
      </c>
      <c r="L158" s="25"/>
      <c r="M158" s="182" t="s">
        <v>1</v>
      </c>
      <c r="N158" s="183" t="s">
        <v>41</v>
      </c>
      <c r="O158" s="22"/>
      <c r="P158" s="184">
        <f t="shared" ref="P158:P166" si="6">O158*H158</f>
        <v>0</v>
      </c>
      <c r="Q158" s="184">
        <v>4.8999999999999998E-4</v>
      </c>
      <c r="R158" s="184">
        <f t="shared" ref="R158:R166" si="7">Q158*H158</f>
        <v>1.0142999999999999E-2</v>
      </c>
      <c r="S158" s="184">
        <v>0</v>
      </c>
      <c r="T158" s="185">
        <f t="shared" ref="T158:T166" si="8">S158*H158</f>
        <v>0</v>
      </c>
      <c r="AR158" s="186" t="s">
        <v>172</v>
      </c>
      <c r="AT158" s="186" t="s">
        <v>167</v>
      </c>
      <c r="AU158" s="186" t="s">
        <v>86</v>
      </c>
      <c r="AY158" s="3" t="s">
        <v>165</v>
      </c>
      <c r="BE158" s="187">
        <f t="shared" ref="BE158:BE206" si="9">IF(N158="základní",J158,0)</f>
        <v>0</v>
      </c>
      <c r="BF158" s="187">
        <f t="shared" ref="BF158:BF206" si="10">IF(N158="snížená",J158,0)</f>
        <v>0</v>
      </c>
      <c r="BG158" s="187">
        <f t="shared" ref="BG158:BG206" si="11">IF(N158="zákl. přenesená",J158,0)</f>
        <v>0</v>
      </c>
      <c r="BH158" s="187">
        <f t="shared" ref="BH158:BH206" si="12">IF(N158="sníž. přenesená",J158,0)</f>
        <v>0</v>
      </c>
      <c r="BI158" s="187">
        <f t="shared" ref="BI158:BI206" si="13">IF(N158="nulová",J158,0)</f>
        <v>0</v>
      </c>
      <c r="BJ158" s="3" t="s">
        <v>84</v>
      </c>
      <c r="BK158" s="187">
        <f t="shared" ref="BK158:BK166" si="14">ROUND(I158*H158,2)</f>
        <v>0</v>
      </c>
      <c r="BL158" s="3" t="s">
        <v>172</v>
      </c>
      <c r="BM158" s="186" t="s">
        <v>338</v>
      </c>
    </row>
    <row r="159" spans="2:65" s="20" customFormat="1" ht="24.2" customHeight="1">
      <c r="B159" s="21"/>
      <c r="C159" s="175" t="s">
        <v>222</v>
      </c>
      <c r="D159" s="175" t="s">
        <v>167</v>
      </c>
      <c r="E159" s="176" t="s">
        <v>339</v>
      </c>
      <c r="F159" s="177" t="s">
        <v>340</v>
      </c>
      <c r="G159" s="178" t="s">
        <v>170</v>
      </c>
      <c r="H159" s="179">
        <v>3.6560000000000001</v>
      </c>
      <c r="I159" s="180"/>
      <c r="J159" s="181">
        <f t="shared" si="5"/>
        <v>0</v>
      </c>
      <c r="K159" s="177" t="s">
        <v>171</v>
      </c>
      <c r="L159" s="25"/>
      <c r="M159" s="182" t="s">
        <v>1</v>
      </c>
      <c r="N159" s="183" t="s">
        <v>41</v>
      </c>
      <c r="O159" s="22"/>
      <c r="P159" s="184">
        <f t="shared" si="6"/>
        <v>0</v>
      </c>
      <c r="Q159" s="184">
        <v>2.5018699999999998</v>
      </c>
      <c r="R159" s="184">
        <f t="shared" si="7"/>
        <v>9.1468367199999996</v>
      </c>
      <c r="S159" s="184">
        <v>0</v>
      </c>
      <c r="T159" s="185">
        <f t="shared" si="8"/>
        <v>0</v>
      </c>
      <c r="AR159" s="186" t="s">
        <v>172</v>
      </c>
      <c r="AT159" s="186" t="s">
        <v>167</v>
      </c>
      <c r="AU159" s="186" t="s">
        <v>86</v>
      </c>
      <c r="AY159" s="3" t="s">
        <v>165</v>
      </c>
      <c r="BE159" s="187">
        <f t="shared" si="9"/>
        <v>0</v>
      </c>
      <c r="BF159" s="187">
        <f t="shared" si="10"/>
        <v>0</v>
      </c>
      <c r="BG159" s="187">
        <f t="shared" si="11"/>
        <v>0</v>
      </c>
      <c r="BH159" s="187">
        <f t="shared" si="12"/>
        <v>0</v>
      </c>
      <c r="BI159" s="187">
        <f t="shared" si="13"/>
        <v>0</v>
      </c>
      <c r="BJ159" s="3" t="s">
        <v>84</v>
      </c>
      <c r="BK159" s="187">
        <f t="shared" si="14"/>
        <v>0</v>
      </c>
      <c r="BL159" s="3" t="s">
        <v>172</v>
      </c>
      <c r="BM159" s="186" t="s">
        <v>341</v>
      </c>
    </row>
    <row r="160" spans="2:65" s="188" customFormat="1">
      <c r="B160" s="189"/>
      <c r="C160" s="190"/>
      <c r="D160" s="191" t="s">
        <v>174</v>
      </c>
      <c r="E160" s="192" t="s">
        <v>1</v>
      </c>
      <c r="F160" s="193" t="s">
        <v>342</v>
      </c>
      <c r="G160" s="190"/>
      <c r="H160" s="194">
        <v>3.6560000000000001</v>
      </c>
      <c r="I160" s="195"/>
      <c r="J160" s="190"/>
      <c r="K160" s="190"/>
      <c r="L160" s="196"/>
      <c r="M160" s="197"/>
      <c r="N160" s="190"/>
      <c r="O160" s="190"/>
      <c r="P160" s="190"/>
      <c r="Q160" s="190"/>
      <c r="R160" s="190"/>
      <c r="S160" s="190"/>
      <c r="T160" s="198"/>
      <c r="AT160" s="199" t="s">
        <v>174</v>
      </c>
      <c r="AU160" s="199" t="s">
        <v>86</v>
      </c>
      <c r="AV160" s="188" t="s">
        <v>86</v>
      </c>
      <c r="AW160" s="188" t="s">
        <v>31</v>
      </c>
      <c r="AX160" s="188" t="s">
        <v>76</v>
      </c>
      <c r="AY160" s="199" t="s">
        <v>165</v>
      </c>
    </row>
    <row r="161" spans="2:65" s="200" customFormat="1">
      <c r="B161" s="201"/>
      <c r="C161" s="202"/>
      <c r="D161" s="191" t="s">
        <v>174</v>
      </c>
      <c r="E161" s="203" t="s">
        <v>1</v>
      </c>
      <c r="F161" s="204" t="s">
        <v>176</v>
      </c>
      <c r="G161" s="202"/>
      <c r="H161" s="205">
        <v>3.6560000000000001</v>
      </c>
      <c r="I161" s="206"/>
      <c r="J161" s="202"/>
      <c r="K161" s="202"/>
      <c r="L161" s="207"/>
      <c r="M161" s="208"/>
      <c r="N161" s="202"/>
      <c r="O161" s="202"/>
      <c r="P161" s="202"/>
      <c r="Q161" s="202"/>
      <c r="R161" s="202"/>
      <c r="S161" s="202"/>
      <c r="T161" s="209"/>
      <c r="AT161" s="210" t="s">
        <v>174</v>
      </c>
      <c r="AU161" s="210" t="s">
        <v>86</v>
      </c>
      <c r="AV161" s="200" t="s">
        <v>172</v>
      </c>
      <c r="AW161" s="200" t="s">
        <v>31</v>
      </c>
      <c r="AX161" s="200" t="s">
        <v>84</v>
      </c>
      <c r="AY161" s="210" t="s">
        <v>165</v>
      </c>
    </row>
    <row r="162" spans="2:65" s="20" customFormat="1" ht="16.5" customHeight="1">
      <c r="B162" s="21"/>
      <c r="C162" s="175" t="s">
        <v>229</v>
      </c>
      <c r="D162" s="175" t="s">
        <v>167</v>
      </c>
      <c r="E162" s="176" t="s">
        <v>343</v>
      </c>
      <c r="F162" s="177" t="s">
        <v>344</v>
      </c>
      <c r="G162" s="178" t="s">
        <v>132</v>
      </c>
      <c r="H162" s="179">
        <v>8.5749999999999993</v>
      </c>
      <c r="I162" s="180"/>
      <c r="J162" s="181">
        <f t="shared" si="5"/>
        <v>0</v>
      </c>
      <c r="K162" s="177" t="s">
        <v>171</v>
      </c>
      <c r="L162" s="25"/>
      <c r="M162" s="182" t="s">
        <v>1</v>
      </c>
      <c r="N162" s="183" t="s">
        <v>41</v>
      </c>
      <c r="O162" s="22"/>
      <c r="P162" s="184">
        <f t="shared" si="6"/>
        <v>0</v>
      </c>
      <c r="Q162" s="184">
        <v>2.9399999999999999E-3</v>
      </c>
      <c r="R162" s="184">
        <f t="shared" si="7"/>
        <v>2.5210499999999997E-2</v>
      </c>
      <c r="S162" s="184">
        <v>0</v>
      </c>
      <c r="T162" s="185">
        <f t="shared" si="8"/>
        <v>0</v>
      </c>
      <c r="AR162" s="186" t="s">
        <v>172</v>
      </c>
      <c r="AT162" s="186" t="s">
        <v>167</v>
      </c>
      <c r="AU162" s="186" t="s">
        <v>86</v>
      </c>
      <c r="AY162" s="3" t="s">
        <v>165</v>
      </c>
      <c r="BE162" s="187">
        <f t="shared" si="9"/>
        <v>0</v>
      </c>
      <c r="BF162" s="187">
        <f t="shared" si="10"/>
        <v>0</v>
      </c>
      <c r="BG162" s="187">
        <f t="shared" si="11"/>
        <v>0</v>
      </c>
      <c r="BH162" s="187">
        <f t="shared" si="12"/>
        <v>0</v>
      </c>
      <c r="BI162" s="187">
        <f t="shared" si="13"/>
        <v>0</v>
      </c>
      <c r="BJ162" s="3" t="s">
        <v>84</v>
      </c>
      <c r="BK162" s="187">
        <f t="shared" si="14"/>
        <v>0</v>
      </c>
      <c r="BL162" s="3" t="s">
        <v>172</v>
      </c>
      <c r="BM162" s="186" t="s">
        <v>345</v>
      </c>
    </row>
    <row r="163" spans="2:65" s="188" customFormat="1">
      <c r="B163" s="189"/>
      <c r="C163" s="190"/>
      <c r="D163" s="191" t="s">
        <v>174</v>
      </c>
      <c r="E163" s="192" t="s">
        <v>1</v>
      </c>
      <c r="F163" s="193" t="s">
        <v>346</v>
      </c>
      <c r="G163" s="190"/>
      <c r="H163" s="194">
        <v>8.125</v>
      </c>
      <c r="I163" s="195"/>
      <c r="J163" s="190"/>
      <c r="K163" s="190"/>
      <c r="L163" s="196"/>
      <c r="M163" s="197"/>
      <c r="N163" s="190"/>
      <c r="O163" s="190"/>
      <c r="P163" s="190"/>
      <c r="Q163" s="190"/>
      <c r="R163" s="190"/>
      <c r="S163" s="190"/>
      <c r="T163" s="198"/>
      <c r="AT163" s="199" t="s">
        <v>174</v>
      </c>
      <c r="AU163" s="199" t="s">
        <v>86</v>
      </c>
      <c r="AV163" s="188" t="s">
        <v>86</v>
      </c>
      <c r="AW163" s="188" t="s">
        <v>31</v>
      </c>
      <c r="AX163" s="188" t="s">
        <v>76</v>
      </c>
      <c r="AY163" s="199" t="s">
        <v>165</v>
      </c>
    </row>
    <row r="164" spans="2:65" s="188" customFormat="1">
      <c r="B164" s="189"/>
      <c r="C164" s="190"/>
      <c r="D164" s="191" t="s">
        <v>174</v>
      </c>
      <c r="E164" s="192" t="s">
        <v>1</v>
      </c>
      <c r="F164" s="193" t="s">
        <v>347</v>
      </c>
      <c r="G164" s="190"/>
      <c r="H164" s="194">
        <v>0.45</v>
      </c>
      <c r="I164" s="195"/>
      <c r="J164" s="190"/>
      <c r="K164" s="190"/>
      <c r="L164" s="196"/>
      <c r="M164" s="197"/>
      <c r="N164" s="190"/>
      <c r="O164" s="190"/>
      <c r="P164" s="190"/>
      <c r="Q164" s="190"/>
      <c r="R164" s="190"/>
      <c r="S164" s="190"/>
      <c r="T164" s="198"/>
      <c r="AT164" s="199" t="s">
        <v>174</v>
      </c>
      <c r="AU164" s="199" t="s">
        <v>86</v>
      </c>
      <c r="AV164" s="188" t="s">
        <v>86</v>
      </c>
      <c r="AW164" s="188" t="s">
        <v>31</v>
      </c>
      <c r="AX164" s="188" t="s">
        <v>76</v>
      </c>
      <c r="AY164" s="199" t="s">
        <v>165</v>
      </c>
    </row>
    <row r="165" spans="2:65" s="200" customFormat="1">
      <c r="B165" s="201"/>
      <c r="C165" s="202"/>
      <c r="D165" s="191" t="s">
        <v>174</v>
      </c>
      <c r="E165" s="203" t="s">
        <v>1</v>
      </c>
      <c r="F165" s="204" t="s">
        <v>176</v>
      </c>
      <c r="G165" s="202"/>
      <c r="H165" s="205">
        <v>8.5749999999999993</v>
      </c>
      <c r="I165" s="206"/>
      <c r="J165" s="202"/>
      <c r="K165" s="202"/>
      <c r="L165" s="207"/>
      <c r="M165" s="208"/>
      <c r="N165" s="202"/>
      <c r="O165" s="202"/>
      <c r="P165" s="202"/>
      <c r="Q165" s="202"/>
      <c r="R165" s="202"/>
      <c r="S165" s="202"/>
      <c r="T165" s="209"/>
      <c r="AT165" s="210" t="s">
        <v>174</v>
      </c>
      <c r="AU165" s="210" t="s">
        <v>86</v>
      </c>
      <c r="AV165" s="200" t="s">
        <v>172</v>
      </c>
      <c r="AW165" s="200" t="s">
        <v>31</v>
      </c>
      <c r="AX165" s="200" t="s">
        <v>84</v>
      </c>
      <c r="AY165" s="210" t="s">
        <v>165</v>
      </c>
    </row>
    <row r="166" spans="2:65" s="20" customFormat="1" ht="21.75" customHeight="1">
      <c r="B166" s="21"/>
      <c r="C166" s="175" t="s">
        <v>8</v>
      </c>
      <c r="D166" s="175" t="s">
        <v>167</v>
      </c>
      <c r="E166" s="176" t="s">
        <v>348</v>
      </c>
      <c r="F166" s="177" t="s">
        <v>349</v>
      </c>
      <c r="G166" s="178" t="s">
        <v>202</v>
      </c>
      <c r="H166" s="179">
        <v>0.51200000000000001</v>
      </c>
      <c r="I166" s="180"/>
      <c r="J166" s="181">
        <f t="shared" si="5"/>
        <v>0</v>
      </c>
      <c r="K166" s="177" t="s">
        <v>171</v>
      </c>
      <c r="L166" s="25"/>
      <c r="M166" s="182" t="s">
        <v>1</v>
      </c>
      <c r="N166" s="183" t="s">
        <v>41</v>
      </c>
      <c r="O166" s="22"/>
      <c r="P166" s="184">
        <f t="shared" si="6"/>
        <v>0</v>
      </c>
      <c r="Q166" s="184">
        <v>1.0606199999999999</v>
      </c>
      <c r="R166" s="184">
        <f t="shared" si="7"/>
        <v>0.54303743999999998</v>
      </c>
      <c r="S166" s="184">
        <v>0</v>
      </c>
      <c r="T166" s="185">
        <f t="shared" si="8"/>
        <v>0</v>
      </c>
      <c r="AR166" s="186" t="s">
        <v>172</v>
      </c>
      <c r="AT166" s="186" t="s">
        <v>167</v>
      </c>
      <c r="AU166" s="186" t="s">
        <v>86</v>
      </c>
      <c r="AY166" s="3" t="s">
        <v>165</v>
      </c>
      <c r="BE166" s="187">
        <f t="shared" si="9"/>
        <v>0</v>
      </c>
      <c r="BF166" s="187">
        <f t="shared" si="10"/>
        <v>0</v>
      </c>
      <c r="BG166" s="187">
        <f t="shared" si="11"/>
        <v>0</v>
      </c>
      <c r="BH166" s="187">
        <f t="shared" si="12"/>
        <v>0</v>
      </c>
      <c r="BI166" s="187">
        <f t="shared" si="13"/>
        <v>0</v>
      </c>
      <c r="BJ166" s="3" t="s">
        <v>84</v>
      </c>
      <c r="BK166" s="187">
        <f t="shared" si="14"/>
        <v>0</v>
      </c>
      <c r="BL166" s="3" t="s">
        <v>172</v>
      </c>
      <c r="BM166" s="186" t="s">
        <v>350</v>
      </c>
    </row>
    <row r="167" spans="2:65" s="211" customFormat="1">
      <c r="B167" s="212"/>
      <c r="C167" s="213"/>
      <c r="D167" s="191" t="s">
        <v>174</v>
      </c>
      <c r="E167" s="214" t="s">
        <v>1</v>
      </c>
      <c r="F167" s="215" t="s">
        <v>351</v>
      </c>
      <c r="G167" s="213"/>
      <c r="H167" s="214" t="s">
        <v>1</v>
      </c>
      <c r="I167" s="216"/>
      <c r="J167" s="213"/>
      <c r="K167" s="213"/>
      <c r="L167" s="217"/>
      <c r="M167" s="218"/>
      <c r="N167" s="213"/>
      <c r="O167" s="213"/>
      <c r="P167" s="213"/>
      <c r="Q167" s="213"/>
      <c r="R167" s="213"/>
      <c r="S167" s="213"/>
      <c r="T167" s="219"/>
      <c r="AT167" s="220" t="s">
        <v>174</v>
      </c>
      <c r="AU167" s="220" t="s">
        <v>86</v>
      </c>
      <c r="AV167" s="211" t="s">
        <v>84</v>
      </c>
      <c r="AW167" s="211" t="s">
        <v>31</v>
      </c>
      <c r="AX167" s="211" t="s">
        <v>76</v>
      </c>
      <c r="AY167" s="220" t="s">
        <v>165</v>
      </c>
    </row>
    <row r="168" spans="2:65" s="188" customFormat="1">
      <c r="B168" s="189"/>
      <c r="C168" s="190"/>
      <c r="D168" s="191" t="s">
        <v>174</v>
      </c>
      <c r="E168" s="192" t="s">
        <v>1</v>
      </c>
      <c r="F168" s="193" t="s">
        <v>352</v>
      </c>
      <c r="G168" s="190"/>
      <c r="H168" s="194">
        <v>0.51200000000000001</v>
      </c>
      <c r="I168" s="195"/>
      <c r="J168" s="190"/>
      <c r="K168" s="190"/>
      <c r="L168" s="196"/>
      <c r="M168" s="197"/>
      <c r="N168" s="190"/>
      <c r="O168" s="190"/>
      <c r="P168" s="190"/>
      <c r="Q168" s="190"/>
      <c r="R168" s="190"/>
      <c r="S168" s="190"/>
      <c r="T168" s="198"/>
      <c r="AT168" s="199" t="s">
        <v>174</v>
      </c>
      <c r="AU168" s="199" t="s">
        <v>86</v>
      </c>
      <c r="AV168" s="188" t="s">
        <v>86</v>
      </c>
      <c r="AW168" s="188" t="s">
        <v>31</v>
      </c>
      <c r="AX168" s="188" t="s">
        <v>76</v>
      </c>
      <c r="AY168" s="199" t="s">
        <v>165</v>
      </c>
    </row>
    <row r="169" spans="2:65" s="200" customFormat="1">
      <c r="B169" s="201"/>
      <c r="C169" s="202"/>
      <c r="D169" s="191" t="s">
        <v>174</v>
      </c>
      <c r="E169" s="203" t="s">
        <v>1</v>
      </c>
      <c r="F169" s="204" t="s">
        <v>176</v>
      </c>
      <c r="G169" s="202"/>
      <c r="H169" s="205">
        <v>0.51200000000000001</v>
      </c>
      <c r="I169" s="206"/>
      <c r="J169" s="202"/>
      <c r="K169" s="202"/>
      <c r="L169" s="207"/>
      <c r="M169" s="208"/>
      <c r="N169" s="202"/>
      <c r="O169" s="202"/>
      <c r="P169" s="202"/>
      <c r="Q169" s="202"/>
      <c r="R169" s="202"/>
      <c r="S169" s="202"/>
      <c r="T169" s="209"/>
      <c r="AT169" s="210" t="s">
        <v>174</v>
      </c>
      <c r="AU169" s="210" t="s">
        <v>86</v>
      </c>
      <c r="AV169" s="200" t="s">
        <v>172</v>
      </c>
      <c r="AW169" s="200" t="s">
        <v>31</v>
      </c>
      <c r="AX169" s="200" t="s">
        <v>84</v>
      </c>
      <c r="AY169" s="210" t="s">
        <v>165</v>
      </c>
    </row>
    <row r="170" spans="2:65" s="159" customFormat="1" ht="22.9" customHeight="1">
      <c r="B170" s="160"/>
      <c r="C170" s="161"/>
      <c r="D170" s="162" t="s">
        <v>75</v>
      </c>
      <c r="E170" s="173" t="s">
        <v>134</v>
      </c>
      <c r="F170" s="173" t="s">
        <v>228</v>
      </c>
      <c r="G170" s="161"/>
      <c r="H170" s="161"/>
      <c r="I170" s="164"/>
      <c r="J170" s="174">
        <f>BK170</f>
        <v>0</v>
      </c>
      <c r="K170" s="161"/>
      <c r="L170" s="166"/>
      <c r="M170" s="167"/>
      <c r="N170" s="161"/>
      <c r="O170" s="161"/>
      <c r="P170" s="168">
        <f>SUM(P171:P183)</f>
        <v>0</v>
      </c>
      <c r="Q170" s="161"/>
      <c r="R170" s="168">
        <f>SUM(R171:R183)</f>
        <v>16.646175579999998</v>
      </c>
      <c r="S170" s="161"/>
      <c r="T170" s="169">
        <f>SUM(T171:T183)</f>
        <v>0</v>
      </c>
      <c r="AR170" s="170" t="s">
        <v>84</v>
      </c>
      <c r="AT170" s="171" t="s">
        <v>75</v>
      </c>
      <c r="AU170" s="171" t="s">
        <v>84</v>
      </c>
      <c r="AY170" s="170" t="s">
        <v>165</v>
      </c>
      <c r="BK170" s="172">
        <f>SUM(BK171:BK183)</f>
        <v>0</v>
      </c>
    </row>
    <row r="171" spans="2:65" s="20" customFormat="1" ht="24.2" customHeight="1">
      <c r="B171" s="21"/>
      <c r="C171" s="175" t="s">
        <v>237</v>
      </c>
      <c r="D171" s="175" t="s">
        <v>167</v>
      </c>
      <c r="E171" s="176" t="s">
        <v>353</v>
      </c>
      <c r="F171" s="177" t="s">
        <v>354</v>
      </c>
      <c r="G171" s="178" t="s">
        <v>132</v>
      </c>
      <c r="H171" s="179">
        <v>31.584</v>
      </c>
      <c r="I171" s="180"/>
      <c r="J171" s="181">
        <f>ROUND(I171*H171,2)</f>
        <v>0</v>
      </c>
      <c r="K171" s="177" t="s">
        <v>171</v>
      </c>
      <c r="L171" s="25"/>
      <c r="M171" s="182" t="s">
        <v>1</v>
      </c>
      <c r="N171" s="183" t="s">
        <v>41</v>
      </c>
      <c r="O171" s="22"/>
      <c r="P171" s="184">
        <f>O171*H171</f>
        <v>0</v>
      </c>
      <c r="Q171" s="184">
        <v>2.7499999999999998E-3</v>
      </c>
      <c r="R171" s="184">
        <f>Q171*H171</f>
        <v>8.6855999999999989E-2</v>
      </c>
      <c r="S171" s="184">
        <v>0</v>
      </c>
      <c r="T171" s="185">
        <f>S171*H171</f>
        <v>0</v>
      </c>
      <c r="AR171" s="186" t="s">
        <v>172</v>
      </c>
      <c r="AT171" s="186" t="s">
        <v>167</v>
      </c>
      <c r="AU171" s="186" t="s">
        <v>86</v>
      </c>
      <c r="AY171" s="3" t="s">
        <v>165</v>
      </c>
      <c r="BE171" s="187">
        <f t="shared" si="9"/>
        <v>0</v>
      </c>
      <c r="BF171" s="187">
        <f t="shared" si="10"/>
        <v>0</v>
      </c>
      <c r="BG171" s="187">
        <f t="shared" si="11"/>
        <v>0</v>
      </c>
      <c r="BH171" s="187">
        <f t="shared" si="12"/>
        <v>0</v>
      </c>
      <c r="BI171" s="187">
        <f t="shared" si="13"/>
        <v>0</v>
      </c>
      <c r="BJ171" s="3" t="s">
        <v>84</v>
      </c>
      <c r="BK171" s="187">
        <f>ROUND(I171*H171,2)</f>
        <v>0</v>
      </c>
      <c r="BL171" s="3" t="s">
        <v>172</v>
      </c>
      <c r="BM171" s="186" t="s">
        <v>355</v>
      </c>
    </row>
    <row r="172" spans="2:65" s="188" customFormat="1">
      <c r="B172" s="189"/>
      <c r="C172" s="190"/>
      <c r="D172" s="191" t="s">
        <v>174</v>
      </c>
      <c r="E172" s="192" t="s">
        <v>1</v>
      </c>
      <c r="F172" s="193" t="s">
        <v>356</v>
      </c>
      <c r="G172" s="190"/>
      <c r="H172" s="194">
        <v>31.584</v>
      </c>
      <c r="I172" s="195"/>
      <c r="J172" s="190"/>
      <c r="K172" s="190"/>
      <c r="L172" s="196"/>
      <c r="M172" s="197"/>
      <c r="N172" s="190"/>
      <c r="O172" s="190"/>
      <c r="P172" s="190"/>
      <c r="Q172" s="190"/>
      <c r="R172" s="190"/>
      <c r="S172" s="190"/>
      <c r="T172" s="198"/>
      <c r="AT172" s="199" t="s">
        <v>174</v>
      </c>
      <c r="AU172" s="199" t="s">
        <v>86</v>
      </c>
      <c r="AV172" s="188" t="s">
        <v>86</v>
      </c>
      <c r="AW172" s="188" t="s">
        <v>31</v>
      </c>
      <c r="AX172" s="188" t="s">
        <v>76</v>
      </c>
      <c r="AY172" s="199" t="s">
        <v>165</v>
      </c>
    </row>
    <row r="173" spans="2:65" s="200" customFormat="1">
      <c r="B173" s="201"/>
      <c r="C173" s="202"/>
      <c r="D173" s="191" t="s">
        <v>174</v>
      </c>
      <c r="E173" s="203" t="s">
        <v>1</v>
      </c>
      <c r="F173" s="204" t="s">
        <v>176</v>
      </c>
      <c r="G173" s="202"/>
      <c r="H173" s="205">
        <v>31.584</v>
      </c>
      <c r="I173" s="206"/>
      <c r="J173" s="202"/>
      <c r="K173" s="202"/>
      <c r="L173" s="207"/>
      <c r="M173" s="208"/>
      <c r="N173" s="202"/>
      <c r="O173" s="202"/>
      <c r="P173" s="202"/>
      <c r="Q173" s="202"/>
      <c r="R173" s="202"/>
      <c r="S173" s="202"/>
      <c r="T173" s="209"/>
      <c r="AT173" s="210" t="s">
        <v>174</v>
      </c>
      <c r="AU173" s="210" t="s">
        <v>86</v>
      </c>
      <c r="AV173" s="200" t="s">
        <v>172</v>
      </c>
      <c r="AW173" s="200" t="s">
        <v>31</v>
      </c>
      <c r="AX173" s="200" t="s">
        <v>84</v>
      </c>
      <c r="AY173" s="210" t="s">
        <v>165</v>
      </c>
    </row>
    <row r="174" spans="2:65" s="20" customFormat="1" ht="24.2" customHeight="1">
      <c r="B174" s="21"/>
      <c r="C174" s="175" t="s">
        <v>241</v>
      </c>
      <c r="D174" s="175" t="s">
        <v>167</v>
      </c>
      <c r="E174" s="176" t="s">
        <v>357</v>
      </c>
      <c r="F174" s="177" t="s">
        <v>358</v>
      </c>
      <c r="G174" s="178" t="s">
        <v>132</v>
      </c>
      <c r="H174" s="179">
        <v>31.584</v>
      </c>
      <c r="I174" s="180"/>
      <c r="J174" s="181">
        <f t="shared" ref="J174:J181" si="15">ROUND(I174*H174,2)</f>
        <v>0</v>
      </c>
      <c r="K174" s="177" t="s">
        <v>171</v>
      </c>
      <c r="L174" s="25"/>
      <c r="M174" s="182" t="s">
        <v>1</v>
      </c>
      <c r="N174" s="183" t="s">
        <v>41</v>
      </c>
      <c r="O174" s="22"/>
      <c r="P174" s="184">
        <f t="shared" ref="P174:P181" si="16">O174*H174</f>
        <v>0</v>
      </c>
      <c r="Q174" s="184">
        <v>0</v>
      </c>
      <c r="R174" s="184">
        <f t="shared" ref="R174:R181" si="17">Q174*H174</f>
        <v>0</v>
      </c>
      <c r="S174" s="184">
        <v>0</v>
      </c>
      <c r="T174" s="185">
        <f t="shared" ref="T174:T181" si="18">S174*H174</f>
        <v>0</v>
      </c>
      <c r="AR174" s="186" t="s">
        <v>172</v>
      </c>
      <c r="AT174" s="186" t="s">
        <v>167</v>
      </c>
      <c r="AU174" s="186" t="s">
        <v>86</v>
      </c>
      <c r="AY174" s="3" t="s">
        <v>165</v>
      </c>
      <c r="BE174" s="187">
        <f t="shared" si="9"/>
        <v>0</v>
      </c>
      <c r="BF174" s="187">
        <f t="shared" si="10"/>
        <v>0</v>
      </c>
      <c r="BG174" s="187">
        <f t="shared" si="11"/>
        <v>0</v>
      </c>
      <c r="BH174" s="187">
        <f t="shared" si="12"/>
        <v>0</v>
      </c>
      <c r="BI174" s="187">
        <f t="shared" si="13"/>
        <v>0</v>
      </c>
      <c r="BJ174" s="3" t="s">
        <v>84</v>
      </c>
      <c r="BK174" s="187">
        <f t="shared" ref="BK174:BK181" si="19">ROUND(I174*H174,2)</f>
        <v>0</v>
      </c>
      <c r="BL174" s="3" t="s">
        <v>172</v>
      </c>
      <c r="BM174" s="186" t="s">
        <v>359</v>
      </c>
    </row>
    <row r="175" spans="2:65" s="20" customFormat="1" ht="24.2" customHeight="1">
      <c r="B175" s="21"/>
      <c r="C175" s="175" t="s">
        <v>245</v>
      </c>
      <c r="D175" s="175" t="s">
        <v>167</v>
      </c>
      <c r="E175" s="176" t="s">
        <v>360</v>
      </c>
      <c r="F175" s="177" t="s">
        <v>361</v>
      </c>
      <c r="G175" s="178" t="s">
        <v>132</v>
      </c>
      <c r="H175" s="179">
        <v>12.253</v>
      </c>
      <c r="I175" s="180"/>
      <c r="J175" s="181">
        <f t="shared" si="15"/>
        <v>0</v>
      </c>
      <c r="K175" s="177" t="s">
        <v>171</v>
      </c>
      <c r="L175" s="25"/>
      <c r="M175" s="182" t="s">
        <v>1</v>
      </c>
      <c r="N175" s="183" t="s">
        <v>41</v>
      </c>
      <c r="O175" s="22"/>
      <c r="P175" s="184">
        <f t="shared" si="16"/>
        <v>0</v>
      </c>
      <c r="Q175" s="184">
        <v>2.5000000000000001E-3</v>
      </c>
      <c r="R175" s="184">
        <f t="shared" si="17"/>
        <v>3.06325E-2</v>
      </c>
      <c r="S175" s="184">
        <v>0</v>
      </c>
      <c r="T175" s="185">
        <f t="shared" si="18"/>
        <v>0</v>
      </c>
      <c r="AR175" s="186" t="s">
        <v>172</v>
      </c>
      <c r="AT175" s="186" t="s">
        <v>167</v>
      </c>
      <c r="AU175" s="186" t="s">
        <v>86</v>
      </c>
      <c r="AY175" s="3" t="s">
        <v>165</v>
      </c>
      <c r="BE175" s="187">
        <f t="shared" si="9"/>
        <v>0</v>
      </c>
      <c r="BF175" s="187">
        <f t="shared" si="10"/>
        <v>0</v>
      </c>
      <c r="BG175" s="187">
        <f t="shared" si="11"/>
        <v>0</v>
      </c>
      <c r="BH175" s="187">
        <f t="shared" si="12"/>
        <v>0</v>
      </c>
      <c r="BI175" s="187">
        <f t="shared" si="13"/>
        <v>0</v>
      </c>
      <c r="BJ175" s="3" t="s">
        <v>84</v>
      </c>
      <c r="BK175" s="187">
        <f t="shared" si="19"/>
        <v>0</v>
      </c>
      <c r="BL175" s="3" t="s">
        <v>172</v>
      </c>
      <c r="BM175" s="186" t="s">
        <v>362</v>
      </c>
    </row>
    <row r="176" spans="2:65" s="188" customFormat="1">
      <c r="B176" s="189"/>
      <c r="C176" s="190"/>
      <c r="D176" s="191" t="s">
        <v>174</v>
      </c>
      <c r="E176" s="192" t="s">
        <v>1</v>
      </c>
      <c r="F176" s="193" t="s">
        <v>363</v>
      </c>
      <c r="G176" s="190"/>
      <c r="H176" s="194">
        <v>12.253</v>
      </c>
      <c r="I176" s="195"/>
      <c r="J176" s="190"/>
      <c r="K176" s="190"/>
      <c r="L176" s="196"/>
      <c r="M176" s="197"/>
      <c r="N176" s="190"/>
      <c r="O176" s="190"/>
      <c r="P176" s="190"/>
      <c r="Q176" s="190"/>
      <c r="R176" s="190"/>
      <c r="S176" s="190"/>
      <c r="T176" s="198"/>
      <c r="AT176" s="199" t="s">
        <v>174</v>
      </c>
      <c r="AU176" s="199" t="s">
        <v>86</v>
      </c>
      <c r="AV176" s="188" t="s">
        <v>86</v>
      </c>
      <c r="AW176" s="188" t="s">
        <v>31</v>
      </c>
      <c r="AX176" s="188" t="s">
        <v>84</v>
      </c>
      <c r="AY176" s="199" t="s">
        <v>165</v>
      </c>
    </row>
    <row r="177" spans="2:65" s="20" customFormat="1" ht="16.5" customHeight="1">
      <c r="B177" s="21"/>
      <c r="C177" s="175" t="s">
        <v>249</v>
      </c>
      <c r="D177" s="175" t="s">
        <v>167</v>
      </c>
      <c r="E177" s="176" t="s">
        <v>364</v>
      </c>
      <c r="F177" s="177" t="s">
        <v>365</v>
      </c>
      <c r="G177" s="178" t="s">
        <v>202</v>
      </c>
      <c r="H177" s="179">
        <v>0.874</v>
      </c>
      <c r="I177" s="180"/>
      <c r="J177" s="181">
        <f t="shared" si="15"/>
        <v>0</v>
      </c>
      <c r="K177" s="177" t="s">
        <v>171</v>
      </c>
      <c r="L177" s="25"/>
      <c r="M177" s="182" t="s">
        <v>1</v>
      </c>
      <c r="N177" s="183" t="s">
        <v>41</v>
      </c>
      <c r="O177" s="22"/>
      <c r="P177" s="184">
        <f t="shared" si="16"/>
        <v>0</v>
      </c>
      <c r="Q177" s="184">
        <v>1.04922</v>
      </c>
      <c r="R177" s="184">
        <f t="shared" si="17"/>
        <v>0.91701828000000007</v>
      </c>
      <c r="S177" s="184">
        <v>0</v>
      </c>
      <c r="T177" s="185">
        <f t="shared" si="18"/>
        <v>0</v>
      </c>
      <c r="AR177" s="186" t="s">
        <v>172</v>
      </c>
      <c r="AT177" s="186" t="s">
        <v>167</v>
      </c>
      <c r="AU177" s="186" t="s">
        <v>86</v>
      </c>
      <c r="AY177" s="3" t="s">
        <v>165</v>
      </c>
      <c r="BE177" s="187">
        <f t="shared" si="9"/>
        <v>0</v>
      </c>
      <c r="BF177" s="187">
        <f t="shared" si="10"/>
        <v>0</v>
      </c>
      <c r="BG177" s="187">
        <f t="shared" si="11"/>
        <v>0</v>
      </c>
      <c r="BH177" s="187">
        <f t="shared" si="12"/>
        <v>0</v>
      </c>
      <c r="BI177" s="187">
        <f t="shared" si="13"/>
        <v>0</v>
      </c>
      <c r="BJ177" s="3" t="s">
        <v>84</v>
      </c>
      <c r="BK177" s="187">
        <f t="shared" si="19"/>
        <v>0</v>
      </c>
      <c r="BL177" s="3" t="s">
        <v>172</v>
      </c>
      <c r="BM177" s="186" t="s">
        <v>366</v>
      </c>
    </row>
    <row r="178" spans="2:65" s="211" customFormat="1">
      <c r="B178" s="212"/>
      <c r="C178" s="213"/>
      <c r="D178" s="191" t="s">
        <v>174</v>
      </c>
      <c r="E178" s="214" t="s">
        <v>1</v>
      </c>
      <c r="F178" s="215" t="s">
        <v>351</v>
      </c>
      <c r="G178" s="213"/>
      <c r="H178" s="214" t="s">
        <v>1</v>
      </c>
      <c r="I178" s="216"/>
      <c r="J178" s="213"/>
      <c r="K178" s="213"/>
      <c r="L178" s="217"/>
      <c r="M178" s="218"/>
      <c r="N178" s="213"/>
      <c r="O178" s="213"/>
      <c r="P178" s="213"/>
      <c r="Q178" s="213"/>
      <c r="R178" s="213"/>
      <c r="S178" s="213"/>
      <c r="T178" s="219"/>
      <c r="AT178" s="220" t="s">
        <v>174</v>
      </c>
      <c r="AU178" s="220" t="s">
        <v>86</v>
      </c>
      <c r="AV178" s="211" t="s">
        <v>84</v>
      </c>
      <c r="AW178" s="211" t="s">
        <v>31</v>
      </c>
      <c r="AX178" s="211" t="s">
        <v>76</v>
      </c>
      <c r="AY178" s="220" t="s">
        <v>165</v>
      </c>
    </row>
    <row r="179" spans="2:65" s="188" customFormat="1">
      <c r="B179" s="189"/>
      <c r="C179" s="190"/>
      <c r="D179" s="191" t="s">
        <v>174</v>
      </c>
      <c r="E179" s="192" t="s">
        <v>1</v>
      </c>
      <c r="F179" s="193" t="s">
        <v>367</v>
      </c>
      <c r="G179" s="190"/>
      <c r="H179" s="194">
        <v>0.874</v>
      </c>
      <c r="I179" s="195"/>
      <c r="J179" s="190"/>
      <c r="K179" s="190"/>
      <c r="L179" s="196"/>
      <c r="M179" s="197"/>
      <c r="N179" s="190"/>
      <c r="O179" s="190"/>
      <c r="P179" s="190"/>
      <c r="Q179" s="190"/>
      <c r="R179" s="190"/>
      <c r="S179" s="190"/>
      <c r="T179" s="198"/>
      <c r="AT179" s="199" t="s">
        <v>174</v>
      </c>
      <c r="AU179" s="199" t="s">
        <v>86</v>
      </c>
      <c r="AV179" s="188" t="s">
        <v>86</v>
      </c>
      <c r="AW179" s="188" t="s">
        <v>31</v>
      </c>
      <c r="AX179" s="188" t="s">
        <v>76</v>
      </c>
      <c r="AY179" s="199" t="s">
        <v>165</v>
      </c>
    </row>
    <row r="180" spans="2:65" s="200" customFormat="1">
      <c r="B180" s="201"/>
      <c r="C180" s="202"/>
      <c r="D180" s="191" t="s">
        <v>174</v>
      </c>
      <c r="E180" s="203" t="s">
        <v>1</v>
      </c>
      <c r="F180" s="204" t="s">
        <v>176</v>
      </c>
      <c r="G180" s="202"/>
      <c r="H180" s="205">
        <v>0.874</v>
      </c>
      <c r="I180" s="206"/>
      <c r="J180" s="202"/>
      <c r="K180" s="202"/>
      <c r="L180" s="207"/>
      <c r="M180" s="208"/>
      <c r="N180" s="202"/>
      <c r="O180" s="202"/>
      <c r="P180" s="202"/>
      <c r="Q180" s="202"/>
      <c r="R180" s="202"/>
      <c r="S180" s="202"/>
      <c r="T180" s="209"/>
      <c r="AT180" s="210" t="s">
        <v>174</v>
      </c>
      <c r="AU180" s="210" t="s">
        <v>86</v>
      </c>
      <c r="AV180" s="200" t="s">
        <v>172</v>
      </c>
      <c r="AW180" s="200" t="s">
        <v>31</v>
      </c>
      <c r="AX180" s="200" t="s">
        <v>84</v>
      </c>
      <c r="AY180" s="210" t="s">
        <v>165</v>
      </c>
    </row>
    <row r="181" spans="2:65" s="20" customFormat="1" ht="16.5" customHeight="1">
      <c r="B181" s="21"/>
      <c r="C181" s="175" t="s">
        <v>253</v>
      </c>
      <c r="D181" s="175" t="s">
        <v>167</v>
      </c>
      <c r="E181" s="176" t="s">
        <v>368</v>
      </c>
      <c r="F181" s="177" t="s">
        <v>369</v>
      </c>
      <c r="G181" s="178" t="s">
        <v>170</v>
      </c>
      <c r="H181" s="179">
        <v>6.24</v>
      </c>
      <c r="I181" s="180"/>
      <c r="J181" s="181">
        <f t="shared" si="15"/>
        <v>0</v>
      </c>
      <c r="K181" s="177" t="s">
        <v>171</v>
      </c>
      <c r="L181" s="25"/>
      <c r="M181" s="182" t="s">
        <v>1</v>
      </c>
      <c r="N181" s="183" t="s">
        <v>41</v>
      </c>
      <c r="O181" s="22"/>
      <c r="P181" s="184">
        <f t="shared" si="16"/>
        <v>0</v>
      </c>
      <c r="Q181" s="184">
        <v>2.5018699999999998</v>
      </c>
      <c r="R181" s="184">
        <f t="shared" si="17"/>
        <v>15.611668799999999</v>
      </c>
      <c r="S181" s="184">
        <v>0</v>
      </c>
      <c r="T181" s="185">
        <f t="shared" si="18"/>
        <v>0</v>
      </c>
      <c r="AR181" s="186" t="s">
        <v>172</v>
      </c>
      <c r="AT181" s="186" t="s">
        <v>167</v>
      </c>
      <c r="AU181" s="186" t="s">
        <v>86</v>
      </c>
      <c r="AY181" s="3" t="s">
        <v>165</v>
      </c>
      <c r="BE181" s="187">
        <f t="shared" si="9"/>
        <v>0</v>
      </c>
      <c r="BF181" s="187">
        <f t="shared" si="10"/>
        <v>0</v>
      </c>
      <c r="BG181" s="187">
        <f t="shared" si="11"/>
        <v>0</v>
      </c>
      <c r="BH181" s="187">
        <f t="shared" si="12"/>
        <v>0</v>
      </c>
      <c r="BI181" s="187">
        <f t="shared" si="13"/>
        <v>0</v>
      </c>
      <c r="BJ181" s="3" t="s">
        <v>84</v>
      </c>
      <c r="BK181" s="187">
        <f t="shared" si="19"/>
        <v>0</v>
      </c>
      <c r="BL181" s="3" t="s">
        <v>172</v>
      </c>
      <c r="BM181" s="186" t="s">
        <v>370</v>
      </c>
    </row>
    <row r="182" spans="2:65" s="188" customFormat="1">
      <c r="B182" s="189"/>
      <c r="C182" s="190"/>
      <c r="D182" s="191" t="s">
        <v>174</v>
      </c>
      <c r="E182" s="192" t="s">
        <v>1</v>
      </c>
      <c r="F182" s="193" t="s">
        <v>371</v>
      </c>
      <c r="G182" s="190"/>
      <c r="H182" s="194">
        <v>6.24</v>
      </c>
      <c r="I182" s="195"/>
      <c r="J182" s="190"/>
      <c r="K182" s="190"/>
      <c r="L182" s="196"/>
      <c r="M182" s="197"/>
      <c r="N182" s="190"/>
      <c r="O182" s="190"/>
      <c r="P182" s="190"/>
      <c r="Q182" s="190"/>
      <c r="R182" s="190"/>
      <c r="S182" s="190"/>
      <c r="T182" s="198"/>
      <c r="AT182" s="199" t="s">
        <v>174</v>
      </c>
      <c r="AU182" s="199" t="s">
        <v>86</v>
      </c>
      <c r="AV182" s="188" t="s">
        <v>86</v>
      </c>
      <c r="AW182" s="188" t="s">
        <v>31</v>
      </c>
      <c r="AX182" s="188" t="s">
        <v>76</v>
      </c>
      <c r="AY182" s="199" t="s">
        <v>165</v>
      </c>
    </row>
    <row r="183" spans="2:65" s="200" customFormat="1">
      <c r="B183" s="201"/>
      <c r="C183" s="202"/>
      <c r="D183" s="191" t="s">
        <v>174</v>
      </c>
      <c r="E183" s="203" t="s">
        <v>1</v>
      </c>
      <c r="F183" s="204" t="s">
        <v>176</v>
      </c>
      <c r="G183" s="202"/>
      <c r="H183" s="205">
        <v>6.24</v>
      </c>
      <c r="I183" s="206"/>
      <c r="J183" s="202"/>
      <c r="K183" s="202"/>
      <c r="L183" s="207"/>
      <c r="M183" s="208"/>
      <c r="N183" s="202"/>
      <c r="O183" s="202"/>
      <c r="P183" s="202"/>
      <c r="Q183" s="202"/>
      <c r="R183" s="202"/>
      <c r="S183" s="202"/>
      <c r="T183" s="209"/>
      <c r="AT183" s="210" t="s">
        <v>174</v>
      </c>
      <c r="AU183" s="210" t="s">
        <v>86</v>
      </c>
      <c r="AV183" s="200" t="s">
        <v>172</v>
      </c>
      <c r="AW183" s="200" t="s">
        <v>31</v>
      </c>
      <c r="AX183" s="200" t="s">
        <v>84</v>
      </c>
      <c r="AY183" s="210" t="s">
        <v>165</v>
      </c>
    </row>
    <row r="184" spans="2:65" s="159" customFormat="1" ht="22.9" customHeight="1">
      <c r="B184" s="160"/>
      <c r="C184" s="161"/>
      <c r="D184" s="162" t="s">
        <v>75</v>
      </c>
      <c r="E184" s="173" t="s">
        <v>172</v>
      </c>
      <c r="F184" s="173" t="s">
        <v>372</v>
      </c>
      <c r="G184" s="161"/>
      <c r="H184" s="161"/>
      <c r="I184" s="164"/>
      <c r="J184" s="174">
        <f>BK184</f>
        <v>0</v>
      </c>
      <c r="K184" s="161"/>
      <c r="L184" s="166"/>
      <c r="M184" s="167"/>
      <c r="N184" s="161"/>
      <c r="O184" s="161"/>
      <c r="P184" s="168">
        <f>SUM(P185:P187)</f>
        <v>0</v>
      </c>
      <c r="Q184" s="161"/>
      <c r="R184" s="168">
        <f>SUM(R185:R187)</f>
        <v>1.6820456199999998</v>
      </c>
      <c r="S184" s="161"/>
      <c r="T184" s="169">
        <f>SUM(T185:T187)</f>
        <v>0</v>
      </c>
      <c r="AR184" s="170" t="s">
        <v>84</v>
      </c>
      <c r="AT184" s="171" t="s">
        <v>75</v>
      </c>
      <c r="AU184" s="171" t="s">
        <v>84</v>
      </c>
      <c r="AY184" s="170" t="s">
        <v>165</v>
      </c>
      <c r="BK184" s="172">
        <f>SUM(BK185:BK187)</f>
        <v>0</v>
      </c>
    </row>
    <row r="185" spans="2:65" s="20" customFormat="1" ht="33" customHeight="1">
      <c r="B185" s="21"/>
      <c r="C185" s="175" t="s">
        <v>257</v>
      </c>
      <c r="D185" s="175" t="s">
        <v>167</v>
      </c>
      <c r="E185" s="176" t="s">
        <v>373</v>
      </c>
      <c r="F185" s="177" t="s">
        <v>374</v>
      </c>
      <c r="G185" s="178" t="s">
        <v>170</v>
      </c>
      <c r="H185" s="179">
        <v>0.73099999999999998</v>
      </c>
      <c r="I185" s="180"/>
      <c r="J185" s="181">
        <f>ROUND(I185*H185,2)</f>
        <v>0</v>
      </c>
      <c r="K185" s="177" t="s">
        <v>171</v>
      </c>
      <c r="L185" s="25"/>
      <c r="M185" s="182" t="s">
        <v>1</v>
      </c>
      <c r="N185" s="183" t="s">
        <v>41</v>
      </c>
      <c r="O185" s="22"/>
      <c r="P185" s="184">
        <f>O185*H185</f>
        <v>0</v>
      </c>
      <c r="Q185" s="184">
        <v>2.3010199999999998</v>
      </c>
      <c r="R185" s="184">
        <f>Q185*H185</f>
        <v>1.6820456199999998</v>
      </c>
      <c r="S185" s="184">
        <v>0</v>
      </c>
      <c r="T185" s="185">
        <f>S185*H185</f>
        <v>0</v>
      </c>
      <c r="AR185" s="186" t="s">
        <v>172</v>
      </c>
      <c r="AT185" s="186" t="s">
        <v>167</v>
      </c>
      <c r="AU185" s="186" t="s">
        <v>86</v>
      </c>
      <c r="AY185" s="3" t="s">
        <v>165</v>
      </c>
      <c r="BE185" s="187">
        <f t="shared" si="9"/>
        <v>0</v>
      </c>
      <c r="BF185" s="187">
        <f t="shared" si="10"/>
        <v>0</v>
      </c>
      <c r="BG185" s="187">
        <f t="shared" si="11"/>
        <v>0</v>
      </c>
      <c r="BH185" s="187">
        <f t="shared" si="12"/>
        <v>0</v>
      </c>
      <c r="BI185" s="187">
        <f t="shared" si="13"/>
        <v>0</v>
      </c>
      <c r="BJ185" s="3" t="s">
        <v>84</v>
      </c>
      <c r="BK185" s="187">
        <f>ROUND(I185*H185,2)</f>
        <v>0</v>
      </c>
      <c r="BL185" s="3" t="s">
        <v>172</v>
      </c>
      <c r="BM185" s="186" t="s">
        <v>375</v>
      </c>
    </row>
    <row r="186" spans="2:65" s="188" customFormat="1">
      <c r="B186" s="189"/>
      <c r="C186" s="190"/>
      <c r="D186" s="191" t="s">
        <v>174</v>
      </c>
      <c r="E186" s="192" t="s">
        <v>1</v>
      </c>
      <c r="F186" s="193" t="s">
        <v>376</v>
      </c>
      <c r="G186" s="190"/>
      <c r="H186" s="194">
        <v>0.73099999999999998</v>
      </c>
      <c r="I186" s="195"/>
      <c r="J186" s="190"/>
      <c r="K186" s="190"/>
      <c r="L186" s="196"/>
      <c r="M186" s="197"/>
      <c r="N186" s="190"/>
      <c r="O186" s="190"/>
      <c r="P186" s="190"/>
      <c r="Q186" s="190"/>
      <c r="R186" s="190"/>
      <c r="S186" s="190"/>
      <c r="T186" s="198"/>
      <c r="AT186" s="199" t="s">
        <v>174</v>
      </c>
      <c r="AU186" s="199" t="s">
        <v>86</v>
      </c>
      <c r="AV186" s="188" t="s">
        <v>86</v>
      </c>
      <c r="AW186" s="188" t="s">
        <v>31</v>
      </c>
      <c r="AX186" s="188" t="s">
        <v>76</v>
      </c>
      <c r="AY186" s="199" t="s">
        <v>165</v>
      </c>
    </row>
    <row r="187" spans="2:65" s="200" customFormat="1">
      <c r="B187" s="201"/>
      <c r="C187" s="202"/>
      <c r="D187" s="191" t="s">
        <v>174</v>
      </c>
      <c r="E187" s="203" t="s">
        <v>1</v>
      </c>
      <c r="F187" s="204" t="s">
        <v>176</v>
      </c>
      <c r="G187" s="202"/>
      <c r="H187" s="205">
        <v>0.73099999999999998</v>
      </c>
      <c r="I187" s="206"/>
      <c r="J187" s="202"/>
      <c r="K187" s="202"/>
      <c r="L187" s="207"/>
      <c r="M187" s="208"/>
      <c r="N187" s="202"/>
      <c r="O187" s="202"/>
      <c r="P187" s="202"/>
      <c r="Q187" s="202"/>
      <c r="R187" s="202"/>
      <c r="S187" s="202"/>
      <c r="T187" s="209"/>
      <c r="AT187" s="210" t="s">
        <v>174</v>
      </c>
      <c r="AU187" s="210" t="s">
        <v>86</v>
      </c>
      <c r="AV187" s="200" t="s">
        <v>172</v>
      </c>
      <c r="AW187" s="200" t="s">
        <v>31</v>
      </c>
      <c r="AX187" s="200" t="s">
        <v>84</v>
      </c>
      <c r="AY187" s="210" t="s">
        <v>165</v>
      </c>
    </row>
    <row r="188" spans="2:65" s="159" customFormat="1" ht="22.9" customHeight="1">
      <c r="B188" s="160"/>
      <c r="C188" s="161"/>
      <c r="D188" s="162" t="s">
        <v>75</v>
      </c>
      <c r="E188" s="173" t="s">
        <v>377</v>
      </c>
      <c r="F188" s="173" t="s">
        <v>378</v>
      </c>
      <c r="G188" s="161"/>
      <c r="H188" s="161"/>
      <c r="I188" s="164"/>
      <c r="J188" s="174">
        <f t="shared" ref="J188:J189" si="20">BK188</f>
        <v>0</v>
      </c>
      <c r="K188" s="161"/>
      <c r="L188" s="166"/>
      <c r="M188" s="167"/>
      <c r="N188" s="161"/>
      <c r="O188" s="161"/>
      <c r="P188" s="168">
        <f>P189</f>
        <v>0</v>
      </c>
      <c r="Q188" s="161"/>
      <c r="R188" s="168">
        <f>R189</f>
        <v>4.8461406</v>
      </c>
      <c r="S188" s="161"/>
      <c r="T188" s="169">
        <f>T189</f>
        <v>0</v>
      </c>
      <c r="AR188" s="170" t="s">
        <v>84</v>
      </c>
      <c r="AT188" s="171" t="s">
        <v>75</v>
      </c>
      <c r="AU188" s="171" t="s">
        <v>84</v>
      </c>
      <c r="AY188" s="170" t="s">
        <v>165</v>
      </c>
      <c r="BK188" s="172">
        <f>BK189</f>
        <v>0</v>
      </c>
    </row>
    <row r="189" spans="2:65" s="159" customFormat="1" ht="20.85" customHeight="1">
      <c r="B189" s="160"/>
      <c r="C189" s="161"/>
      <c r="D189" s="162" t="s">
        <v>75</v>
      </c>
      <c r="E189" s="173" t="s">
        <v>214</v>
      </c>
      <c r="F189" s="173" t="s">
        <v>379</v>
      </c>
      <c r="G189" s="161"/>
      <c r="H189" s="161"/>
      <c r="I189" s="164"/>
      <c r="J189" s="174">
        <f t="shared" si="20"/>
        <v>0</v>
      </c>
      <c r="K189" s="161"/>
      <c r="L189" s="166"/>
      <c r="M189" s="167"/>
      <c r="N189" s="161"/>
      <c r="O189" s="161"/>
      <c r="P189" s="168">
        <f>SUM(P190:P196)</f>
        <v>0</v>
      </c>
      <c r="Q189" s="161"/>
      <c r="R189" s="168">
        <f>SUM(R190:R196)</f>
        <v>4.8461406</v>
      </c>
      <c r="S189" s="161"/>
      <c r="T189" s="169">
        <f>SUM(T190:T196)</f>
        <v>0</v>
      </c>
      <c r="AR189" s="170" t="s">
        <v>84</v>
      </c>
      <c r="AT189" s="171" t="s">
        <v>75</v>
      </c>
      <c r="AU189" s="171" t="s">
        <v>86</v>
      </c>
      <c r="AY189" s="170" t="s">
        <v>165</v>
      </c>
      <c r="BK189" s="172">
        <f>SUM(BK190:BK196)</f>
        <v>0</v>
      </c>
    </row>
    <row r="190" spans="2:65" s="20" customFormat="1" ht="16.5" customHeight="1">
      <c r="B190" s="21"/>
      <c r="C190" s="175" t="s">
        <v>261</v>
      </c>
      <c r="D190" s="175" t="s">
        <v>167</v>
      </c>
      <c r="E190" s="176" t="s">
        <v>380</v>
      </c>
      <c r="F190" s="177" t="s">
        <v>381</v>
      </c>
      <c r="G190" s="178" t="s">
        <v>337</v>
      </c>
      <c r="H190" s="179">
        <v>20.7</v>
      </c>
      <c r="I190" s="180"/>
      <c r="J190" s="181">
        <f t="shared" ref="J190:J196" si="21">ROUND(I190*H190,2)</f>
        <v>0</v>
      </c>
      <c r="K190" s="177" t="s">
        <v>171</v>
      </c>
      <c r="L190" s="25"/>
      <c r="M190" s="182" t="s">
        <v>1</v>
      </c>
      <c r="N190" s="183" t="s">
        <v>41</v>
      </c>
      <c r="O190" s="22"/>
      <c r="P190" s="184">
        <f t="shared" ref="P190:P196" si="22">O190*H190</f>
        <v>0</v>
      </c>
      <c r="Q190" s="184">
        <v>0.23236000000000001</v>
      </c>
      <c r="R190" s="184">
        <f t="shared" ref="R190:R196" si="23">Q190*H190</f>
        <v>4.8098520000000002</v>
      </c>
      <c r="S190" s="184">
        <v>0</v>
      </c>
      <c r="T190" s="185">
        <f t="shared" ref="T190:T196" si="24">S190*H190</f>
        <v>0</v>
      </c>
      <c r="AR190" s="186" t="s">
        <v>172</v>
      </c>
      <c r="AT190" s="186" t="s">
        <v>167</v>
      </c>
      <c r="AU190" s="186" t="s">
        <v>134</v>
      </c>
      <c r="AY190" s="3" t="s">
        <v>165</v>
      </c>
      <c r="BE190" s="187">
        <f t="shared" si="9"/>
        <v>0</v>
      </c>
      <c r="BF190" s="187">
        <f t="shared" si="10"/>
        <v>0</v>
      </c>
      <c r="BG190" s="187">
        <f t="shared" si="11"/>
        <v>0</v>
      </c>
      <c r="BH190" s="187">
        <f t="shared" si="12"/>
        <v>0</v>
      </c>
      <c r="BI190" s="187">
        <f t="shared" si="13"/>
        <v>0</v>
      </c>
      <c r="BJ190" s="3" t="s">
        <v>84</v>
      </c>
      <c r="BK190" s="187">
        <f t="shared" ref="BK190:BK196" si="25">ROUND(I190*H190,2)</f>
        <v>0</v>
      </c>
      <c r="BL190" s="3" t="s">
        <v>172</v>
      </c>
      <c r="BM190" s="186" t="s">
        <v>382</v>
      </c>
    </row>
    <row r="191" spans="2:65" s="20" customFormat="1" ht="33" customHeight="1">
      <c r="B191" s="21"/>
      <c r="C191" s="175" t="s">
        <v>265</v>
      </c>
      <c r="D191" s="175" t="s">
        <v>167</v>
      </c>
      <c r="E191" s="176" t="s">
        <v>383</v>
      </c>
      <c r="F191" s="177" t="s">
        <v>384</v>
      </c>
      <c r="G191" s="178" t="s">
        <v>132</v>
      </c>
      <c r="H191" s="179">
        <v>19.5</v>
      </c>
      <c r="I191" s="180"/>
      <c r="J191" s="181">
        <f t="shared" si="21"/>
        <v>0</v>
      </c>
      <c r="K191" s="177" t="s">
        <v>171</v>
      </c>
      <c r="L191" s="25"/>
      <c r="M191" s="182" t="s">
        <v>1</v>
      </c>
      <c r="N191" s="183" t="s">
        <v>41</v>
      </c>
      <c r="O191" s="22"/>
      <c r="P191" s="184">
        <f t="shared" si="22"/>
        <v>0</v>
      </c>
      <c r="Q191" s="184">
        <v>1.2999999999999999E-4</v>
      </c>
      <c r="R191" s="184">
        <f t="shared" si="23"/>
        <v>2.5349999999999999E-3</v>
      </c>
      <c r="S191" s="184">
        <v>0</v>
      </c>
      <c r="T191" s="185">
        <f t="shared" si="24"/>
        <v>0</v>
      </c>
      <c r="AR191" s="186" t="s">
        <v>172</v>
      </c>
      <c r="AT191" s="186" t="s">
        <v>167</v>
      </c>
      <c r="AU191" s="186" t="s">
        <v>134</v>
      </c>
      <c r="AY191" s="3" t="s">
        <v>165</v>
      </c>
      <c r="BE191" s="187">
        <f t="shared" si="9"/>
        <v>0</v>
      </c>
      <c r="BF191" s="187">
        <f t="shared" si="10"/>
        <v>0</v>
      </c>
      <c r="BG191" s="187">
        <f t="shared" si="11"/>
        <v>0</v>
      </c>
      <c r="BH191" s="187">
        <f t="shared" si="12"/>
        <v>0</v>
      </c>
      <c r="BI191" s="187">
        <f t="shared" si="13"/>
        <v>0</v>
      </c>
      <c r="BJ191" s="3" t="s">
        <v>84</v>
      </c>
      <c r="BK191" s="187">
        <f t="shared" si="25"/>
        <v>0</v>
      </c>
      <c r="BL191" s="3" t="s">
        <v>172</v>
      </c>
      <c r="BM191" s="186" t="s">
        <v>385</v>
      </c>
    </row>
    <row r="192" spans="2:65" s="188" customFormat="1">
      <c r="B192" s="189"/>
      <c r="C192" s="190"/>
      <c r="D192" s="191" t="s">
        <v>174</v>
      </c>
      <c r="E192" s="192" t="s">
        <v>1</v>
      </c>
      <c r="F192" s="193" t="s">
        <v>386</v>
      </c>
      <c r="G192" s="190"/>
      <c r="H192" s="194">
        <v>19.5</v>
      </c>
      <c r="I192" s="195"/>
      <c r="J192" s="190"/>
      <c r="K192" s="190"/>
      <c r="L192" s="196"/>
      <c r="M192" s="197"/>
      <c r="N192" s="190"/>
      <c r="O192" s="190"/>
      <c r="P192" s="190"/>
      <c r="Q192" s="190"/>
      <c r="R192" s="190"/>
      <c r="S192" s="190"/>
      <c r="T192" s="198"/>
      <c r="AT192" s="199" t="s">
        <v>174</v>
      </c>
      <c r="AU192" s="199" t="s">
        <v>134</v>
      </c>
      <c r="AV192" s="188" t="s">
        <v>86</v>
      </c>
      <c r="AW192" s="188" t="s">
        <v>31</v>
      </c>
      <c r="AX192" s="188" t="s">
        <v>84</v>
      </c>
      <c r="AY192" s="199" t="s">
        <v>165</v>
      </c>
    </row>
    <row r="193" spans="2:65" s="20" customFormat="1" ht="21.75" customHeight="1">
      <c r="B193" s="21"/>
      <c r="C193" s="175" t="s">
        <v>7</v>
      </c>
      <c r="D193" s="175" t="s">
        <v>167</v>
      </c>
      <c r="E193" s="176" t="s">
        <v>387</v>
      </c>
      <c r="F193" s="177" t="s">
        <v>388</v>
      </c>
      <c r="G193" s="178" t="s">
        <v>337</v>
      </c>
      <c r="H193" s="179">
        <v>5.76</v>
      </c>
      <c r="I193" s="180"/>
      <c r="J193" s="181">
        <f t="shared" si="21"/>
        <v>0</v>
      </c>
      <c r="K193" s="177" t="s">
        <v>171</v>
      </c>
      <c r="L193" s="25"/>
      <c r="M193" s="182" t="s">
        <v>1</v>
      </c>
      <c r="N193" s="183" t="s">
        <v>41</v>
      </c>
      <c r="O193" s="22"/>
      <c r="P193" s="184">
        <f t="shared" si="22"/>
        <v>0</v>
      </c>
      <c r="Q193" s="184">
        <v>2E-3</v>
      </c>
      <c r="R193" s="184">
        <f t="shared" si="23"/>
        <v>1.1519999999999999E-2</v>
      </c>
      <c r="S193" s="184">
        <v>0</v>
      </c>
      <c r="T193" s="185">
        <f t="shared" si="24"/>
        <v>0</v>
      </c>
      <c r="AR193" s="186" t="s">
        <v>172</v>
      </c>
      <c r="AT193" s="186" t="s">
        <v>167</v>
      </c>
      <c r="AU193" s="186" t="s">
        <v>134</v>
      </c>
      <c r="AY193" s="3" t="s">
        <v>165</v>
      </c>
      <c r="BE193" s="187">
        <f t="shared" si="9"/>
        <v>0</v>
      </c>
      <c r="BF193" s="187">
        <f t="shared" si="10"/>
        <v>0</v>
      </c>
      <c r="BG193" s="187">
        <f t="shared" si="11"/>
        <v>0</v>
      </c>
      <c r="BH193" s="187">
        <f t="shared" si="12"/>
        <v>0</v>
      </c>
      <c r="BI193" s="187">
        <f t="shared" si="13"/>
        <v>0</v>
      </c>
      <c r="BJ193" s="3" t="s">
        <v>84</v>
      </c>
      <c r="BK193" s="187">
        <f t="shared" si="25"/>
        <v>0</v>
      </c>
      <c r="BL193" s="3" t="s">
        <v>172</v>
      </c>
      <c r="BM193" s="186" t="s">
        <v>389</v>
      </c>
    </row>
    <row r="194" spans="2:65" s="188" customFormat="1">
      <c r="B194" s="189"/>
      <c r="C194" s="190"/>
      <c r="D194" s="191" t="s">
        <v>174</v>
      </c>
      <c r="E194" s="192" t="s">
        <v>1</v>
      </c>
      <c r="F194" s="193" t="s">
        <v>390</v>
      </c>
      <c r="G194" s="190"/>
      <c r="H194" s="194">
        <v>5.76</v>
      </c>
      <c r="I194" s="195"/>
      <c r="J194" s="190"/>
      <c r="K194" s="190"/>
      <c r="L194" s="196"/>
      <c r="M194" s="197"/>
      <c r="N194" s="190"/>
      <c r="O194" s="190"/>
      <c r="P194" s="190"/>
      <c r="Q194" s="190"/>
      <c r="R194" s="190"/>
      <c r="S194" s="190"/>
      <c r="T194" s="198"/>
      <c r="AT194" s="199" t="s">
        <v>174</v>
      </c>
      <c r="AU194" s="199" t="s">
        <v>134</v>
      </c>
      <c r="AV194" s="188" t="s">
        <v>86</v>
      </c>
      <c r="AW194" s="188" t="s">
        <v>31</v>
      </c>
      <c r="AX194" s="188" t="s">
        <v>84</v>
      </c>
      <c r="AY194" s="199" t="s">
        <v>165</v>
      </c>
    </row>
    <row r="195" spans="2:65" s="20" customFormat="1" ht="24.2" customHeight="1">
      <c r="B195" s="21"/>
      <c r="C195" s="175" t="s">
        <v>274</v>
      </c>
      <c r="D195" s="175" t="s">
        <v>167</v>
      </c>
      <c r="E195" s="176" t="s">
        <v>391</v>
      </c>
      <c r="F195" s="177" t="s">
        <v>392</v>
      </c>
      <c r="G195" s="178" t="s">
        <v>337</v>
      </c>
      <c r="H195" s="179">
        <v>5.76</v>
      </c>
      <c r="I195" s="180"/>
      <c r="J195" s="181">
        <f t="shared" si="21"/>
        <v>0</v>
      </c>
      <c r="K195" s="177" t="s">
        <v>171</v>
      </c>
      <c r="L195" s="25"/>
      <c r="M195" s="182" t="s">
        <v>1</v>
      </c>
      <c r="N195" s="183" t="s">
        <v>41</v>
      </c>
      <c r="O195" s="22"/>
      <c r="P195" s="184">
        <f t="shared" si="22"/>
        <v>0</v>
      </c>
      <c r="Q195" s="184">
        <v>1.5399999999999999E-3</v>
      </c>
      <c r="R195" s="184">
        <f t="shared" si="23"/>
        <v>8.8703999999999988E-3</v>
      </c>
      <c r="S195" s="184">
        <v>0</v>
      </c>
      <c r="T195" s="185">
        <f t="shared" si="24"/>
        <v>0</v>
      </c>
      <c r="AR195" s="186" t="s">
        <v>172</v>
      </c>
      <c r="AT195" s="186" t="s">
        <v>167</v>
      </c>
      <c r="AU195" s="186" t="s">
        <v>134</v>
      </c>
      <c r="AY195" s="3" t="s">
        <v>165</v>
      </c>
      <c r="BE195" s="187">
        <f t="shared" si="9"/>
        <v>0</v>
      </c>
      <c r="BF195" s="187">
        <f t="shared" si="10"/>
        <v>0</v>
      </c>
      <c r="BG195" s="187">
        <f t="shared" si="11"/>
        <v>0</v>
      </c>
      <c r="BH195" s="187">
        <f t="shared" si="12"/>
        <v>0</v>
      </c>
      <c r="BI195" s="187">
        <f t="shared" si="13"/>
        <v>0</v>
      </c>
      <c r="BJ195" s="3" t="s">
        <v>84</v>
      </c>
      <c r="BK195" s="187">
        <f t="shared" si="25"/>
        <v>0</v>
      </c>
      <c r="BL195" s="3" t="s">
        <v>172</v>
      </c>
      <c r="BM195" s="186" t="s">
        <v>393</v>
      </c>
    </row>
    <row r="196" spans="2:65" s="20" customFormat="1" ht="33" customHeight="1">
      <c r="B196" s="21"/>
      <c r="C196" s="175" t="s">
        <v>282</v>
      </c>
      <c r="D196" s="175" t="s">
        <v>167</v>
      </c>
      <c r="E196" s="176" t="s">
        <v>394</v>
      </c>
      <c r="F196" s="177" t="s">
        <v>395</v>
      </c>
      <c r="G196" s="178" t="s">
        <v>337</v>
      </c>
      <c r="H196" s="179">
        <v>5.76</v>
      </c>
      <c r="I196" s="180"/>
      <c r="J196" s="181">
        <f t="shared" si="21"/>
        <v>0</v>
      </c>
      <c r="K196" s="177" t="s">
        <v>171</v>
      </c>
      <c r="L196" s="25"/>
      <c r="M196" s="182" t="s">
        <v>1</v>
      </c>
      <c r="N196" s="183" t="s">
        <v>41</v>
      </c>
      <c r="O196" s="22"/>
      <c r="P196" s="184">
        <f t="shared" si="22"/>
        <v>0</v>
      </c>
      <c r="Q196" s="184">
        <v>2.32E-3</v>
      </c>
      <c r="R196" s="184">
        <f t="shared" si="23"/>
        <v>1.33632E-2</v>
      </c>
      <c r="S196" s="184">
        <v>0</v>
      </c>
      <c r="T196" s="185">
        <f t="shared" si="24"/>
        <v>0</v>
      </c>
      <c r="AR196" s="186" t="s">
        <v>172</v>
      </c>
      <c r="AT196" s="186" t="s">
        <v>167</v>
      </c>
      <c r="AU196" s="186" t="s">
        <v>134</v>
      </c>
      <c r="AY196" s="3" t="s">
        <v>165</v>
      </c>
      <c r="BE196" s="187">
        <f t="shared" si="9"/>
        <v>0</v>
      </c>
      <c r="BF196" s="187">
        <f t="shared" si="10"/>
        <v>0</v>
      </c>
      <c r="BG196" s="187">
        <f t="shared" si="11"/>
        <v>0</v>
      </c>
      <c r="BH196" s="187">
        <f t="shared" si="12"/>
        <v>0</v>
      </c>
      <c r="BI196" s="187">
        <f t="shared" si="13"/>
        <v>0</v>
      </c>
      <c r="BJ196" s="3" t="s">
        <v>84</v>
      </c>
      <c r="BK196" s="187">
        <f t="shared" si="25"/>
        <v>0</v>
      </c>
      <c r="BL196" s="3" t="s">
        <v>172</v>
      </c>
      <c r="BM196" s="186" t="s">
        <v>396</v>
      </c>
    </row>
    <row r="197" spans="2:65" s="159" customFormat="1" ht="22.9" customHeight="1">
      <c r="B197" s="160"/>
      <c r="C197" s="161"/>
      <c r="D197" s="162" t="s">
        <v>75</v>
      </c>
      <c r="E197" s="173" t="s">
        <v>272</v>
      </c>
      <c r="F197" s="173" t="s">
        <v>273</v>
      </c>
      <c r="G197" s="161"/>
      <c r="H197" s="161"/>
      <c r="I197" s="164"/>
      <c r="J197" s="174">
        <f>BK197</f>
        <v>0</v>
      </c>
      <c r="K197" s="161"/>
      <c r="L197" s="166"/>
      <c r="M197" s="167"/>
      <c r="N197" s="161"/>
      <c r="O197" s="161"/>
      <c r="P197" s="168">
        <f>P198</f>
        <v>0</v>
      </c>
      <c r="Q197" s="161"/>
      <c r="R197" s="168">
        <f>R198</f>
        <v>0</v>
      </c>
      <c r="S197" s="161"/>
      <c r="T197" s="169">
        <f>T198</f>
        <v>0</v>
      </c>
      <c r="AR197" s="170" t="s">
        <v>84</v>
      </c>
      <c r="AT197" s="171" t="s">
        <v>75</v>
      </c>
      <c r="AU197" s="171" t="s">
        <v>84</v>
      </c>
      <c r="AY197" s="170" t="s">
        <v>165</v>
      </c>
      <c r="BK197" s="172">
        <f>BK198</f>
        <v>0</v>
      </c>
    </row>
    <row r="198" spans="2:65" s="20" customFormat="1" ht="33" customHeight="1">
      <c r="B198" s="21"/>
      <c r="C198" s="175" t="s">
        <v>287</v>
      </c>
      <c r="D198" s="175" t="s">
        <v>167</v>
      </c>
      <c r="E198" s="176" t="s">
        <v>397</v>
      </c>
      <c r="F198" s="177" t="s">
        <v>398</v>
      </c>
      <c r="G198" s="178" t="s">
        <v>202</v>
      </c>
      <c r="H198" s="179">
        <v>42.356999999999999</v>
      </c>
      <c r="I198" s="180"/>
      <c r="J198" s="181">
        <f>ROUND(I198*H198,2)</f>
        <v>0</v>
      </c>
      <c r="K198" s="177" t="s">
        <v>171</v>
      </c>
      <c r="L198" s="25"/>
      <c r="M198" s="182" t="s">
        <v>1</v>
      </c>
      <c r="N198" s="183" t="s">
        <v>41</v>
      </c>
      <c r="O198" s="22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AR198" s="186" t="s">
        <v>172</v>
      </c>
      <c r="AT198" s="186" t="s">
        <v>167</v>
      </c>
      <c r="AU198" s="186" t="s">
        <v>86</v>
      </c>
      <c r="AY198" s="3" t="s">
        <v>165</v>
      </c>
      <c r="BE198" s="187">
        <f t="shared" si="9"/>
        <v>0</v>
      </c>
      <c r="BF198" s="187">
        <f t="shared" si="10"/>
        <v>0</v>
      </c>
      <c r="BG198" s="187">
        <f t="shared" si="11"/>
        <v>0</v>
      </c>
      <c r="BH198" s="187">
        <f t="shared" si="12"/>
        <v>0</v>
      </c>
      <c r="BI198" s="187">
        <f t="shared" si="13"/>
        <v>0</v>
      </c>
      <c r="BJ198" s="3" t="s">
        <v>84</v>
      </c>
      <c r="BK198" s="187">
        <f>ROUND(I198*H198,2)</f>
        <v>0</v>
      </c>
      <c r="BL198" s="3" t="s">
        <v>172</v>
      </c>
      <c r="BM198" s="186" t="s">
        <v>399</v>
      </c>
    </row>
    <row r="199" spans="2:65" s="159" customFormat="1" ht="25.9" customHeight="1">
      <c r="B199" s="160"/>
      <c r="C199" s="161"/>
      <c r="D199" s="162" t="s">
        <v>75</v>
      </c>
      <c r="E199" s="163" t="s">
        <v>278</v>
      </c>
      <c r="F199" s="163" t="s">
        <v>279</v>
      </c>
      <c r="G199" s="161"/>
      <c r="H199" s="161"/>
      <c r="I199" s="164"/>
      <c r="J199" s="165">
        <f t="shared" ref="J199:J200" si="26">BK199</f>
        <v>0</v>
      </c>
      <c r="K199" s="161"/>
      <c r="L199" s="166"/>
      <c r="M199" s="167"/>
      <c r="N199" s="161"/>
      <c r="O199" s="161"/>
      <c r="P199" s="168">
        <f>P200</f>
        <v>0</v>
      </c>
      <c r="Q199" s="161"/>
      <c r="R199" s="168">
        <f>R200</f>
        <v>8.9999999999999993E-3</v>
      </c>
      <c r="S199" s="161"/>
      <c r="T199" s="169">
        <f>T200</f>
        <v>0</v>
      </c>
      <c r="AR199" s="170" t="s">
        <v>86</v>
      </c>
      <c r="AT199" s="171" t="s">
        <v>75</v>
      </c>
      <c r="AU199" s="171" t="s">
        <v>76</v>
      </c>
      <c r="AY199" s="170" t="s">
        <v>165</v>
      </c>
      <c r="BK199" s="172">
        <f>BK200</f>
        <v>0</v>
      </c>
    </row>
    <row r="200" spans="2:65" s="159" customFormat="1" ht="22.9" customHeight="1">
      <c r="B200" s="160"/>
      <c r="C200" s="161"/>
      <c r="D200" s="162" t="s">
        <v>75</v>
      </c>
      <c r="E200" s="173" t="s">
        <v>400</v>
      </c>
      <c r="F200" s="173" t="s">
        <v>401</v>
      </c>
      <c r="G200" s="161"/>
      <c r="H200" s="161"/>
      <c r="I200" s="164"/>
      <c r="J200" s="174">
        <f t="shared" si="26"/>
        <v>0</v>
      </c>
      <c r="K200" s="161"/>
      <c r="L200" s="166"/>
      <c r="M200" s="167"/>
      <c r="N200" s="161"/>
      <c r="O200" s="161"/>
      <c r="P200" s="168">
        <f>SUM(P201:P206)</f>
        <v>0</v>
      </c>
      <c r="Q200" s="161"/>
      <c r="R200" s="168">
        <f>SUM(R201:R206)</f>
        <v>8.9999999999999993E-3</v>
      </c>
      <c r="S200" s="161"/>
      <c r="T200" s="169">
        <f>SUM(T201:T206)</f>
        <v>0</v>
      </c>
      <c r="AR200" s="170" t="s">
        <v>86</v>
      </c>
      <c r="AT200" s="171" t="s">
        <v>75</v>
      </c>
      <c r="AU200" s="171" t="s">
        <v>84</v>
      </c>
      <c r="AY200" s="170" t="s">
        <v>165</v>
      </c>
      <c r="BK200" s="172">
        <f>SUM(BK201:BK206)</f>
        <v>0</v>
      </c>
    </row>
    <row r="201" spans="2:65" s="20" customFormat="1" ht="24.2" customHeight="1">
      <c r="B201" s="21"/>
      <c r="C201" s="175" t="s">
        <v>292</v>
      </c>
      <c r="D201" s="175" t="s">
        <v>167</v>
      </c>
      <c r="E201" s="176" t="s">
        <v>402</v>
      </c>
      <c r="F201" s="177" t="s">
        <v>403</v>
      </c>
      <c r="G201" s="178" t="s">
        <v>132</v>
      </c>
      <c r="H201" s="179">
        <v>27.463000000000001</v>
      </c>
      <c r="I201" s="180"/>
      <c r="J201" s="181">
        <f>ROUND(I201*H201,2)</f>
        <v>0</v>
      </c>
      <c r="K201" s="177" t="s">
        <v>171</v>
      </c>
      <c r="L201" s="25"/>
      <c r="M201" s="182" t="s">
        <v>1</v>
      </c>
      <c r="N201" s="183" t="s">
        <v>41</v>
      </c>
      <c r="O201" s="22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AR201" s="186" t="s">
        <v>249</v>
      </c>
      <c r="AT201" s="186" t="s">
        <v>167</v>
      </c>
      <c r="AU201" s="186" t="s">
        <v>86</v>
      </c>
      <c r="AY201" s="3" t="s">
        <v>165</v>
      </c>
      <c r="BE201" s="187">
        <f t="shared" si="9"/>
        <v>0</v>
      </c>
      <c r="BF201" s="187">
        <f t="shared" si="10"/>
        <v>0</v>
      </c>
      <c r="BG201" s="187">
        <f t="shared" si="11"/>
        <v>0</v>
      </c>
      <c r="BH201" s="187">
        <f t="shared" si="12"/>
        <v>0</v>
      </c>
      <c r="BI201" s="187">
        <f t="shared" si="13"/>
        <v>0</v>
      </c>
      <c r="BJ201" s="3" t="s">
        <v>84</v>
      </c>
      <c r="BK201" s="187">
        <f>ROUND(I201*H201,2)</f>
        <v>0</v>
      </c>
      <c r="BL201" s="3" t="s">
        <v>249</v>
      </c>
      <c r="BM201" s="186" t="s">
        <v>404</v>
      </c>
    </row>
    <row r="202" spans="2:65" s="188" customFormat="1">
      <c r="B202" s="189"/>
      <c r="C202" s="190"/>
      <c r="D202" s="191" t="s">
        <v>174</v>
      </c>
      <c r="E202" s="192" t="s">
        <v>1</v>
      </c>
      <c r="F202" s="193" t="s">
        <v>405</v>
      </c>
      <c r="G202" s="190"/>
      <c r="H202" s="194">
        <v>27.463000000000001</v>
      </c>
      <c r="I202" s="195"/>
      <c r="J202" s="190"/>
      <c r="K202" s="190"/>
      <c r="L202" s="196"/>
      <c r="M202" s="197"/>
      <c r="N202" s="190"/>
      <c r="O202" s="190"/>
      <c r="P202" s="190"/>
      <c r="Q202" s="190"/>
      <c r="R202" s="190"/>
      <c r="S202" s="190"/>
      <c r="T202" s="198"/>
      <c r="AT202" s="199" t="s">
        <v>174</v>
      </c>
      <c r="AU202" s="199" t="s">
        <v>86</v>
      </c>
      <c r="AV202" s="188" t="s">
        <v>86</v>
      </c>
      <c r="AW202" s="188" t="s">
        <v>31</v>
      </c>
      <c r="AX202" s="188" t="s">
        <v>76</v>
      </c>
      <c r="AY202" s="199" t="s">
        <v>165</v>
      </c>
    </row>
    <row r="203" spans="2:65" s="200" customFormat="1">
      <c r="B203" s="201"/>
      <c r="C203" s="202"/>
      <c r="D203" s="191" t="s">
        <v>174</v>
      </c>
      <c r="E203" s="203" t="s">
        <v>1</v>
      </c>
      <c r="F203" s="204" t="s">
        <v>176</v>
      </c>
      <c r="G203" s="202"/>
      <c r="H203" s="205">
        <v>27.463000000000001</v>
      </c>
      <c r="I203" s="206"/>
      <c r="J203" s="202"/>
      <c r="K203" s="202"/>
      <c r="L203" s="207"/>
      <c r="M203" s="208"/>
      <c r="N203" s="202"/>
      <c r="O203" s="202"/>
      <c r="P203" s="202"/>
      <c r="Q203" s="202"/>
      <c r="R203" s="202"/>
      <c r="S203" s="202"/>
      <c r="T203" s="209"/>
      <c r="AT203" s="210" t="s">
        <v>174</v>
      </c>
      <c r="AU203" s="210" t="s">
        <v>86</v>
      </c>
      <c r="AV203" s="200" t="s">
        <v>172</v>
      </c>
      <c r="AW203" s="200" t="s">
        <v>31</v>
      </c>
      <c r="AX203" s="200" t="s">
        <v>84</v>
      </c>
      <c r="AY203" s="210" t="s">
        <v>165</v>
      </c>
    </row>
    <row r="204" spans="2:65" s="20" customFormat="1" ht="16.5" customHeight="1">
      <c r="B204" s="21"/>
      <c r="C204" s="221" t="s">
        <v>406</v>
      </c>
      <c r="D204" s="221" t="s">
        <v>199</v>
      </c>
      <c r="E204" s="222" t="s">
        <v>407</v>
      </c>
      <c r="F204" s="223" t="s">
        <v>408</v>
      </c>
      <c r="G204" s="224" t="s">
        <v>202</v>
      </c>
      <c r="H204" s="225">
        <v>8.9999999999999993E-3</v>
      </c>
      <c r="I204" s="226"/>
      <c r="J204" s="227">
        <f>ROUND(I204*H204,2)</f>
        <v>0</v>
      </c>
      <c r="K204" s="223" t="s">
        <v>171</v>
      </c>
      <c r="L204" s="228"/>
      <c r="M204" s="229" t="s">
        <v>1</v>
      </c>
      <c r="N204" s="230" t="s">
        <v>41</v>
      </c>
      <c r="O204" s="22"/>
      <c r="P204" s="184">
        <f>O204*H204</f>
        <v>0</v>
      </c>
      <c r="Q204" s="184">
        <v>1</v>
      </c>
      <c r="R204" s="184">
        <f>Q204*H204</f>
        <v>8.9999999999999993E-3</v>
      </c>
      <c r="S204" s="184">
        <v>0</v>
      </c>
      <c r="T204" s="185">
        <f>S204*H204</f>
        <v>0</v>
      </c>
      <c r="AR204" s="186" t="s">
        <v>290</v>
      </c>
      <c r="AT204" s="186" t="s">
        <v>199</v>
      </c>
      <c r="AU204" s="186" t="s">
        <v>86</v>
      </c>
      <c r="AY204" s="3" t="s">
        <v>165</v>
      </c>
      <c r="BE204" s="187">
        <f t="shared" si="9"/>
        <v>0</v>
      </c>
      <c r="BF204" s="187">
        <f t="shared" si="10"/>
        <v>0</v>
      </c>
      <c r="BG204" s="187">
        <f t="shared" si="11"/>
        <v>0</v>
      </c>
      <c r="BH204" s="187">
        <f t="shared" si="12"/>
        <v>0</v>
      </c>
      <c r="BI204" s="187">
        <f t="shared" si="13"/>
        <v>0</v>
      </c>
      <c r="BJ204" s="3" t="s">
        <v>84</v>
      </c>
      <c r="BK204" s="187">
        <f>ROUND(I204*H204,2)</f>
        <v>0</v>
      </c>
      <c r="BL204" s="3" t="s">
        <v>249</v>
      </c>
      <c r="BM204" s="186" t="s">
        <v>409</v>
      </c>
    </row>
    <row r="205" spans="2:65" s="188" customFormat="1">
      <c r="B205" s="189"/>
      <c r="C205" s="190"/>
      <c r="D205" s="191" t="s">
        <v>174</v>
      </c>
      <c r="E205" s="190"/>
      <c r="F205" s="193" t="s">
        <v>410</v>
      </c>
      <c r="G205" s="190"/>
      <c r="H205" s="194">
        <v>8.9999999999999993E-3</v>
      </c>
      <c r="I205" s="195"/>
      <c r="J205" s="190"/>
      <c r="K205" s="190"/>
      <c r="L205" s="196"/>
      <c r="M205" s="197"/>
      <c r="N205" s="190"/>
      <c r="O205" s="190"/>
      <c r="P205" s="190"/>
      <c r="Q205" s="190"/>
      <c r="R205" s="190"/>
      <c r="S205" s="190"/>
      <c r="T205" s="198"/>
      <c r="AT205" s="199" t="s">
        <v>174</v>
      </c>
      <c r="AU205" s="199" t="s">
        <v>86</v>
      </c>
      <c r="AV205" s="188" t="s">
        <v>86</v>
      </c>
      <c r="AW205" s="188" t="s">
        <v>4</v>
      </c>
      <c r="AX205" s="188" t="s">
        <v>84</v>
      </c>
      <c r="AY205" s="199" t="s">
        <v>165</v>
      </c>
    </row>
    <row r="206" spans="2:65" s="20" customFormat="1" ht="24.2" customHeight="1">
      <c r="B206" s="21"/>
      <c r="C206" s="175" t="s">
        <v>411</v>
      </c>
      <c r="D206" s="175" t="s">
        <v>167</v>
      </c>
      <c r="E206" s="176" t="s">
        <v>412</v>
      </c>
      <c r="F206" s="177" t="s">
        <v>413</v>
      </c>
      <c r="G206" s="178" t="s">
        <v>295</v>
      </c>
      <c r="H206" s="235"/>
      <c r="I206" s="180"/>
      <c r="J206" s="181">
        <f>ROUND(I206*H206,2)</f>
        <v>0</v>
      </c>
      <c r="K206" s="177" t="s">
        <v>171</v>
      </c>
      <c r="L206" s="25"/>
      <c r="M206" s="236" t="s">
        <v>1</v>
      </c>
      <c r="N206" s="237" t="s">
        <v>41</v>
      </c>
      <c r="O206" s="238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AR206" s="186" t="s">
        <v>249</v>
      </c>
      <c r="AT206" s="186" t="s">
        <v>167</v>
      </c>
      <c r="AU206" s="186" t="s">
        <v>86</v>
      </c>
      <c r="AY206" s="3" t="s">
        <v>165</v>
      </c>
      <c r="BE206" s="187">
        <f t="shared" si="9"/>
        <v>0</v>
      </c>
      <c r="BF206" s="187">
        <f t="shared" si="10"/>
        <v>0</v>
      </c>
      <c r="BG206" s="187">
        <f t="shared" si="11"/>
        <v>0</v>
      </c>
      <c r="BH206" s="187">
        <f t="shared" si="12"/>
        <v>0</v>
      </c>
      <c r="BI206" s="187">
        <f t="shared" si="13"/>
        <v>0</v>
      </c>
      <c r="BJ206" s="3" t="s">
        <v>84</v>
      </c>
      <c r="BK206" s="187">
        <f>ROUND(I206*H206,2)</f>
        <v>0</v>
      </c>
      <c r="BL206" s="3" t="s">
        <v>249</v>
      </c>
      <c r="BM206" s="186" t="s">
        <v>414</v>
      </c>
    </row>
    <row r="207" spans="2:65" s="20" customFormat="1" ht="6.95" customHeight="1">
      <c r="B207" s="37"/>
      <c r="C207" s="38"/>
      <c r="D207" s="38"/>
      <c r="E207" s="38"/>
      <c r="F207" s="38"/>
      <c r="G207" s="38"/>
      <c r="H207" s="38"/>
      <c r="I207" s="38"/>
      <c r="J207" s="38"/>
      <c r="K207" s="38"/>
      <c r="L207" s="25"/>
    </row>
  </sheetData>
  <sheetProtection algorithmName="SHA-512" hashValue="enbJP+DdYOAdIR3CkKLyrIqUochv3yERo/dvdCEuOhjVw0sjgdKozolXwpJoOI5wFpLoRnEUcmhNmZd4OYhfqg==" saltValue="hiVz5d+6kUCCujv9JAnMpaC6UcENfMf1C+Br6XPHS1pyHuHNJNjwx4eWSv1D4Q09NxioTCZ/O46WmZW5ZEMGew==" spinCount="100000" sheet="1" objects="1" scenarios="1" formatColumns="0" formatRows="0" autoFilter="0"/>
  <autoFilter ref="C125:K206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5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3" t="s">
        <v>92</v>
      </c>
      <c r="AZ2" s="101" t="s">
        <v>130</v>
      </c>
      <c r="BA2" s="101" t="s">
        <v>415</v>
      </c>
      <c r="BB2" s="101" t="s">
        <v>132</v>
      </c>
      <c r="BC2" s="101" t="s">
        <v>416</v>
      </c>
      <c r="BD2" s="101" t="s">
        <v>134</v>
      </c>
    </row>
    <row r="3" spans="2:5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6"/>
      <c r="AT3" s="3" t="s">
        <v>86</v>
      </c>
    </row>
    <row r="4" spans="2:56" s="1" customFormat="1" ht="24.95" customHeight="1">
      <c r="B4" s="6"/>
      <c r="D4" s="104" t="s">
        <v>135</v>
      </c>
      <c r="L4" s="6"/>
      <c r="M4" s="105" t="s">
        <v>10</v>
      </c>
      <c r="AT4" s="3" t="s">
        <v>4</v>
      </c>
    </row>
    <row r="5" spans="2:56" s="1" customFormat="1" ht="6.95" customHeight="1">
      <c r="B5" s="6"/>
      <c r="L5" s="6"/>
    </row>
    <row r="6" spans="2:56" s="1" customFormat="1" ht="12" customHeight="1">
      <c r="B6" s="6"/>
      <c r="D6" s="106" t="s">
        <v>16</v>
      </c>
      <c r="L6" s="6"/>
    </row>
    <row r="7" spans="2:56" s="1" customFormat="1" ht="16.5" customHeight="1">
      <c r="B7" s="6"/>
      <c r="E7" s="302" t="str">
        <f>'Rekapitulace stavby'!K6</f>
        <v>Rozšíření infrastruktury cestovního ruchu u Pilské nádrže</v>
      </c>
      <c r="F7" s="303"/>
      <c r="G7" s="303"/>
      <c r="H7" s="303"/>
      <c r="L7" s="6"/>
    </row>
    <row r="8" spans="2:56" s="20" customFormat="1" ht="12" customHeight="1">
      <c r="B8" s="25"/>
      <c r="D8" s="106" t="s">
        <v>136</v>
      </c>
      <c r="L8" s="25"/>
    </row>
    <row r="9" spans="2:56" s="20" customFormat="1" ht="16.5" customHeight="1">
      <c r="B9" s="25"/>
      <c r="E9" s="304" t="s">
        <v>417</v>
      </c>
      <c r="F9" s="305"/>
      <c r="G9" s="305"/>
      <c r="H9" s="305"/>
      <c r="L9" s="25"/>
    </row>
    <row r="10" spans="2:56" s="20" customFormat="1">
      <c r="B10" s="25"/>
      <c r="L10" s="25"/>
    </row>
    <row r="11" spans="2:56" s="20" customFormat="1" ht="12" customHeight="1">
      <c r="B11" s="25"/>
      <c r="D11" s="106" t="s">
        <v>18</v>
      </c>
      <c r="F11" s="96" t="s">
        <v>1</v>
      </c>
      <c r="I11" s="106" t="s">
        <v>19</v>
      </c>
      <c r="J11" s="96" t="s">
        <v>1</v>
      </c>
      <c r="L11" s="25"/>
    </row>
    <row r="12" spans="2:56" s="20" customFormat="1" ht="12" customHeight="1">
      <c r="B12" s="25"/>
      <c r="D12" s="106" t="s">
        <v>20</v>
      </c>
      <c r="F12" s="96" t="s">
        <v>21</v>
      </c>
      <c r="I12" s="106" t="s">
        <v>22</v>
      </c>
      <c r="J12" s="107" t="str">
        <f>'Rekapitulace stavby'!AN8</f>
        <v>Vyplň údaj</v>
      </c>
      <c r="L12" s="25"/>
    </row>
    <row r="13" spans="2:56" s="20" customFormat="1" ht="10.9" customHeight="1">
      <c r="B13" s="25"/>
      <c r="L13" s="25"/>
    </row>
    <row r="14" spans="2:56" s="20" customFormat="1" ht="12" customHeight="1">
      <c r="B14" s="25"/>
      <c r="D14" s="106" t="s">
        <v>23</v>
      </c>
      <c r="I14" s="106" t="s">
        <v>24</v>
      </c>
      <c r="J14" s="96" t="str">
        <f>IF('Rekapitulace stavby'!AN10="","",'Rekapitulace stavby'!AN10)</f>
        <v/>
      </c>
      <c r="L14" s="25"/>
    </row>
    <row r="15" spans="2:56" s="20" customFormat="1" ht="18" customHeight="1">
      <c r="B15" s="25"/>
      <c r="E15" s="96" t="str">
        <f>IF('Rekapitulace stavby'!E11="","",'Rekapitulace stavby'!E11)</f>
        <v xml:space="preserve"> </v>
      </c>
      <c r="I15" s="106" t="s">
        <v>26</v>
      </c>
      <c r="J15" s="96" t="str">
        <f>IF('Rekapitulace stavby'!AN11="","",'Rekapitulace stavby'!AN11)</f>
        <v/>
      </c>
      <c r="L15" s="25"/>
    </row>
    <row r="16" spans="2:56" s="20" customFormat="1" ht="6.95" customHeight="1">
      <c r="B16" s="25"/>
      <c r="L16" s="25"/>
    </row>
    <row r="17" spans="2:12" s="20" customFormat="1" ht="12" customHeight="1">
      <c r="B17" s="25"/>
      <c r="D17" s="106" t="s">
        <v>27</v>
      </c>
      <c r="I17" s="106" t="s">
        <v>24</v>
      </c>
      <c r="J17" s="16" t="str">
        <f>'Rekapitulace stavby'!AN13</f>
        <v>Vyplň údaj</v>
      </c>
      <c r="L17" s="25"/>
    </row>
    <row r="18" spans="2:12" s="20" customFormat="1" ht="18" customHeight="1">
      <c r="B18" s="25"/>
      <c r="E18" s="306" t="str">
        <f>'Rekapitulace stavby'!E14</f>
        <v>Vyplň údaj</v>
      </c>
      <c r="F18" s="307"/>
      <c r="G18" s="307"/>
      <c r="H18" s="307"/>
      <c r="I18" s="106" t="s">
        <v>26</v>
      </c>
      <c r="J18" s="16" t="str">
        <f>'Rekapitulace stavby'!AN14</f>
        <v>Vyplň údaj</v>
      </c>
      <c r="L18" s="25"/>
    </row>
    <row r="19" spans="2:12" s="20" customFormat="1" ht="6.95" customHeight="1">
      <c r="B19" s="25"/>
      <c r="L19" s="25"/>
    </row>
    <row r="20" spans="2:12" s="20" customFormat="1" ht="12" customHeight="1">
      <c r="B20" s="25"/>
      <c r="D20" s="106" t="s">
        <v>29</v>
      </c>
      <c r="I20" s="106" t="s">
        <v>24</v>
      </c>
      <c r="J20" s="96" t="s">
        <v>1</v>
      </c>
      <c r="L20" s="25"/>
    </row>
    <row r="21" spans="2:12" s="20" customFormat="1" ht="18" customHeight="1">
      <c r="B21" s="25"/>
      <c r="E21" s="96" t="s">
        <v>30</v>
      </c>
      <c r="I21" s="106" t="s">
        <v>26</v>
      </c>
      <c r="J21" s="96" t="s">
        <v>1</v>
      </c>
      <c r="L21" s="25"/>
    </row>
    <row r="22" spans="2:12" s="20" customFormat="1" ht="6.95" customHeight="1">
      <c r="B22" s="25"/>
      <c r="L22" s="25"/>
    </row>
    <row r="23" spans="2:12" s="20" customFormat="1" ht="12" customHeight="1">
      <c r="B23" s="25"/>
      <c r="D23" s="106" t="s">
        <v>32</v>
      </c>
      <c r="I23" s="106" t="s">
        <v>24</v>
      </c>
      <c r="J23" s="96" t="s">
        <v>1</v>
      </c>
      <c r="L23" s="25"/>
    </row>
    <row r="24" spans="2:12" s="20" customFormat="1" ht="18" customHeight="1">
      <c r="B24" s="25"/>
      <c r="E24" s="96" t="s">
        <v>33</v>
      </c>
      <c r="I24" s="106" t="s">
        <v>26</v>
      </c>
      <c r="J24" s="96" t="s">
        <v>1</v>
      </c>
      <c r="L24" s="25"/>
    </row>
    <row r="25" spans="2:12" s="20" customFormat="1" ht="6.95" customHeight="1">
      <c r="B25" s="25"/>
      <c r="L25" s="25"/>
    </row>
    <row r="26" spans="2:12" s="20" customFormat="1" ht="12" customHeight="1">
      <c r="B26" s="25"/>
      <c r="D26" s="106" t="s">
        <v>34</v>
      </c>
      <c r="L26" s="25"/>
    </row>
    <row r="27" spans="2:12" s="108" customFormat="1" ht="16.5" customHeight="1">
      <c r="B27" s="109"/>
      <c r="E27" s="308" t="s">
        <v>1</v>
      </c>
      <c r="F27" s="308"/>
      <c r="G27" s="308"/>
      <c r="H27" s="308"/>
      <c r="L27" s="109"/>
    </row>
    <row r="28" spans="2:12" s="20" customFormat="1" ht="6.95" customHeight="1">
      <c r="B28" s="25"/>
      <c r="L28" s="25"/>
    </row>
    <row r="29" spans="2:12" s="20" customFormat="1" ht="6.95" customHeight="1">
      <c r="B29" s="25"/>
      <c r="D29" s="52"/>
      <c r="E29" s="52"/>
      <c r="F29" s="52"/>
      <c r="G29" s="52"/>
      <c r="H29" s="52"/>
      <c r="I29" s="52"/>
      <c r="J29" s="52"/>
      <c r="K29" s="52"/>
      <c r="L29" s="25"/>
    </row>
    <row r="30" spans="2:12" s="20" customFormat="1" ht="25.35" customHeight="1">
      <c r="B30" s="25"/>
      <c r="D30" s="110" t="s">
        <v>36</v>
      </c>
      <c r="J30" s="111">
        <f>ROUND(J124, 2)</f>
        <v>0</v>
      </c>
      <c r="L30" s="25"/>
    </row>
    <row r="31" spans="2:12" s="20" customFormat="1" ht="6.95" customHeight="1">
      <c r="B31" s="25"/>
      <c r="D31" s="52"/>
      <c r="E31" s="52"/>
      <c r="F31" s="52"/>
      <c r="G31" s="52"/>
      <c r="H31" s="52"/>
      <c r="I31" s="52"/>
      <c r="J31" s="52"/>
      <c r="K31" s="52"/>
      <c r="L31" s="25"/>
    </row>
    <row r="32" spans="2:12" s="20" customFormat="1" ht="14.45" customHeight="1">
      <c r="B32" s="25"/>
      <c r="F32" s="112" t="s">
        <v>38</v>
      </c>
      <c r="I32" s="112" t="s">
        <v>37</v>
      </c>
      <c r="J32" s="112" t="s">
        <v>39</v>
      </c>
      <c r="L32" s="25"/>
    </row>
    <row r="33" spans="2:12" s="20" customFormat="1" ht="14.45" customHeight="1">
      <c r="B33" s="25"/>
      <c r="D33" s="54" t="s">
        <v>40</v>
      </c>
      <c r="E33" s="106" t="s">
        <v>41</v>
      </c>
      <c r="F33" s="113">
        <f>ROUND((SUM(BE124:BE192)),  2)</f>
        <v>0</v>
      </c>
      <c r="I33" s="114">
        <v>0.21</v>
      </c>
      <c r="J33" s="113">
        <f>ROUND(((SUM(BE124:BE192))*I33),  2)</f>
        <v>0</v>
      </c>
      <c r="L33" s="25"/>
    </row>
    <row r="34" spans="2:12" s="20" customFormat="1" ht="14.45" customHeight="1">
      <c r="B34" s="25"/>
      <c r="E34" s="106" t="s">
        <v>42</v>
      </c>
      <c r="F34" s="113">
        <f>ROUND((SUM(BF124:BF192)),  2)</f>
        <v>0</v>
      </c>
      <c r="I34" s="114">
        <v>0.12</v>
      </c>
      <c r="J34" s="113">
        <f>ROUND(((SUM(BF124:BF192))*I34),  2)</f>
        <v>0</v>
      </c>
      <c r="L34" s="25"/>
    </row>
    <row r="35" spans="2:12" s="20" customFormat="1" ht="14.45" hidden="1" customHeight="1">
      <c r="B35" s="25"/>
      <c r="E35" s="106" t="s">
        <v>43</v>
      </c>
      <c r="F35" s="113">
        <f>ROUND((SUM(BG124:BG192)),  2)</f>
        <v>0</v>
      </c>
      <c r="I35" s="114">
        <v>0.21</v>
      </c>
      <c r="J35" s="113">
        <f t="shared" ref="J35:J37" si="0">0</f>
        <v>0</v>
      </c>
      <c r="L35" s="25"/>
    </row>
    <row r="36" spans="2:12" s="20" customFormat="1" ht="14.45" hidden="1" customHeight="1">
      <c r="B36" s="25"/>
      <c r="E36" s="106" t="s">
        <v>44</v>
      </c>
      <c r="F36" s="113">
        <f>ROUND((SUM(BH124:BH192)),  2)</f>
        <v>0</v>
      </c>
      <c r="I36" s="114">
        <v>0.12</v>
      </c>
      <c r="J36" s="113">
        <f t="shared" si="0"/>
        <v>0</v>
      </c>
      <c r="L36" s="25"/>
    </row>
    <row r="37" spans="2:12" s="20" customFormat="1" ht="14.45" hidden="1" customHeight="1">
      <c r="B37" s="25"/>
      <c r="E37" s="106" t="s">
        <v>45</v>
      </c>
      <c r="F37" s="113">
        <f>ROUND((SUM(BI124:BI192)),  2)</f>
        <v>0</v>
      </c>
      <c r="I37" s="114">
        <v>0</v>
      </c>
      <c r="J37" s="113">
        <f t="shared" si="0"/>
        <v>0</v>
      </c>
      <c r="L37" s="25"/>
    </row>
    <row r="38" spans="2:12" s="20" customFormat="1" ht="6.95" customHeight="1">
      <c r="B38" s="25"/>
      <c r="L38" s="25"/>
    </row>
    <row r="39" spans="2:12" s="20" customFormat="1" ht="25.35" customHeight="1">
      <c r="B39" s="25"/>
      <c r="C39" s="115"/>
      <c r="D39" s="116" t="s">
        <v>46</v>
      </c>
      <c r="E39" s="117"/>
      <c r="F39" s="117"/>
      <c r="G39" s="118" t="s">
        <v>47</v>
      </c>
      <c r="H39" s="119" t="s">
        <v>48</v>
      </c>
      <c r="I39" s="117"/>
      <c r="J39" s="120">
        <f>SUM(J30:J37)</f>
        <v>0</v>
      </c>
      <c r="K39" s="121"/>
      <c r="L39" s="25"/>
    </row>
    <row r="40" spans="2:12" s="20" customFormat="1" ht="14.45" customHeight="1">
      <c r="B40" s="25"/>
      <c r="L40" s="25"/>
    </row>
    <row r="41" spans="2:12" s="1" customFormat="1" ht="14.45" customHeight="1">
      <c r="B41" s="6"/>
      <c r="L41" s="6"/>
    </row>
    <row r="42" spans="2:12" s="1" customFormat="1" ht="14.45" customHeight="1">
      <c r="B42" s="6"/>
      <c r="L42" s="6"/>
    </row>
    <row r="43" spans="2:12" s="1" customFormat="1" ht="14.45" customHeight="1">
      <c r="B43" s="6"/>
      <c r="L43" s="6"/>
    </row>
    <row r="44" spans="2:12" s="1" customFormat="1" ht="14.45" customHeight="1">
      <c r="B44" s="6"/>
      <c r="L44" s="6"/>
    </row>
    <row r="45" spans="2:12" s="1" customFormat="1" ht="14.45" customHeight="1">
      <c r="B45" s="6"/>
      <c r="L45" s="6"/>
    </row>
    <row r="46" spans="2:12" s="1" customFormat="1" ht="14.45" customHeight="1">
      <c r="B46" s="6"/>
      <c r="L46" s="6"/>
    </row>
    <row r="47" spans="2:12" s="1" customFormat="1" ht="14.45" customHeight="1">
      <c r="B47" s="6"/>
      <c r="L47" s="6"/>
    </row>
    <row r="48" spans="2:12" s="1" customFormat="1" ht="14.45" customHeight="1">
      <c r="B48" s="6"/>
      <c r="L48" s="6"/>
    </row>
    <row r="49" spans="2:12" s="1" customFormat="1" ht="14.45" customHeight="1">
      <c r="B49" s="6"/>
      <c r="L49" s="6"/>
    </row>
    <row r="50" spans="2:12" s="20" customFormat="1" ht="14.45" customHeight="1">
      <c r="B50" s="25"/>
      <c r="D50" s="122" t="s">
        <v>49</v>
      </c>
      <c r="E50" s="123"/>
      <c r="F50" s="123"/>
      <c r="G50" s="122" t="s">
        <v>50</v>
      </c>
      <c r="H50" s="123"/>
      <c r="I50" s="123"/>
      <c r="J50" s="123"/>
      <c r="K50" s="123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0" customFormat="1" ht="12.75">
      <c r="B61" s="25"/>
      <c r="D61" s="124" t="s">
        <v>51</v>
      </c>
      <c r="E61" s="125"/>
      <c r="F61" s="126" t="s">
        <v>52</v>
      </c>
      <c r="G61" s="124" t="s">
        <v>51</v>
      </c>
      <c r="H61" s="125"/>
      <c r="I61" s="125"/>
      <c r="J61" s="127" t="s">
        <v>52</v>
      </c>
      <c r="K61" s="125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0" customFormat="1" ht="12.75">
      <c r="B65" s="25"/>
      <c r="D65" s="122" t="s">
        <v>53</v>
      </c>
      <c r="E65" s="123"/>
      <c r="F65" s="123"/>
      <c r="G65" s="122" t="s">
        <v>54</v>
      </c>
      <c r="H65" s="123"/>
      <c r="I65" s="123"/>
      <c r="J65" s="123"/>
      <c r="K65" s="123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0" customFormat="1" ht="12.75">
      <c r="B76" s="25"/>
      <c r="D76" s="124" t="s">
        <v>51</v>
      </c>
      <c r="E76" s="125"/>
      <c r="F76" s="126" t="s">
        <v>52</v>
      </c>
      <c r="G76" s="124" t="s">
        <v>51</v>
      </c>
      <c r="H76" s="125"/>
      <c r="I76" s="125"/>
      <c r="J76" s="127" t="s">
        <v>52</v>
      </c>
      <c r="K76" s="125"/>
      <c r="L76" s="25"/>
    </row>
    <row r="77" spans="2:12" s="20" customFormat="1" ht="14.45" customHeight="1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25"/>
    </row>
    <row r="81" spans="2:47" s="20" customFormat="1" ht="6.95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25"/>
    </row>
    <row r="82" spans="2:47" s="20" customFormat="1" ht="24.95" customHeight="1">
      <c r="B82" s="21"/>
      <c r="C82" s="9" t="s">
        <v>138</v>
      </c>
      <c r="D82" s="22"/>
      <c r="E82" s="22"/>
      <c r="F82" s="22"/>
      <c r="G82" s="22"/>
      <c r="H82" s="22"/>
      <c r="I82" s="22"/>
      <c r="J82" s="22"/>
      <c r="K82" s="22"/>
      <c r="L82" s="25"/>
    </row>
    <row r="83" spans="2:47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5"/>
    </row>
    <row r="84" spans="2:47" s="20" customFormat="1" ht="12" customHeight="1">
      <c r="B84" s="21"/>
      <c r="C84" s="15" t="s">
        <v>16</v>
      </c>
      <c r="D84" s="22"/>
      <c r="E84" s="22"/>
      <c r="F84" s="22"/>
      <c r="G84" s="22"/>
      <c r="H84" s="22"/>
      <c r="I84" s="22"/>
      <c r="J84" s="22"/>
      <c r="K84" s="22"/>
      <c r="L84" s="25"/>
    </row>
    <row r="85" spans="2:47" s="20" customFormat="1" ht="16.5" customHeight="1">
      <c r="B85" s="21"/>
      <c r="C85" s="22"/>
      <c r="D85" s="22"/>
      <c r="E85" s="309" t="str">
        <f>E7</f>
        <v>Rozšíření infrastruktury cestovního ruchu u Pilské nádrže</v>
      </c>
      <c r="F85" s="310"/>
      <c r="G85" s="310"/>
      <c r="H85" s="310"/>
      <c r="I85" s="22"/>
      <c r="J85" s="22"/>
      <c r="K85" s="22"/>
      <c r="L85" s="25"/>
    </row>
    <row r="86" spans="2:47" s="20" customFormat="1" ht="12" customHeight="1">
      <c r="B86" s="21"/>
      <c r="C86" s="15" t="s">
        <v>136</v>
      </c>
      <c r="D86" s="22"/>
      <c r="E86" s="22"/>
      <c r="F86" s="22"/>
      <c r="G86" s="22"/>
      <c r="H86" s="22"/>
      <c r="I86" s="22"/>
      <c r="J86" s="22"/>
      <c r="K86" s="22"/>
      <c r="L86" s="25"/>
    </row>
    <row r="87" spans="2:47" s="20" customFormat="1" ht="16.5" customHeight="1">
      <c r="B87" s="21"/>
      <c r="C87" s="22"/>
      <c r="D87" s="22"/>
      <c r="E87" s="277" t="str">
        <f>E9</f>
        <v>SO-03 - Venkovní terasa</v>
      </c>
      <c r="F87" s="311"/>
      <c r="G87" s="311"/>
      <c r="H87" s="311"/>
      <c r="I87" s="22"/>
      <c r="J87" s="22"/>
      <c r="K87" s="22"/>
      <c r="L87" s="25"/>
    </row>
    <row r="88" spans="2:47" s="20" customFormat="1" ht="6.95" customHeight="1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5"/>
    </row>
    <row r="89" spans="2:47" s="20" customFormat="1" ht="12" customHeight="1">
      <c r="B89" s="21"/>
      <c r="C89" s="15" t="s">
        <v>20</v>
      </c>
      <c r="D89" s="22"/>
      <c r="E89" s="22"/>
      <c r="F89" s="13" t="str">
        <f>F12</f>
        <v>k.ú. Zámek Žďár [795453]</v>
      </c>
      <c r="G89" s="22"/>
      <c r="H89" s="22"/>
      <c r="I89" s="15" t="s">
        <v>22</v>
      </c>
      <c r="J89" s="51" t="str">
        <f>IF(J12="","",J12)</f>
        <v>Vyplň údaj</v>
      </c>
      <c r="K89" s="22"/>
      <c r="L89" s="25"/>
    </row>
    <row r="90" spans="2:47" s="20" customFormat="1" ht="6.95" customHeight="1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5"/>
    </row>
    <row r="91" spans="2:47" s="20" customFormat="1" ht="15.2" customHeight="1">
      <c r="B91" s="21"/>
      <c r="C91" s="15" t="s">
        <v>23</v>
      </c>
      <c r="D91" s="22"/>
      <c r="E91" s="22"/>
      <c r="F91" s="13" t="str">
        <f>E15</f>
        <v xml:space="preserve"> </v>
      </c>
      <c r="G91" s="22"/>
      <c r="H91" s="22"/>
      <c r="I91" s="15" t="s">
        <v>29</v>
      </c>
      <c r="J91" s="18" t="str">
        <f>E21</f>
        <v xml:space="preserve">Tomáš Bezchleba </v>
      </c>
      <c r="K91" s="22"/>
      <c r="L91" s="25"/>
    </row>
    <row r="92" spans="2:47" s="20" customFormat="1" ht="15.2" customHeight="1">
      <c r="B92" s="21"/>
      <c r="C92" s="15" t="s">
        <v>27</v>
      </c>
      <c r="D92" s="22"/>
      <c r="E92" s="22"/>
      <c r="F92" s="13" t="str">
        <f>IF(E18="","",E18)</f>
        <v>Vyplň údaj</v>
      </c>
      <c r="G92" s="22"/>
      <c r="H92" s="22"/>
      <c r="I92" s="15" t="s">
        <v>32</v>
      </c>
      <c r="J92" s="18" t="str">
        <f>E24</f>
        <v>Zdeněk Drda</v>
      </c>
      <c r="K92" s="22"/>
      <c r="L92" s="25"/>
    </row>
    <row r="93" spans="2:47" s="20" customFormat="1" ht="10.35" customHeight="1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5"/>
    </row>
    <row r="94" spans="2:47" s="20" customFormat="1" ht="29.25" customHeight="1">
      <c r="B94" s="21"/>
      <c r="C94" s="132" t="s">
        <v>139</v>
      </c>
      <c r="D94" s="133"/>
      <c r="E94" s="133"/>
      <c r="F94" s="133"/>
      <c r="G94" s="133"/>
      <c r="H94" s="133"/>
      <c r="I94" s="133"/>
      <c r="J94" s="134" t="s">
        <v>140</v>
      </c>
      <c r="K94" s="133"/>
      <c r="L94" s="25"/>
    </row>
    <row r="95" spans="2:47" s="20" customFormat="1" ht="10.35" customHeight="1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5"/>
    </row>
    <row r="96" spans="2:47" s="20" customFormat="1" ht="22.9" customHeight="1">
      <c r="B96" s="21"/>
      <c r="C96" s="135" t="s">
        <v>141</v>
      </c>
      <c r="D96" s="22"/>
      <c r="E96" s="22"/>
      <c r="F96" s="22"/>
      <c r="G96" s="22"/>
      <c r="H96" s="22"/>
      <c r="I96" s="22"/>
      <c r="J96" s="69">
        <f t="shared" ref="J96:J98" si="1">J124</f>
        <v>0</v>
      </c>
      <c r="K96" s="22"/>
      <c r="L96" s="25"/>
      <c r="AU96" s="3" t="s">
        <v>142</v>
      </c>
    </row>
    <row r="97" spans="2:12" s="136" customFormat="1" ht="24.95" customHeight="1">
      <c r="B97" s="137"/>
      <c r="C97" s="138"/>
      <c r="D97" s="139" t="s">
        <v>143</v>
      </c>
      <c r="E97" s="140"/>
      <c r="F97" s="140"/>
      <c r="G97" s="140"/>
      <c r="H97" s="140"/>
      <c r="I97" s="140"/>
      <c r="J97" s="141">
        <f t="shared" si="1"/>
        <v>0</v>
      </c>
      <c r="K97" s="138"/>
      <c r="L97" s="142"/>
    </row>
    <row r="98" spans="2:12" s="143" customFormat="1" ht="19.899999999999999" customHeight="1">
      <c r="B98" s="144"/>
      <c r="C98" s="90"/>
      <c r="D98" s="145" t="s">
        <v>418</v>
      </c>
      <c r="E98" s="146"/>
      <c r="F98" s="146"/>
      <c r="G98" s="146"/>
      <c r="H98" s="146"/>
      <c r="I98" s="146"/>
      <c r="J98" s="147">
        <f t="shared" si="1"/>
        <v>0</v>
      </c>
      <c r="K98" s="90"/>
      <c r="L98" s="148"/>
    </row>
    <row r="99" spans="2:12" s="143" customFormat="1" ht="19.899999999999999" customHeight="1">
      <c r="B99" s="144"/>
      <c r="C99" s="90"/>
      <c r="D99" s="145" t="s">
        <v>299</v>
      </c>
      <c r="E99" s="146"/>
      <c r="F99" s="146"/>
      <c r="G99" s="146"/>
      <c r="H99" s="146"/>
      <c r="I99" s="146"/>
      <c r="J99" s="147">
        <f t="shared" ref="J99:J100" si="2">J128</f>
        <v>0</v>
      </c>
      <c r="K99" s="90"/>
      <c r="L99" s="148"/>
    </row>
    <row r="100" spans="2:12" s="143" customFormat="1" ht="14.85" customHeight="1">
      <c r="B100" s="144"/>
      <c r="C100" s="90"/>
      <c r="D100" s="145" t="s">
        <v>300</v>
      </c>
      <c r="E100" s="146"/>
      <c r="F100" s="146"/>
      <c r="G100" s="146"/>
      <c r="H100" s="146"/>
      <c r="I100" s="146"/>
      <c r="J100" s="147">
        <f t="shared" si="2"/>
        <v>0</v>
      </c>
      <c r="K100" s="90"/>
      <c r="L100" s="148"/>
    </row>
    <row r="101" spans="2:12" s="143" customFormat="1" ht="19.899999999999999" customHeight="1">
      <c r="B101" s="144"/>
      <c r="C101" s="90"/>
      <c r="D101" s="145" t="s">
        <v>147</v>
      </c>
      <c r="E101" s="146"/>
      <c r="F101" s="146"/>
      <c r="G101" s="146"/>
      <c r="H101" s="146"/>
      <c r="I101" s="146"/>
      <c r="J101" s="147">
        <f>J137</f>
        <v>0</v>
      </c>
      <c r="K101" s="90"/>
      <c r="L101" s="148"/>
    </row>
    <row r="102" spans="2:12" s="136" customFormat="1" ht="24.95" customHeight="1">
      <c r="B102" s="137"/>
      <c r="C102" s="138"/>
      <c r="D102" s="139" t="s">
        <v>148</v>
      </c>
      <c r="E102" s="140"/>
      <c r="F102" s="140"/>
      <c r="G102" s="140"/>
      <c r="H102" s="140"/>
      <c r="I102" s="140"/>
      <c r="J102" s="141">
        <f t="shared" ref="J102:J103" si="3">J139</f>
        <v>0</v>
      </c>
      <c r="K102" s="138"/>
      <c r="L102" s="142"/>
    </row>
    <row r="103" spans="2:12" s="143" customFormat="1" ht="19.899999999999999" customHeight="1">
      <c r="B103" s="144"/>
      <c r="C103" s="90"/>
      <c r="D103" s="145" t="s">
        <v>419</v>
      </c>
      <c r="E103" s="146"/>
      <c r="F103" s="146"/>
      <c r="G103" s="146"/>
      <c r="H103" s="146"/>
      <c r="I103" s="146"/>
      <c r="J103" s="147">
        <f t="shared" si="3"/>
        <v>0</v>
      </c>
      <c r="K103" s="90"/>
      <c r="L103" s="148"/>
    </row>
    <row r="104" spans="2:12" s="143" customFormat="1" ht="19.899999999999999" customHeight="1">
      <c r="B104" s="144"/>
      <c r="C104" s="90"/>
      <c r="D104" s="145" t="s">
        <v>149</v>
      </c>
      <c r="E104" s="146"/>
      <c r="F104" s="146"/>
      <c r="G104" s="146"/>
      <c r="H104" s="146"/>
      <c r="I104" s="146"/>
      <c r="J104" s="147">
        <f>J169</f>
        <v>0</v>
      </c>
      <c r="K104" s="90"/>
      <c r="L104" s="148"/>
    </row>
    <row r="105" spans="2:12" s="20" customFormat="1" ht="21.75" customHeight="1"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5"/>
    </row>
    <row r="106" spans="2:12" s="20" customFormat="1" ht="6.95" customHeigh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25"/>
    </row>
    <row r="110" spans="2:12" s="20" customFormat="1" ht="6.95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5"/>
    </row>
    <row r="111" spans="2:12" s="20" customFormat="1" ht="24.95" customHeight="1">
      <c r="B111" s="21"/>
      <c r="C111" s="9" t="s">
        <v>150</v>
      </c>
      <c r="D111" s="22"/>
      <c r="E111" s="22"/>
      <c r="F111" s="22"/>
      <c r="G111" s="22"/>
      <c r="H111" s="22"/>
      <c r="I111" s="22"/>
      <c r="J111" s="22"/>
      <c r="K111" s="22"/>
      <c r="L111" s="25"/>
    </row>
    <row r="112" spans="2:12" s="20" customFormat="1" ht="6.95" customHeight="1">
      <c r="B112" s="21"/>
      <c r="C112" s="22"/>
      <c r="D112" s="22"/>
      <c r="E112" s="22"/>
      <c r="F112" s="22"/>
      <c r="G112" s="22"/>
      <c r="H112" s="22"/>
      <c r="I112" s="22"/>
      <c r="J112" s="22"/>
      <c r="K112" s="22"/>
      <c r="L112" s="25"/>
    </row>
    <row r="113" spans="2:65" s="20" customFormat="1" ht="12" customHeight="1">
      <c r="B113" s="21"/>
      <c r="C113" s="15" t="s">
        <v>16</v>
      </c>
      <c r="D113" s="22"/>
      <c r="E113" s="22"/>
      <c r="F113" s="22"/>
      <c r="G113" s="22"/>
      <c r="H113" s="22"/>
      <c r="I113" s="22"/>
      <c r="J113" s="22"/>
      <c r="K113" s="22"/>
      <c r="L113" s="25"/>
    </row>
    <row r="114" spans="2:65" s="20" customFormat="1" ht="16.5" customHeight="1">
      <c r="B114" s="21"/>
      <c r="C114" s="22"/>
      <c r="D114" s="22"/>
      <c r="E114" s="309" t="str">
        <f>E7</f>
        <v>Rozšíření infrastruktury cestovního ruchu u Pilské nádrže</v>
      </c>
      <c r="F114" s="310"/>
      <c r="G114" s="310"/>
      <c r="H114" s="310"/>
      <c r="I114" s="22"/>
      <c r="J114" s="22"/>
      <c r="K114" s="22"/>
      <c r="L114" s="25"/>
    </row>
    <row r="115" spans="2:65" s="20" customFormat="1" ht="12" customHeight="1">
      <c r="B115" s="21"/>
      <c r="C115" s="15" t="s">
        <v>136</v>
      </c>
      <c r="D115" s="22"/>
      <c r="E115" s="22"/>
      <c r="F115" s="22"/>
      <c r="G115" s="22"/>
      <c r="H115" s="22"/>
      <c r="I115" s="22"/>
      <c r="J115" s="22"/>
      <c r="K115" s="22"/>
      <c r="L115" s="25"/>
    </row>
    <row r="116" spans="2:65" s="20" customFormat="1" ht="16.5" customHeight="1">
      <c r="B116" s="21"/>
      <c r="C116" s="22"/>
      <c r="D116" s="22"/>
      <c r="E116" s="277" t="str">
        <f>E9</f>
        <v>SO-03 - Venkovní terasa</v>
      </c>
      <c r="F116" s="311"/>
      <c r="G116" s="311"/>
      <c r="H116" s="311"/>
      <c r="I116" s="22"/>
      <c r="J116" s="22"/>
      <c r="K116" s="22"/>
      <c r="L116" s="25"/>
    </row>
    <row r="117" spans="2:65" s="20" customFormat="1" ht="6.95" customHeight="1"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5"/>
    </row>
    <row r="118" spans="2:65" s="20" customFormat="1" ht="12" customHeight="1">
      <c r="B118" s="21"/>
      <c r="C118" s="15" t="s">
        <v>20</v>
      </c>
      <c r="D118" s="22"/>
      <c r="E118" s="22"/>
      <c r="F118" s="13" t="str">
        <f>F12</f>
        <v>k.ú. Zámek Žďár [795453]</v>
      </c>
      <c r="G118" s="22"/>
      <c r="H118" s="22"/>
      <c r="I118" s="15" t="s">
        <v>22</v>
      </c>
      <c r="J118" s="51" t="str">
        <f>IF(J12="","",J12)</f>
        <v>Vyplň údaj</v>
      </c>
      <c r="K118" s="22"/>
      <c r="L118" s="25"/>
    </row>
    <row r="119" spans="2:65" s="20" customFormat="1" ht="6.95" customHeight="1"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5"/>
    </row>
    <row r="120" spans="2:65" s="20" customFormat="1" ht="15.2" customHeight="1">
      <c r="B120" s="21"/>
      <c r="C120" s="15" t="s">
        <v>23</v>
      </c>
      <c r="D120" s="22"/>
      <c r="E120" s="22"/>
      <c r="F120" s="13" t="str">
        <f>E15</f>
        <v xml:space="preserve"> </v>
      </c>
      <c r="G120" s="22"/>
      <c r="H120" s="22"/>
      <c r="I120" s="15" t="s">
        <v>29</v>
      </c>
      <c r="J120" s="18" t="str">
        <f>E21</f>
        <v xml:space="preserve">Tomáš Bezchleba </v>
      </c>
      <c r="K120" s="22"/>
      <c r="L120" s="25"/>
    </row>
    <row r="121" spans="2:65" s="20" customFormat="1" ht="15.2" customHeight="1">
      <c r="B121" s="21"/>
      <c r="C121" s="15" t="s">
        <v>27</v>
      </c>
      <c r="D121" s="22"/>
      <c r="E121" s="22"/>
      <c r="F121" s="13" t="str">
        <f>IF(E18="","",E18)</f>
        <v>Vyplň údaj</v>
      </c>
      <c r="G121" s="22"/>
      <c r="H121" s="22"/>
      <c r="I121" s="15" t="s">
        <v>32</v>
      </c>
      <c r="J121" s="18" t="str">
        <f>E24</f>
        <v>Zdeněk Drda</v>
      </c>
      <c r="K121" s="22"/>
      <c r="L121" s="25"/>
    </row>
    <row r="122" spans="2:65" s="20" customFormat="1" ht="10.35" customHeight="1">
      <c r="B122" s="21"/>
      <c r="C122" s="22"/>
      <c r="D122" s="22"/>
      <c r="E122" s="22"/>
      <c r="F122" s="22"/>
      <c r="G122" s="22"/>
      <c r="H122" s="22"/>
      <c r="I122" s="22"/>
      <c r="J122" s="22"/>
      <c r="K122" s="22"/>
      <c r="L122" s="25"/>
    </row>
    <row r="123" spans="2:65" s="149" customFormat="1" ht="29.25" customHeight="1">
      <c r="B123" s="150"/>
      <c r="C123" s="151" t="s">
        <v>151</v>
      </c>
      <c r="D123" s="152" t="s">
        <v>61</v>
      </c>
      <c r="E123" s="152" t="s">
        <v>57</v>
      </c>
      <c r="F123" s="152" t="s">
        <v>58</v>
      </c>
      <c r="G123" s="152" t="s">
        <v>152</v>
      </c>
      <c r="H123" s="152" t="s">
        <v>153</v>
      </c>
      <c r="I123" s="152" t="s">
        <v>154</v>
      </c>
      <c r="J123" s="152" t="s">
        <v>140</v>
      </c>
      <c r="K123" s="153" t="s">
        <v>155</v>
      </c>
      <c r="L123" s="154"/>
      <c r="M123" s="59" t="s">
        <v>1</v>
      </c>
      <c r="N123" s="60" t="s">
        <v>40</v>
      </c>
      <c r="O123" s="60" t="s">
        <v>156</v>
      </c>
      <c r="P123" s="60" t="s">
        <v>157</v>
      </c>
      <c r="Q123" s="60" t="s">
        <v>158</v>
      </c>
      <c r="R123" s="60" t="s">
        <v>159</v>
      </c>
      <c r="S123" s="60" t="s">
        <v>160</v>
      </c>
      <c r="T123" s="61" t="s">
        <v>161</v>
      </c>
    </row>
    <row r="124" spans="2:65" s="20" customFormat="1" ht="22.9" customHeight="1">
      <c r="B124" s="21"/>
      <c r="C124" s="67" t="s">
        <v>162</v>
      </c>
      <c r="D124" s="22"/>
      <c r="E124" s="22"/>
      <c r="F124" s="22"/>
      <c r="G124" s="22"/>
      <c r="H124" s="22"/>
      <c r="I124" s="22"/>
      <c r="J124" s="155">
        <f t="shared" ref="J124:J126" si="4">BK124</f>
        <v>0</v>
      </c>
      <c r="K124" s="22"/>
      <c r="L124" s="25"/>
      <c r="M124" s="62"/>
      <c r="N124" s="63"/>
      <c r="O124" s="63"/>
      <c r="P124" s="156">
        <f>P125+P139</f>
        <v>0</v>
      </c>
      <c r="Q124" s="63"/>
      <c r="R124" s="156">
        <f>R125+R139</f>
        <v>2.6175600225000002</v>
      </c>
      <c r="S124" s="63"/>
      <c r="T124" s="157">
        <f>T125+T139</f>
        <v>0</v>
      </c>
      <c r="AT124" s="3" t="s">
        <v>75</v>
      </c>
      <c r="AU124" s="3" t="s">
        <v>142</v>
      </c>
      <c r="BK124" s="158">
        <f>BK125+BK139</f>
        <v>0</v>
      </c>
    </row>
    <row r="125" spans="2:65" s="159" customFormat="1" ht="25.9" customHeight="1">
      <c r="B125" s="160"/>
      <c r="C125" s="161"/>
      <c r="D125" s="162" t="s">
        <v>75</v>
      </c>
      <c r="E125" s="163" t="s">
        <v>163</v>
      </c>
      <c r="F125" s="163" t="s">
        <v>164</v>
      </c>
      <c r="G125" s="161"/>
      <c r="H125" s="161"/>
      <c r="I125" s="164"/>
      <c r="J125" s="165">
        <f t="shared" si="4"/>
        <v>0</v>
      </c>
      <c r="K125" s="161"/>
      <c r="L125" s="166"/>
      <c r="M125" s="167"/>
      <c r="N125" s="161"/>
      <c r="O125" s="161"/>
      <c r="P125" s="168">
        <f>P126+P128+P137</f>
        <v>0</v>
      </c>
      <c r="Q125" s="161"/>
      <c r="R125" s="168">
        <f>R126+R128+R137</f>
        <v>0.15709999999999999</v>
      </c>
      <c r="S125" s="161"/>
      <c r="T125" s="169">
        <f>T126+T128+T137</f>
        <v>0</v>
      </c>
      <c r="AR125" s="170" t="s">
        <v>84</v>
      </c>
      <c r="AT125" s="171" t="s">
        <v>75</v>
      </c>
      <c r="AU125" s="171" t="s">
        <v>76</v>
      </c>
      <c r="AY125" s="170" t="s">
        <v>165</v>
      </c>
      <c r="BK125" s="172">
        <f>BK126+BK128+BK137</f>
        <v>0</v>
      </c>
    </row>
    <row r="126" spans="2:65" s="159" customFormat="1" ht="22.9" customHeight="1">
      <c r="B126" s="160"/>
      <c r="C126" s="161"/>
      <c r="D126" s="162" t="s">
        <v>75</v>
      </c>
      <c r="E126" s="173" t="s">
        <v>198</v>
      </c>
      <c r="F126" s="173" t="s">
        <v>420</v>
      </c>
      <c r="G126" s="161"/>
      <c r="H126" s="161"/>
      <c r="I126" s="164"/>
      <c r="J126" s="174">
        <f t="shared" si="4"/>
        <v>0</v>
      </c>
      <c r="K126" s="161"/>
      <c r="L126" s="166"/>
      <c r="M126" s="167"/>
      <c r="N126" s="161"/>
      <c r="O126" s="161"/>
      <c r="P126" s="168">
        <f>P127</f>
        <v>0</v>
      </c>
      <c r="Q126" s="161"/>
      <c r="R126" s="168">
        <f>R127</f>
        <v>0.10737999999999999</v>
      </c>
      <c r="S126" s="161"/>
      <c r="T126" s="169">
        <f>T127</f>
        <v>0</v>
      </c>
      <c r="AR126" s="170" t="s">
        <v>84</v>
      </c>
      <c r="AT126" s="171" t="s">
        <v>75</v>
      </c>
      <c r="AU126" s="171" t="s">
        <v>84</v>
      </c>
      <c r="AY126" s="170" t="s">
        <v>165</v>
      </c>
      <c r="BK126" s="172">
        <f>BK127</f>
        <v>0</v>
      </c>
    </row>
    <row r="127" spans="2:65" s="20" customFormat="1" ht="21.75" customHeight="1">
      <c r="B127" s="21"/>
      <c r="C127" s="175" t="s">
        <v>84</v>
      </c>
      <c r="D127" s="175" t="s">
        <v>167</v>
      </c>
      <c r="E127" s="176" t="s">
        <v>421</v>
      </c>
      <c r="F127" s="177" t="s">
        <v>422</v>
      </c>
      <c r="G127" s="178" t="s">
        <v>423</v>
      </c>
      <c r="H127" s="179">
        <v>767</v>
      </c>
      <c r="I127" s="180"/>
      <c r="J127" s="181">
        <f>ROUND(I127*H127,2)</f>
        <v>0</v>
      </c>
      <c r="K127" s="177" t="s">
        <v>171</v>
      </c>
      <c r="L127" s="25"/>
      <c r="M127" s="182" t="s">
        <v>1</v>
      </c>
      <c r="N127" s="183" t="s">
        <v>41</v>
      </c>
      <c r="O127" s="22"/>
      <c r="P127" s="184">
        <f>O127*H127</f>
        <v>0</v>
      </c>
      <c r="Q127" s="184">
        <v>1.3999999999999999E-4</v>
      </c>
      <c r="R127" s="184">
        <f>Q127*H127</f>
        <v>0.10737999999999999</v>
      </c>
      <c r="S127" s="184">
        <v>0</v>
      </c>
      <c r="T127" s="185">
        <f>S127*H127</f>
        <v>0</v>
      </c>
      <c r="AR127" s="186" t="s">
        <v>172</v>
      </c>
      <c r="AT127" s="186" t="s">
        <v>167</v>
      </c>
      <c r="AU127" s="186" t="s">
        <v>86</v>
      </c>
      <c r="AY127" s="3" t="s">
        <v>165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3" t="s">
        <v>84</v>
      </c>
      <c r="BK127" s="187">
        <f>ROUND(I127*H127,2)</f>
        <v>0</v>
      </c>
      <c r="BL127" s="3" t="s">
        <v>172</v>
      </c>
      <c r="BM127" s="186" t="s">
        <v>424</v>
      </c>
    </row>
    <row r="128" spans="2:65" s="159" customFormat="1" ht="22.9" customHeight="1">
      <c r="B128" s="160"/>
      <c r="C128" s="161"/>
      <c r="D128" s="162" t="s">
        <v>75</v>
      </c>
      <c r="E128" s="173" t="s">
        <v>377</v>
      </c>
      <c r="F128" s="173" t="s">
        <v>378</v>
      </c>
      <c r="G128" s="161"/>
      <c r="H128" s="161"/>
      <c r="I128" s="164"/>
      <c r="J128" s="174">
        <f t="shared" ref="J128:J129" si="5">BK128</f>
        <v>0</v>
      </c>
      <c r="K128" s="161"/>
      <c r="L128" s="166"/>
      <c r="M128" s="167"/>
      <c r="N128" s="161"/>
      <c r="O128" s="161"/>
      <c r="P128" s="168">
        <f>P129</f>
        <v>0</v>
      </c>
      <c r="Q128" s="161"/>
      <c r="R128" s="168">
        <f>R129</f>
        <v>4.972E-2</v>
      </c>
      <c r="S128" s="161"/>
      <c r="T128" s="169">
        <f>T129</f>
        <v>0</v>
      </c>
      <c r="AR128" s="170" t="s">
        <v>84</v>
      </c>
      <c r="AT128" s="171" t="s">
        <v>75</v>
      </c>
      <c r="AU128" s="171" t="s">
        <v>84</v>
      </c>
      <c r="AY128" s="170" t="s">
        <v>165</v>
      </c>
      <c r="BK128" s="172">
        <f>BK129</f>
        <v>0</v>
      </c>
    </row>
    <row r="129" spans="2:65" s="159" customFormat="1" ht="20.85" customHeight="1">
      <c r="B129" s="160"/>
      <c r="C129" s="161"/>
      <c r="D129" s="162" t="s">
        <v>75</v>
      </c>
      <c r="E129" s="173" t="s">
        <v>214</v>
      </c>
      <c r="F129" s="173" t="s">
        <v>379</v>
      </c>
      <c r="G129" s="161"/>
      <c r="H129" s="161"/>
      <c r="I129" s="164"/>
      <c r="J129" s="174">
        <f t="shared" si="5"/>
        <v>0</v>
      </c>
      <c r="K129" s="161"/>
      <c r="L129" s="166"/>
      <c r="M129" s="167"/>
      <c r="N129" s="161"/>
      <c r="O129" s="161"/>
      <c r="P129" s="168">
        <f>SUM(P130:P136)</f>
        <v>0</v>
      </c>
      <c r="Q129" s="161"/>
      <c r="R129" s="168">
        <f>SUM(R130:R136)</f>
        <v>4.972E-2</v>
      </c>
      <c r="S129" s="161"/>
      <c r="T129" s="169">
        <f>SUM(T130:T136)</f>
        <v>0</v>
      </c>
      <c r="AR129" s="170" t="s">
        <v>84</v>
      </c>
      <c r="AT129" s="171" t="s">
        <v>75</v>
      </c>
      <c r="AU129" s="171" t="s">
        <v>86</v>
      </c>
      <c r="AY129" s="170" t="s">
        <v>165</v>
      </c>
      <c r="BK129" s="172">
        <f>SUM(BK130:BK136)</f>
        <v>0</v>
      </c>
    </row>
    <row r="130" spans="2:65" s="20" customFormat="1" ht="24.2" customHeight="1">
      <c r="B130" s="21"/>
      <c r="C130" s="175" t="s">
        <v>86</v>
      </c>
      <c r="D130" s="175" t="s">
        <v>167</v>
      </c>
      <c r="E130" s="176" t="s">
        <v>425</v>
      </c>
      <c r="F130" s="177" t="s">
        <v>426</v>
      </c>
      <c r="G130" s="178" t="s">
        <v>427</v>
      </c>
      <c r="H130" s="179">
        <v>1</v>
      </c>
      <c r="I130" s="180"/>
      <c r="J130" s="181">
        <f t="shared" ref="J130:J136" si="6">ROUND(I130*H130,2)</f>
        <v>0</v>
      </c>
      <c r="K130" s="177" t="s">
        <v>1</v>
      </c>
      <c r="L130" s="25"/>
      <c r="M130" s="182" t="s">
        <v>1</v>
      </c>
      <c r="N130" s="183" t="s">
        <v>41</v>
      </c>
      <c r="O130" s="22"/>
      <c r="P130" s="184">
        <f t="shared" ref="P130:P136" si="7">O130*H130</f>
        <v>0</v>
      </c>
      <c r="Q130" s="184">
        <v>5.1999999999999995E-4</v>
      </c>
      <c r="R130" s="184">
        <f t="shared" ref="R130:R136" si="8">Q130*H130</f>
        <v>5.1999999999999995E-4</v>
      </c>
      <c r="S130" s="184">
        <v>0</v>
      </c>
      <c r="T130" s="185">
        <f t="shared" ref="T130:T136" si="9">S130*H130</f>
        <v>0</v>
      </c>
      <c r="AR130" s="186" t="s">
        <v>172</v>
      </c>
      <c r="AT130" s="186" t="s">
        <v>167</v>
      </c>
      <c r="AU130" s="186" t="s">
        <v>134</v>
      </c>
      <c r="AY130" s="3" t="s">
        <v>165</v>
      </c>
      <c r="BE130" s="187">
        <f t="shared" ref="BE130:BE192" si="10">IF(N130="základní",J130,0)</f>
        <v>0</v>
      </c>
      <c r="BF130" s="187">
        <f t="shared" ref="BF130:BF192" si="11">IF(N130="snížená",J130,0)</f>
        <v>0</v>
      </c>
      <c r="BG130" s="187">
        <f t="shared" ref="BG130:BG192" si="12">IF(N130="zákl. přenesená",J130,0)</f>
        <v>0</v>
      </c>
      <c r="BH130" s="187">
        <f t="shared" ref="BH130:BH192" si="13">IF(N130="sníž. přenesená",J130,0)</f>
        <v>0</v>
      </c>
      <c r="BI130" s="187">
        <f t="shared" ref="BI130:BI192" si="14">IF(N130="nulová",J130,0)</f>
        <v>0</v>
      </c>
      <c r="BJ130" s="3" t="s">
        <v>84</v>
      </c>
      <c r="BK130" s="187">
        <f t="shared" ref="BK130:BK136" si="15">ROUND(I130*H130,2)</f>
        <v>0</v>
      </c>
      <c r="BL130" s="3" t="s">
        <v>172</v>
      </c>
      <c r="BM130" s="186" t="s">
        <v>428</v>
      </c>
    </row>
    <row r="131" spans="2:65" s="20" customFormat="1" ht="16.5" customHeight="1">
      <c r="B131" s="21"/>
      <c r="C131" s="221" t="s">
        <v>134</v>
      </c>
      <c r="D131" s="221" t="s">
        <v>199</v>
      </c>
      <c r="E131" s="222" t="s">
        <v>429</v>
      </c>
      <c r="F131" s="223" t="s">
        <v>430</v>
      </c>
      <c r="G131" s="224" t="s">
        <v>427</v>
      </c>
      <c r="H131" s="225">
        <v>1</v>
      </c>
      <c r="I131" s="226"/>
      <c r="J131" s="227">
        <f t="shared" si="6"/>
        <v>0</v>
      </c>
      <c r="K131" s="223" t="s">
        <v>1</v>
      </c>
      <c r="L131" s="228"/>
      <c r="M131" s="229" t="s">
        <v>1</v>
      </c>
      <c r="N131" s="230" t="s">
        <v>41</v>
      </c>
      <c r="O131" s="22"/>
      <c r="P131" s="184">
        <f t="shared" si="7"/>
        <v>0</v>
      </c>
      <c r="Q131" s="184">
        <v>0.03</v>
      </c>
      <c r="R131" s="184">
        <f t="shared" si="8"/>
        <v>0.03</v>
      </c>
      <c r="S131" s="184">
        <v>0</v>
      </c>
      <c r="T131" s="185">
        <f t="shared" si="9"/>
        <v>0</v>
      </c>
      <c r="AR131" s="186" t="s">
        <v>203</v>
      </c>
      <c r="AT131" s="186" t="s">
        <v>199</v>
      </c>
      <c r="AU131" s="186" t="s">
        <v>134</v>
      </c>
      <c r="AY131" s="3" t="s">
        <v>165</v>
      </c>
      <c r="BE131" s="187">
        <f t="shared" si="10"/>
        <v>0</v>
      </c>
      <c r="BF131" s="187">
        <f t="shared" si="11"/>
        <v>0</v>
      </c>
      <c r="BG131" s="187">
        <f t="shared" si="12"/>
        <v>0</v>
      </c>
      <c r="BH131" s="187">
        <f t="shared" si="13"/>
        <v>0</v>
      </c>
      <c r="BI131" s="187">
        <f t="shared" si="14"/>
        <v>0</v>
      </c>
      <c r="BJ131" s="3" t="s">
        <v>84</v>
      </c>
      <c r="BK131" s="187">
        <f t="shared" si="15"/>
        <v>0</v>
      </c>
      <c r="BL131" s="3" t="s">
        <v>172</v>
      </c>
      <c r="BM131" s="186" t="s">
        <v>431</v>
      </c>
    </row>
    <row r="132" spans="2:65" s="20" customFormat="1" ht="24.2" customHeight="1">
      <c r="B132" s="21"/>
      <c r="C132" s="175" t="s">
        <v>172</v>
      </c>
      <c r="D132" s="175" t="s">
        <v>167</v>
      </c>
      <c r="E132" s="176" t="s">
        <v>432</v>
      </c>
      <c r="F132" s="177" t="s">
        <v>433</v>
      </c>
      <c r="G132" s="178" t="s">
        <v>427</v>
      </c>
      <c r="H132" s="179">
        <v>64</v>
      </c>
      <c r="I132" s="180"/>
      <c r="J132" s="181">
        <f t="shared" si="6"/>
        <v>0</v>
      </c>
      <c r="K132" s="177" t="s">
        <v>171</v>
      </c>
      <c r="L132" s="25"/>
      <c r="M132" s="182" t="s">
        <v>1</v>
      </c>
      <c r="N132" s="183" t="s">
        <v>41</v>
      </c>
      <c r="O132" s="22"/>
      <c r="P132" s="184">
        <f t="shared" si="7"/>
        <v>0</v>
      </c>
      <c r="Q132" s="184">
        <v>2.0000000000000002E-5</v>
      </c>
      <c r="R132" s="184">
        <f t="shared" si="8"/>
        <v>1.2800000000000001E-3</v>
      </c>
      <c r="S132" s="184">
        <v>0</v>
      </c>
      <c r="T132" s="185">
        <f t="shared" si="9"/>
        <v>0</v>
      </c>
      <c r="AR132" s="186" t="s">
        <v>172</v>
      </c>
      <c r="AT132" s="186" t="s">
        <v>167</v>
      </c>
      <c r="AU132" s="186" t="s">
        <v>134</v>
      </c>
      <c r="AY132" s="3" t="s">
        <v>165</v>
      </c>
      <c r="BE132" s="187">
        <f t="shared" si="10"/>
        <v>0</v>
      </c>
      <c r="BF132" s="187">
        <f t="shared" si="11"/>
        <v>0</v>
      </c>
      <c r="BG132" s="187">
        <f t="shared" si="12"/>
        <v>0</v>
      </c>
      <c r="BH132" s="187">
        <f t="shared" si="13"/>
        <v>0</v>
      </c>
      <c r="BI132" s="187">
        <f t="shared" si="14"/>
        <v>0</v>
      </c>
      <c r="BJ132" s="3" t="s">
        <v>84</v>
      </c>
      <c r="BK132" s="187">
        <f t="shared" si="15"/>
        <v>0</v>
      </c>
      <c r="BL132" s="3" t="s">
        <v>172</v>
      </c>
      <c r="BM132" s="186" t="s">
        <v>434</v>
      </c>
    </row>
    <row r="133" spans="2:65" s="211" customFormat="1">
      <c r="B133" s="212"/>
      <c r="C133" s="213"/>
      <c r="D133" s="191" t="s">
        <v>174</v>
      </c>
      <c r="E133" s="214" t="s">
        <v>1</v>
      </c>
      <c r="F133" s="215" t="s">
        <v>435</v>
      </c>
      <c r="G133" s="213"/>
      <c r="H133" s="214" t="s">
        <v>1</v>
      </c>
      <c r="I133" s="216"/>
      <c r="J133" s="213"/>
      <c r="K133" s="213"/>
      <c r="L133" s="217"/>
      <c r="M133" s="218"/>
      <c r="N133" s="213"/>
      <c r="O133" s="213"/>
      <c r="P133" s="213"/>
      <c r="Q133" s="213"/>
      <c r="R133" s="213"/>
      <c r="S133" s="213"/>
      <c r="T133" s="219"/>
      <c r="AT133" s="220" t="s">
        <v>174</v>
      </c>
      <c r="AU133" s="220" t="s">
        <v>134</v>
      </c>
      <c r="AV133" s="211" t="s">
        <v>84</v>
      </c>
      <c r="AW133" s="211" t="s">
        <v>31</v>
      </c>
      <c r="AX133" s="211" t="s">
        <v>76</v>
      </c>
      <c r="AY133" s="220" t="s">
        <v>165</v>
      </c>
    </row>
    <row r="134" spans="2:65" s="188" customFormat="1">
      <c r="B134" s="189"/>
      <c r="C134" s="190"/>
      <c r="D134" s="191" t="s">
        <v>174</v>
      </c>
      <c r="E134" s="192" t="s">
        <v>1</v>
      </c>
      <c r="F134" s="193" t="s">
        <v>436</v>
      </c>
      <c r="G134" s="190"/>
      <c r="H134" s="194">
        <v>64</v>
      </c>
      <c r="I134" s="195"/>
      <c r="J134" s="190"/>
      <c r="K134" s="190"/>
      <c r="L134" s="196"/>
      <c r="M134" s="197"/>
      <c r="N134" s="190"/>
      <c r="O134" s="190"/>
      <c r="P134" s="190"/>
      <c r="Q134" s="190"/>
      <c r="R134" s="190"/>
      <c r="S134" s="190"/>
      <c r="T134" s="198"/>
      <c r="AT134" s="199" t="s">
        <v>174</v>
      </c>
      <c r="AU134" s="199" t="s">
        <v>134</v>
      </c>
      <c r="AV134" s="188" t="s">
        <v>86</v>
      </c>
      <c r="AW134" s="188" t="s">
        <v>31</v>
      </c>
      <c r="AX134" s="188" t="s">
        <v>76</v>
      </c>
      <c r="AY134" s="199" t="s">
        <v>165</v>
      </c>
    </row>
    <row r="135" spans="2:65" s="200" customFormat="1">
      <c r="B135" s="201"/>
      <c r="C135" s="202"/>
      <c r="D135" s="191" t="s">
        <v>174</v>
      </c>
      <c r="E135" s="203" t="s">
        <v>1</v>
      </c>
      <c r="F135" s="204" t="s">
        <v>176</v>
      </c>
      <c r="G135" s="202"/>
      <c r="H135" s="205">
        <v>64</v>
      </c>
      <c r="I135" s="206"/>
      <c r="J135" s="202"/>
      <c r="K135" s="202"/>
      <c r="L135" s="207"/>
      <c r="M135" s="208"/>
      <c r="N135" s="202"/>
      <c r="O135" s="202"/>
      <c r="P135" s="202"/>
      <c r="Q135" s="202"/>
      <c r="R135" s="202"/>
      <c r="S135" s="202"/>
      <c r="T135" s="209"/>
      <c r="AT135" s="210" t="s">
        <v>174</v>
      </c>
      <c r="AU135" s="210" t="s">
        <v>134</v>
      </c>
      <c r="AV135" s="200" t="s">
        <v>172</v>
      </c>
      <c r="AW135" s="200" t="s">
        <v>31</v>
      </c>
      <c r="AX135" s="200" t="s">
        <v>84</v>
      </c>
      <c r="AY135" s="210" t="s">
        <v>165</v>
      </c>
    </row>
    <row r="136" spans="2:65" s="20" customFormat="1" ht="21.75" customHeight="1">
      <c r="B136" s="21"/>
      <c r="C136" s="175" t="s">
        <v>191</v>
      </c>
      <c r="D136" s="175" t="s">
        <v>167</v>
      </c>
      <c r="E136" s="176" t="s">
        <v>437</v>
      </c>
      <c r="F136" s="177" t="s">
        <v>438</v>
      </c>
      <c r="G136" s="178" t="s">
        <v>427</v>
      </c>
      <c r="H136" s="179">
        <v>64</v>
      </c>
      <c r="I136" s="180"/>
      <c r="J136" s="181">
        <f t="shared" si="6"/>
        <v>0</v>
      </c>
      <c r="K136" s="177" t="s">
        <v>171</v>
      </c>
      <c r="L136" s="25"/>
      <c r="M136" s="182" t="s">
        <v>1</v>
      </c>
      <c r="N136" s="183" t="s">
        <v>41</v>
      </c>
      <c r="O136" s="22"/>
      <c r="P136" s="184">
        <f t="shared" si="7"/>
        <v>0</v>
      </c>
      <c r="Q136" s="184">
        <v>2.7999999999999998E-4</v>
      </c>
      <c r="R136" s="184">
        <f t="shared" si="8"/>
        <v>1.7919999999999998E-2</v>
      </c>
      <c r="S136" s="184">
        <v>0</v>
      </c>
      <c r="T136" s="185">
        <f t="shared" si="9"/>
        <v>0</v>
      </c>
      <c r="AR136" s="186" t="s">
        <v>172</v>
      </c>
      <c r="AT136" s="186" t="s">
        <v>167</v>
      </c>
      <c r="AU136" s="186" t="s">
        <v>134</v>
      </c>
      <c r="AY136" s="3" t="s">
        <v>165</v>
      </c>
      <c r="BE136" s="187">
        <f t="shared" si="10"/>
        <v>0</v>
      </c>
      <c r="BF136" s="187">
        <f t="shared" si="11"/>
        <v>0</v>
      </c>
      <c r="BG136" s="187">
        <f t="shared" si="12"/>
        <v>0</v>
      </c>
      <c r="BH136" s="187">
        <f t="shared" si="13"/>
        <v>0</v>
      </c>
      <c r="BI136" s="187">
        <f t="shared" si="14"/>
        <v>0</v>
      </c>
      <c r="BJ136" s="3" t="s">
        <v>84</v>
      </c>
      <c r="BK136" s="187">
        <f t="shared" si="15"/>
        <v>0</v>
      </c>
      <c r="BL136" s="3" t="s">
        <v>172</v>
      </c>
      <c r="BM136" s="186" t="s">
        <v>439</v>
      </c>
    </row>
    <row r="137" spans="2:65" s="159" customFormat="1" ht="22.9" customHeight="1">
      <c r="B137" s="160"/>
      <c r="C137" s="161"/>
      <c r="D137" s="162" t="s">
        <v>75</v>
      </c>
      <c r="E137" s="173" t="s">
        <v>272</v>
      </c>
      <c r="F137" s="173" t="s">
        <v>273</v>
      </c>
      <c r="G137" s="161"/>
      <c r="H137" s="161"/>
      <c r="I137" s="164"/>
      <c r="J137" s="174">
        <f>BK137</f>
        <v>0</v>
      </c>
      <c r="K137" s="161"/>
      <c r="L137" s="166"/>
      <c r="M137" s="167"/>
      <c r="N137" s="161"/>
      <c r="O137" s="161"/>
      <c r="P137" s="168">
        <f>P138</f>
        <v>0</v>
      </c>
      <c r="Q137" s="161"/>
      <c r="R137" s="168">
        <f>R138</f>
        <v>0</v>
      </c>
      <c r="S137" s="161"/>
      <c r="T137" s="169">
        <f>T138</f>
        <v>0</v>
      </c>
      <c r="AR137" s="170" t="s">
        <v>84</v>
      </c>
      <c r="AT137" s="171" t="s">
        <v>75</v>
      </c>
      <c r="AU137" s="171" t="s">
        <v>84</v>
      </c>
      <c r="AY137" s="170" t="s">
        <v>165</v>
      </c>
      <c r="BK137" s="172">
        <f>BK138</f>
        <v>0</v>
      </c>
    </row>
    <row r="138" spans="2:65" s="20" customFormat="1" ht="21.75" customHeight="1">
      <c r="B138" s="21"/>
      <c r="C138" s="175" t="s">
        <v>198</v>
      </c>
      <c r="D138" s="175" t="s">
        <v>167</v>
      </c>
      <c r="E138" s="176" t="s">
        <v>440</v>
      </c>
      <c r="F138" s="177" t="s">
        <v>441</v>
      </c>
      <c r="G138" s="178" t="s">
        <v>202</v>
      </c>
      <c r="H138" s="179">
        <v>0.157</v>
      </c>
      <c r="I138" s="180"/>
      <c r="J138" s="181">
        <f>ROUND(I138*H138,2)</f>
        <v>0</v>
      </c>
      <c r="K138" s="177" t="s">
        <v>171</v>
      </c>
      <c r="L138" s="25"/>
      <c r="M138" s="182" t="s">
        <v>1</v>
      </c>
      <c r="N138" s="183" t="s">
        <v>41</v>
      </c>
      <c r="O138" s="22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AR138" s="186" t="s">
        <v>172</v>
      </c>
      <c r="AT138" s="186" t="s">
        <v>167</v>
      </c>
      <c r="AU138" s="186" t="s">
        <v>86</v>
      </c>
      <c r="AY138" s="3" t="s">
        <v>165</v>
      </c>
      <c r="BE138" s="187">
        <f t="shared" si="10"/>
        <v>0</v>
      </c>
      <c r="BF138" s="187">
        <f t="shared" si="11"/>
        <v>0</v>
      </c>
      <c r="BG138" s="187">
        <f t="shared" si="12"/>
        <v>0</v>
      </c>
      <c r="BH138" s="187">
        <f t="shared" si="13"/>
        <v>0</v>
      </c>
      <c r="BI138" s="187">
        <f t="shared" si="14"/>
        <v>0</v>
      </c>
      <c r="BJ138" s="3" t="s">
        <v>84</v>
      </c>
      <c r="BK138" s="187">
        <f>ROUND(I138*H138,2)</f>
        <v>0</v>
      </c>
      <c r="BL138" s="3" t="s">
        <v>172</v>
      </c>
      <c r="BM138" s="186" t="s">
        <v>442</v>
      </c>
    </row>
    <row r="139" spans="2:65" s="159" customFormat="1" ht="25.9" customHeight="1">
      <c r="B139" s="160"/>
      <c r="C139" s="161"/>
      <c r="D139" s="162" t="s">
        <v>75</v>
      </c>
      <c r="E139" s="163" t="s">
        <v>278</v>
      </c>
      <c r="F139" s="163" t="s">
        <v>279</v>
      </c>
      <c r="G139" s="161"/>
      <c r="H139" s="161"/>
      <c r="I139" s="164"/>
      <c r="J139" s="165">
        <f t="shared" ref="J139:J140" si="16">BK139</f>
        <v>0</v>
      </c>
      <c r="K139" s="161"/>
      <c r="L139" s="166"/>
      <c r="M139" s="167"/>
      <c r="N139" s="161"/>
      <c r="O139" s="161"/>
      <c r="P139" s="168">
        <f>P140+P169</f>
        <v>0</v>
      </c>
      <c r="Q139" s="161"/>
      <c r="R139" s="168">
        <f>R140+R169</f>
        <v>2.4604600225000004</v>
      </c>
      <c r="S139" s="161"/>
      <c r="T139" s="169">
        <f>T140+T169</f>
        <v>0</v>
      </c>
      <c r="AR139" s="170" t="s">
        <v>86</v>
      </c>
      <c r="AT139" s="171" t="s">
        <v>75</v>
      </c>
      <c r="AU139" s="171" t="s">
        <v>76</v>
      </c>
      <c r="AY139" s="170" t="s">
        <v>165</v>
      </c>
      <c r="BK139" s="172">
        <f>BK140+BK169</f>
        <v>0</v>
      </c>
    </row>
    <row r="140" spans="2:65" s="159" customFormat="1" ht="22.9" customHeight="1">
      <c r="B140" s="160"/>
      <c r="C140" s="161"/>
      <c r="D140" s="162" t="s">
        <v>75</v>
      </c>
      <c r="E140" s="173" t="s">
        <v>443</v>
      </c>
      <c r="F140" s="173" t="s">
        <v>444</v>
      </c>
      <c r="G140" s="161"/>
      <c r="H140" s="161"/>
      <c r="I140" s="164"/>
      <c r="J140" s="174">
        <f t="shared" si="16"/>
        <v>0</v>
      </c>
      <c r="K140" s="161"/>
      <c r="L140" s="166"/>
      <c r="M140" s="167"/>
      <c r="N140" s="161"/>
      <c r="O140" s="161"/>
      <c r="P140" s="168">
        <f>SUM(P141:P168)</f>
        <v>0</v>
      </c>
      <c r="Q140" s="161"/>
      <c r="R140" s="168">
        <f>SUM(R141:R168)</f>
        <v>1.3870400000000001</v>
      </c>
      <c r="S140" s="161"/>
      <c r="T140" s="169">
        <f>SUM(T141:T168)</f>
        <v>0</v>
      </c>
      <c r="AR140" s="170" t="s">
        <v>86</v>
      </c>
      <c r="AT140" s="171" t="s">
        <v>75</v>
      </c>
      <c r="AU140" s="171" t="s">
        <v>84</v>
      </c>
      <c r="AY140" s="170" t="s">
        <v>165</v>
      </c>
      <c r="BK140" s="172">
        <f>SUM(BK141:BK168)</f>
        <v>0</v>
      </c>
    </row>
    <row r="141" spans="2:65" s="20" customFormat="1" ht="24.2" customHeight="1">
      <c r="B141" s="21"/>
      <c r="C141" s="175" t="s">
        <v>206</v>
      </c>
      <c r="D141" s="175" t="s">
        <v>167</v>
      </c>
      <c r="E141" s="176" t="s">
        <v>445</v>
      </c>
      <c r="F141" s="177" t="s">
        <v>446</v>
      </c>
      <c r="G141" s="178" t="s">
        <v>427</v>
      </c>
      <c r="H141" s="179">
        <v>48</v>
      </c>
      <c r="I141" s="180"/>
      <c r="J141" s="181">
        <f t="shared" ref="J141:J168" si="17">ROUND(I141*H141,2)</f>
        <v>0</v>
      </c>
      <c r="K141" s="177" t="s">
        <v>171</v>
      </c>
      <c r="L141" s="25"/>
      <c r="M141" s="182" t="s">
        <v>1</v>
      </c>
      <c r="N141" s="183" t="s">
        <v>41</v>
      </c>
      <c r="O141" s="22"/>
      <c r="P141" s="184">
        <f t="shared" ref="P141:P168" si="18">O141*H141</f>
        <v>0</v>
      </c>
      <c r="Q141" s="184">
        <v>2.6700000000000001E-3</v>
      </c>
      <c r="R141" s="184">
        <f t="shared" ref="R141:R168" si="19">Q141*H141</f>
        <v>0.12816</v>
      </c>
      <c r="S141" s="184">
        <v>0</v>
      </c>
      <c r="T141" s="185">
        <f t="shared" ref="T141:T168" si="20">S141*H141</f>
        <v>0</v>
      </c>
      <c r="AR141" s="186" t="s">
        <v>249</v>
      </c>
      <c r="AT141" s="186" t="s">
        <v>167</v>
      </c>
      <c r="AU141" s="186" t="s">
        <v>86</v>
      </c>
      <c r="AY141" s="3" t="s">
        <v>165</v>
      </c>
      <c r="BE141" s="187">
        <f t="shared" si="10"/>
        <v>0</v>
      </c>
      <c r="BF141" s="187">
        <f t="shared" si="11"/>
        <v>0</v>
      </c>
      <c r="BG141" s="187">
        <f t="shared" si="12"/>
        <v>0</v>
      </c>
      <c r="BH141" s="187">
        <f t="shared" si="13"/>
        <v>0</v>
      </c>
      <c r="BI141" s="187">
        <f t="shared" si="14"/>
        <v>0</v>
      </c>
      <c r="BJ141" s="3" t="s">
        <v>84</v>
      </c>
      <c r="BK141" s="187">
        <f t="shared" ref="BK141:BK168" si="21">ROUND(I141*H141,2)</f>
        <v>0</v>
      </c>
      <c r="BL141" s="3" t="s">
        <v>249</v>
      </c>
      <c r="BM141" s="186" t="s">
        <v>447</v>
      </c>
    </row>
    <row r="142" spans="2:65" s="20" customFormat="1" ht="16.5" customHeight="1">
      <c r="B142" s="21"/>
      <c r="C142" s="221" t="s">
        <v>203</v>
      </c>
      <c r="D142" s="221" t="s">
        <v>199</v>
      </c>
      <c r="E142" s="222" t="s">
        <v>448</v>
      </c>
      <c r="F142" s="223" t="s">
        <v>449</v>
      </c>
      <c r="G142" s="224" t="s">
        <v>427</v>
      </c>
      <c r="H142" s="225">
        <v>48</v>
      </c>
      <c r="I142" s="226"/>
      <c r="J142" s="227">
        <f t="shared" si="17"/>
        <v>0</v>
      </c>
      <c r="K142" s="223" t="s">
        <v>171</v>
      </c>
      <c r="L142" s="228"/>
      <c r="M142" s="229" t="s">
        <v>1</v>
      </c>
      <c r="N142" s="230" t="s">
        <v>41</v>
      </c>
      <c r="O142" s="22"/>
      <c r="P142" s="184">
        <f t="shared" si="18"/>
        <v>0</v>
      </c>
      <c r="Q142" s="184">
        <v>1.2999999999999999E-4</v>
      </c>
      <c r="R142" s="184">
        <f t="shared" si="19"/>
        <v>6.239999999999999E-3</v>
      </c>
      <c r="S142" s="184">
        <v>0</v>
      </c>
      <c r="T142" s="185">
        <f t="shared" si="20"/>
        <v>0</v>
      </c>
      <c r="AR142" s="186" t="s">
        <v>290</v>
      </c>
      <c r="AT142" s="186" t="s">
        <v>199</v>
      </c>
      <c r="AU142" s="186" t="s">
        <v>86</v>
      </c>
      <c r="AY142" s="3" t="s">
        <v>165</v>
      </c>
      <c r="BE142" s="187">
        <f t="shared" si="10"/>
        <v>0</v>
      </c>
      <c r="BF142" s="187">
        <f t="shared" si="11"/>
        <v>0</v>
      </c>
      <c r="BG142" s="187">
        <f t="shared" si="12"/>
        <v>0</v>
      </c>
      <c r="BH142" s="187">
        <f t="shared" si="13"/>
        <v>0</v>
      </c>
      <c r="BI142" s="187">
        <f t="shared" si="14"/>
        <v>0</v>
      </c>
      <c r="BJ142" s="3" t="s">
        <v>84</v>
      </c>
      <c r="BK142" s="187">
        <f t="shared" si="21"/>
        <v>0</v>
      </c>
      <c r="BL142" s="3" t="s">
        <v>249</v>
      </c>
      <c r="BM142" s="186" t="s">
        <v>450</v>
      </c>
    </row>
    <row r="143" spans="2:65" s="20" customFormat="1" ht="33" customHeight="1">
      <c r="B143" s="21"/>
      <c r="C143" s="175" t="s">
        <v>214</v>
      </c>
      <c r="D143" s="175" t="s">
        <v>167</v>
      </c>
      <c r="E143" s="176" t="s">
        <v>451</v>
      </c>
      <c r="F143" s="177" t="s">
        <v>452</v>
      </c>
      <c r="G143" s="178" t="s">
        <v>132</v>
      </c>
      <c r="H143" s="179">
        <v>36</v>
      </c>
      <c r="I143" s="180"/>
      <c r="J143" s="181">
        <f t="shared" si="17"/>
        <v>0</v>
      </c>
      <c r="K143" s="177" t="s">
        <v>171</v>
      </c>
      <c r="L143" s="25"/>
      <c r="M143" s="182" t="s">
        <v>1</v>
      </c>
      <c r="N143" s="183" t="s">
        <v>41</v>
      </c>
      <c r="O143" s="22"/>
      <c r="P143" s="184">
        <f t="shared" si="18"/>
        <v>0</v>
      </c>
      <c r="Q143" s="184">
        <v>0</v>
      </c>
      <c r="R143" s="184">
        <f t="shared" si="19"/>
        <v>0</v>
      </c>
      <c r="S143" s="184">
        <v>0</v>
      </c>
      <c r="T143" s="185">
        <f t="shared" si="20"/>
        <v>0</v>
      </c>
      <c r="AR143" s="186" t="s">
        <v>249</v>
      </c>
      <c r="AT143" s="186" t="s">
        <v>167</v>
      </c>
      <c r="AU143" s="186" t="s">
        <v>86</v>
      </c>
      <c r="AY143" s="3" t="s">
        <v>165</v>
      </c>
      <c r="BE143" s="187">
        <f t="shared" si="10"/>
        <v>0</v>
      </c>
      <c r="BF143" s="187">
        <f t="shared" si="11"/>
        <v>0</v>
      </c>
      <c r="BG143" s="187">
        <f t="shared" si="12"/>
        <v>0</v>
      </c>
      <c r="BH143" s="187">
        <f t="shared" si="13"/>
        <v>0</v>
      </c>
      <c r="BI143" s="187">
        <f t="shared" si="14"/>
        <v>0</v>
      </c>
      <c r="BJ143" s="3" t="s">
        <v>84</v>
      </c>
      <c r="BK143" s="187">
        <f t="shared" si="21"/>
        <v>0</v>
      </c>
      <c r="BL143" s="3" t="s">
        <v>249</v>
      </c>
      <c r="BM143" s="186" t="s">
        <v>453</v>
      </c>
    </row>
    <row r="144" spans="2:65" s="188" customFormat="1">
      <c r="B144" s="189"/>
      <c r="C144" s="190"/>
      <c r="D144" s="191" t="s">
        <v>174</v>
      </c>
      <c r="E144" s="192" t="s">
        <v>1</v>
      </c>
      <c r="F144" s="193" t="s">
        <v>130</v>
      </c>
      <c r="G144" s="190"/>
      <c r="H144" s="194">
        <v>36</v>
      </c>
      <c r="I144" s="195"/>
      <c r="J144" s="190"/>
      <c r="K144" s="190"/>
      <c r="L144" s="196"/>
      <c r="M144" s="197"/>
      <c r="N144" s="190"/>
      <c r="O144" s="190"/>
      <c r="P144" s="190"/>
      <c r="Q144" s="190"/>
      <c r="R144" s="190"/>
      <c r="S144" s="190"/>
      <c r="T144" s="198"/>
      <c r="AT144" s="199" t="s">
        <v>174</v>
      </c>
      <c r="AU144" s="199" t="s">
        <v>86</v>
      </c>
      <c r="AV144" s="188" t="s">
        <v>86</v>
      </c>
      <c r="AW144" s="188" t="s">
        <v>31</v>
      </c>
      <c r="AX144" s="188" t="s">
        <v>84</v>
      </c>
      <c r="AY144" s="199" t="s">
        <v>165</v>
      </c>
    </row>
    <row r="145" spans="2:65" s="20" customFormat="1">
      <c r="B145" s="21"/>
      <c r="C145" s="22"/>
      <c r="D145" s="191" t="s">
        <v>218</v>
      </c>
      <c r="E145" s="22"/>
      <c r="F145" s="231" t="s">
        <v>219</v>
      </c>
      <c r="G145" s="22"/>
      <c r="H145" s="22"/>
      <c r="I145" s="22"/>
      <c r="J145" s="22"/>
      <c r="K145" s="22"/>
      <c r="L145" s="25"/>
      <c r="M145" s="232"/>
      <c r="N145" s="22"/>
      <c r="O145" s="22"/>
      <c r="P145" s="22"/>
      <c r="Q145" s="22"/>
      <c r="R145" s="22"/>
      <c r="S145" s="22"/>
      <c r="T145" s="56"/>
      <c r="AU145" s="3" t="s">
        <v>86</v>
      </c>
    </row>
    <row r="146" spans="2:65" s="20" customFormat="1">
      <c r="B146" s="21"/>
      <c r="C146" s="22"/>
      <c r="D146" s="191" t="s">
        <v>218</v>
      </c>
      <c r="E146" s="22"/>
      <c r="F146" s="233" t="s">
        <v>454</v>
      </c>
      <c r="G146" s="22"/>
      <c r="H146" s="234">
        <v>36</v>
      </c>
      <c r="I146" s="22"/>
      <c r="J146" s="22"/>
      <c r="K146" s="22"/>
      <c r="L146" s="25"/>
      <c r="M146" s="232"/>
      <c r="N146" s="22"/>
      <c r="O146" s="22"/>
      <c r="P146" s="22"/>
      <c r="Q146" s="22"/>
      <c r="R146" s="22"/>
      <c r="S146" s="22"/>
      <c r="T146" s="56"/>
      <c r="AU146" s="3" t="s">
        <v>86</v>
      </c>
    </row>
    <row r="147" spans="2:65" s="20" customFormat="1" ht="16.5" customHeight="1">
      <c r="B147" s="21"/>
      <c r="C147" s="221" t="s">
        <v>222</v>
      </c>
      <c r="D147" s="221" t="s">
        <v>199</v>
      </c>
      <c r="E147" s="222" t="s">
        <v>455</v>
      </c>
      <c r="F147" s="223" t="s">
        <v>456</v>
      </c>
      <c r="G147" s="224" t="s">
        <v>337</v>
      </c>
      <c r="H147" s="225">
        <v>100.8</v>
      </c>
      <c r="I147" s="226"/>
      <c r="J147" s="227">
        <f t="shared" si="17"/>
        <v>0</v>
      </c>
      <c r="K147" s="223" t="s">
        <v>457</v>
      </c>
      <c r="L147" s="228"/>
      <c r="M147" s="229" t="s">
        <v>1</v>
      </c>
      <c r="N147" s="230" t="s">
        <v>41</v>
      </c>
      <c r="O147" s="22"/>
      <c r="P147" s="184">
        <f t="shared" si="18"/>
        <v>0</v>
      </c>
      <c r="Q147" s="184">
        <v>0</v>
      </c>
      <c r="R147" s="184">
        <f t="shared" si="19"/>
        <v>0</v>
      </c>
      <c r="S147" s="184">
        <v>0</v>
      </c>
      <c r="T147" s="185">
        <f t="shared" si="20"/>
        <v>0</v>
      </c>
      <c r="AR147" s="186" t="s">
        <v>290</v>
      </c>
      <c r="AT147" s="186" t="s">
        <v>199</v>
      </c>
      <c r="AU147" s="186" t="s">
        <v>86</v>
      </c>
      <c r="AY147" s="3" t="s">
        <v>165</v>
      </c>
      <c r="BE147" s="187">
        <f t="shared" si="10"/>
        <v>0</v>
      </c>
      <c r="BF147" s="187">
        <f t="shared" si="11"/>
        <v>0</v>
      </c>
      <c r="BG147" s="187">
        <f t="shared" si="12"/>
        <v>0</v>
      </c>
      <c r="BH147" s="187">
        <f t="shared" si="13"/>
        <v>0</v>
      </c>
      <c r="BI147" s="187">
        <f t="shared" si="14"/>
        <v>0</v>
      </c>
      <c r="BJ147" s="3" t="s">
        <v>84</v>
      </c>
      <c r="BK147" s="187">
        <f t="shared" si="21"/>
        <v>0</v>
      </c>
      <c r="BL147" s="3" t="s">
        <v>249</v>
      </c>
      <c r="BM147" s="186" t="s">
        <v>458</v>
      </c>
    </row>
    <row r="148" spans="2:65" s="211" customFormat="1">
      <c r="B148" s="212"/>
      <c r="C148" s="213"/>
      <c r="D148" s="191" t="s">
        <v>174</v>
      </c>
      <c r="E148" s="214" t="s">
        <v>1</v>
      </c>
      <c r="F148" s="215" t="s">
        <v>226</v>
      </c>
      <c r="G148" s="213"/>
      <c r="H148" s="214" t="s">
        <v>1</v>
      </c>
      <c r="I148" s="216"/>
      <c r="J148" s="213"/>
      <c r="K148" s="213"/>
      <c r="L148" s="217"/>
      <c r="M148" s="218"/>
      <c r="N148" s="213"/>
      <c r="O148" s="213"/>
      <c r="P148" s="213"/>
      <c r="Q148" s="213"/>
      <c r="R148" s="213"/>
      <c r="S148" s="213"/>
      <c r="T148" s="219"/>
      <c r="AT148" s="220" t="s">
        <v>174</v>
      </c>
      <c r="AU148" s="220" t="s">
        <v>86</v>
      </c>
      <c r="AV148" s="211" t="s">
        <v>84</v>
      </c>
      <c r="AW148" s="211" t="s">
        <v>31</v>
      </c>
      <c r="AX148" s="211" t="s">
        <v>76</v>
      </c>
      <c r="AY148" s="220" t="s">
        <v>165</v>
      </c>
    </row>
    <row r="149" spans="2:65" s="188" customFormat="1">
      <c r="B149" s="189"/>
      <c r="C149" s="190"/>
      <c r="D149" s="191" t="s">
        <v>174</v>
      </c>
      <c r="E149" s="192" t="s">
        <v>1</v>
      </c>
      <c r="F149" s="193" t="s">
        <v>459</v>
      </c>
      <c r="G149" s="190"/>
      <c r="H149" s="194">
        <v>100.8</v>
      </c>
      <c r="I149" s="195"/>
      <c r="J149" s="190"/>
      <c r="K149" s="190"/>
      <c r="L149" s="196"/>
      <c r="M149" s="197"/>
      <c r="N149" s="190"/>
      <c r="O149" s="190"/>
      <c r="P149" s="190"/>
      <c r="Q149" s="190"/>
      <c r="R149" s="190"/>
      <c r="S149" s="190"/>
      <c r="T149" s="198"/>
      <c r="AT149" s="199" t="s">
        <v>174</v>
      </c>
      <c r="AU149" s="199" t="s">
        <v>86</v>
      </c>
      <c r="AV149" s="188" t="s">
        <v>86</v>
      </c>
      <c r="AW149" s="188" t="s">
        <v>31</v>
      </c>
      <c r="AX149" s="188" t="s">
        <v>84</v>
      </c>
      <c r="AY149" s="199" t="s">
        <v>165</v>
      </c>
    </row>
    <row r="150" spans="2:65" s="20" customFormat="1">
      <c r="B150" s="21"/>
      <c r="C150" s="22"/>
      <c r="D150" s="191" t="s">
        <v>218</v>
      </c>
      <c r="E150" s="22"/>
      <c r="F150" s="231" t="s">
        <v>219</v>
      </c>
      <c r="G150" s="22"/>
      <c r="H150" s="22"/>
      <c r="I150" s="22"/>
      <c r="J150" s="22"/>
      <c r="K150" s="22"/>
      <c r="L150" s="25"/>
      <c r="M150" s="232"/>
      <c r="N150" s="22"/>
      <c r="O150" s="22"/>
      <c r="P150" s="22"/>
      <c r="Q150" s="22"/>
      <c r="R150" s="22"/>
      <c r="S150" s="22"/>
      <c r="T150" s="56"/>
      <c r="AU150" s="3" t="s">
        <v>86</v>
      </c>
    </row>
    <row r="151" spans="2:65" s="20" customFormat="1">
      <c r="B151" s="21"/>
      <c r="C151" s="22"/>
      <c r="D151" s="191" t="s">
        <v>218</v>
      </c>
      <c r="E151" s="22"/>
      <c r="F151" s="233" t="s">
        <v>454</v>
      </c>
      <c r="G151" s="22"/>
      <c r="H151" s="234">
        <v>36</v>
      </c>
      <c r="I151" s="22"/>
      <c r="J151" s="22"/>
      <c r="K151" s="22"/>
      <c r="L151" s="25"/>
      <c r="M151" s="232"/>
      <c r="N151" s="22"/>
      <c r="O151" s="22"/>
      <c r="P151" s="22"/>
      <c r="Q151" s="22"/>
      <c r="R151" s="22"/>
      <c r="S151" s="22"/>
      <c r="T151" s="56"/>
      <c r="AU151" s="3" t="s">
        <v>86</v>
      </c>
    </row>
    <row r="152" spans="2:65" s="20" customFormat="1" ht="33" customHeight="1">
      <c r="B152" s="21"/>
      <c r="C152" s="175" t="s">
        <v>229</v>
      </c>
      <c r="D152" s="175" t="s">
        <v>167</v>
      </c>
      <c r="E152" s="176" t="s">
        <v>460</v>
      </c>
      <c r="F152" s="177" t="s">
        <v>461</v>
      </c>
      <c r="G152" s="178" t="s">
        <v>132</v>
      </c>
      <c r="H152" s="179">
        <v>36</v>
      </c>
      <c r="I152" s="180"/>
      <c r="J152" s="181">
        <f t="shared" si="17"/>
        <v>0</v>
      </c>
      <c r="K152" s="177" t="s">
        <v>171</v>
      </c>
      <c r="L152" s="25"/>
      <c r="M152" s="182" t="s">
        <v>1</v>
      </c>
      <c r="N152" s="183" t="s">
        <v>41</v>
      </c>
      <c r="O152" s="22"/>
      <c r="P152" s="184">
        <f t="shared" si="18"/>
        <v>0</v>
      </c>
      <c r="Q152" s="184">
        <v>5.9000000000000003E-4</v>
      </c>
      <c r="R152" s="184">
        <f t="shared" si="19"/>
        <v>2.1240000000000002E-2</v>
      </c>
      <c r="S152" s="184">
        <v>0</v>
      </c>
      <c r="T152" s="185">
        <f t="shared" si="20"/>
        <v>0</v>
      </c>
      <c r="AR152" s="186" t="s">
        <v>249</v>
      </c>
      <c r="AT152" s="186" t="s">
        <v>167</v>
      </c>
      <c r="AU152" s="186" t="s">
        <v>86</v>
      </c>
      <c r="AY152" s="3" t="s">
        <v>165</v>
      </c>
      <c r="BE152" s="187">
        <f t="shared" si="10"/>
        <v>0</v>
      </c>
      <c r="BF152" s="187">
        <f t="shared" si="11"/>
        <v>0</v>
      </c>
      <c r="BG152" s="187">
        <f t="shared" si="12"/>
        <v>0</v>
      </c>
      <c r="BH152" s="187">
        <f t="shared" si="13"/>
        <v>0</v>
      </c>
      <c r="BI152" s="187">
        <f t="shared" si="14"/>
        <v>0</v>
      </c>
      <c r="BJ152" s="3" t="s">
        <v>84</v>
      </c>
      <c r="BK152" s="187">
        <f t="shared" si="21"/>
        <v>0</v>
      </c>
      <c r="BL152" s="3" t="s">
        <v>249</v>
      </c>
      <c r="BM152" s="186" t="s">
        <v>462</v>
      </c>
    </row>
    <row r="153" spans="2:65" s="188" customFormat="1">
      <c r="B153" s="189"/>
      <c r="C153" s="190"/>
      <c r="D153" s="191" t="s">
        <v>174</v>
      </c>
      <c r="E153" s="192" t="s">
        <v>1</v>
      </c>
      <c r="F153" s="193" t="s">
        <v>130</v>
      </c>
      <c r="G153" s="190"/>
      <c r="H153" s="194">
        <v>36</v>
      </c>
      <c r="I153" s="195"/>
      <c r="J153" s="190"/>
      <c r="K153" s="190"/>
      <c r="L153" s="196"/>
      <c r="M153" s="197"/>
      <c r="N153" s="190"/>
      <c r="O153" s="190"/>
      <c r="P153" s="190"/>
      <c r="Q153" s="190"/>
      <c r="R153" s="190"/>
      <c r="S153" s="190"/>
      <c r="T153" s="198"/>
      <c r="AT153" s="199" t="s">
        <v>174</v>
      </c>
      <c r="AU153" s="199" t="s">
        <v>86</v>
      </c>
      <c r="AV153" s="188" t="s">
        <v>86</v>
      </c>
      <c r="AW153" s="188" t="s">
        <v>31</v>
      </c>
      <c r="AX153" s="188" t="s">
        <v>84</v>
      </c>
      <c r="AY153" s="199" t="s">
        <v>165</v>
      </c>
    </row>
    <row r="154" spans="2:65" s="20" customFormat="1">
      <c r="B154" s="21"/>
      <c r="C154" s="22"/>
      <c r="D154" s="191" t="s">
        <v>218</v>
      </c>
      <c r="E154" s="22"/>
      <c r="F154" s="231" t="s">
        <v>219</v>
      </c>
      <c r="G154" s="22"/>
      <c r="H154" s="22"/>
      <c r="I154" s="22"/>
      <c r="J154" s="22"/>
      <c r="K154" s="22"/>
      <c r="L154" s="25"/>
      <c r="M154" s="232"/>
      <c r="N154" s="22"/>
      <c r="O154" s="22"/>
      <c r="P154" s="22"/>
      <c r="Q154" s="22"/>
      <c r="R154" s="22"/>
      <c r="S154" s="22"/>
      <c r="T154" s="56"/>
      <c r="AU154" s="3" t="s">
        <v>86</v>
      </c>
    </row>
    <row r="155" spans="2:65" s="20" customFormat="1">
      <c r="B155" s="21"/>
      <c r="C155" s="22"/>
      <c r="D155" s="191" t="s">
        <v>218</v>
      </c>
      <c r="E155" s="22"/>
      <c r="F155" s="233" t="s">
        <v>454</v>
      </c>
      <c r="G155" s="22"/>
      <c r="H155" s="234">
        <v>36</v>
      </c>
      <c r="I155" s="22"/>
      <c r="J155" s="22"/>
      <c r="K155" s="22"/>
      <c r="L155" s="25"/>
      <c r="M155" s="232"/>
      <c r="N155" s="22"/>
      <c r="O155" s="22"/>
      <c r="P155" s="22"/>
      <c r="Q155" s="22"/>
      <c r="R155" s="22"/>
      <c r="S155" s="22"/>
      <c r="T155" s="56"/>
      <c r="AU155" s="3" t="s">
        <v>86</v>
      </c>
    </row>
    <row r="156" spans="2:65" s="20" customFormat="1" ht="21.75" customHeight="1">
      <c r="B156" s="21"/>
      <c r="C156" s="221" t="s">
        <v>8</v>
      </c>
      <c r="D156" s="221" t="s">
        <v>199</v>
      </c>
      <c r="E156" s="222" t="s">
        <v>463</v>
      </c>
      <c r="F156" s="223" t="s">
        <v>464</v>
      </c>
      <c r="G156" s="224" t="s">
        <v>337</v>
      </c>
      <c r="H156" s="225">
        <v>252</v>
      </c>
      <c r="I156" s="226"/>
      <c r="J156" s="227">
        <f t="shared" si="17"/>
        <v>0</v>
      </c>
      <c r="K156" s="223" t="s">
        <v>171</v>
      </c>
      <c r="L156" s="228"/>
      <c r="M156" s="229" t="s">
        <v>1</v>
      </c>
      <c r="N156" s="230" t="s">
        <v>41</v>
      </c>
      <c r="O156" s="22"/>
      <c r="P156" s="184">
        <f t="shared" si="18"/>
        <v>0</v>
      </c>
      <c r="Q156" s="184">
        <v>4.5999999999999999E-3</v>
      </c>
      <c r="R156" s="184">
        <f t="shared" si="19"/>
        <v>1.1592</v>
      </c>
      <c r="S156" s="184">
        <v>0</v>
      </c>
      <c r="T156" s="185">
        <f t="shared" si="20"/>
        <v>0</v>
      </c>
      <c r="AR156" s="186" t="s">
        <v>290</v>
      </c>
      <c r="AT156" s="186" t="s">
        <v>199</v>
      </c>
      <c r="AU156" s="186" t="s">
        <v>86</v>
      </c>
      <c r="AY156" s="3" t="s">
        <v>165</v>
      </c>
      <c r="BE156" s="187">
        <f t="shared" si="10"/>
        <v>0</v>
      </c>
      <c r="BF156" s="187">
        <f t="shared" si="11"/>
        <v>0</v>
      </c>
      <c r="BG156" s="187">
        <f t="shared" si="12"/>
        <v>0</v>
      </c>
      <c r="BH156" s="187">
        <f t="shared" si="13"/>
        <v>0</v>
      </c>
      <c r="BI156" s="187">
        <f t="shared" si="14"/>
        <v>0</v>
      </c>
      <c r="BJ156" s="3" t="s">
        <v>84</v>
      </c>
      <c r="BK156" s="187">
        <f t="shared" si="21"/>
        <v>0</v>
      </c>
      <c r="BL156" s="3" t="s">
        <v>249</v>
      </c>
      <c r="BM156" s="186" t="s">
        <v>465</v>
      </c>
    </row>
    <row r="157" spans="2:65" s="211" customFormat="1">
      <c r="B157" s="212"/>
      <c r="C157" s="213"/>
      <c r="D157" s="191" t="s">
        <v>174</v>
      </c>
      <c r="E157" s="214" t="s">
        <v>1</v>
      </c>
      <c r="F157" s="215" t="s">
        <v>226</v>
      </c>
      <c r="G157" s="213"/>
      <c r="H157" s="214" t="s">
        <v>1</v>
      </c>
      <c r="I157" s="216"/>
      <c r="J157" s="213"/>
      <c r="K157" s="213"/>
      <c r="L157" s="217"/>
      <c r="M157" s="218"/>
      <c r="N157" s="213"/>
      <c r="O157" s="213"/>
      <c r="P157" s="213"/>
      <c r="Q157" s="213"/>
      <c r="R157" s="213"/>
      <c r="S157" s="213"/>
      <c r="T157" s="219"/>
      <c r="AT157" s="220" t="s">
        <v>174</v>
      </c>
      <c r="AU157" s="220" t="s">
        <v>86</v>
      </c>
      <c r="AV157" s="211" t="s">
        <v>84</v>
      </c>
      <c r="AW157" s="211" t="s">
        <v>31</v>
      </c>
      <c r="AX157" s="211" t="s">
        <v>76</v>
      </c>
      <c r="AY157" s="220" t="s">
        <v>165</v>
      </c>
    </row>
    <row r="158" spans="2:65" s="188" customFormat="1">
      <c r="B158" s="189"/>
      <c r="C158" s="190"/>
      <c r="D158" s="191" t="s">
        <v>174</v>
      </c>
      <c r="E158" s="192" t="s">
        <v>1</v>
      </c>
      <c r="F158" s="193" t="s">
        <v>466</v>
      </c>
      <c r="G158" s="190"/>
      <c r="H158" s="194">
        <v>252</v>
      </c>
      <c r="I158" s="195"/>
      <c r="J158" s="190"/>
      <c r="K158" s="190"/>
      <c r="L158" s="196"/>
      <c r="M158" s="197"/>
      <c r="N158" s="190"/>
      <c r="O158" s="190"/>
      <c r="P158" s="190"/>
      <c r="Q158" s="190"/>
      <c r="R158" s="190"/>
      <c r="S158" s="190"/>
      <c r="T158" s="198"/>
      <c r="AT158" s="199" t="s">
        <v>174</v>
      </c>
      <c r="AU158" s="199" t="s">
        <v>86</v>
      </c>
      <c r="AV158" s="188" t="s">
        <v>86</v>
      </c>
      <c r="AW158" s="188" t="s">
        <v>31</v>
      </c>
      <c r="AX158" s="188" t="s">
        <v>84</v>
      </c>
      <c r="AY158" s="199" t="s">
        <v>165</v>
      </c>
    </row>
    <row r="159" spans="2:65" s="20" customFormat="1">
      <c r="B159" s="21"/>
      <c r="C159" s="22"/>
      <c r="D159" s="191" t="s">
        <v>218</v>
      </c>
      <c r="E159" s="22"/>
      <c r="F159" s="231" t="s">
        <v>219</v>
      </c>
      <c r="G159" s="22"/>
      <c r="H159" s="22"/>
      <c r="I159" s="22"/>
      <c r="J159" s="22"/>
      <c r="K159" s="22"/>
      <c r="L159" s="25"/>
      <c r="M159" s="232"/>
      <c r="N159" s="22"/>
      <c r="O159" s="22"/>
      <c r="P159" s="22"/>
      <c r="Q159" s="22"/>
      <c r="R159" s="22"/>
      <c r="S159" s="22"/>
      <c r="T159" s="56"/>
      <c r="AU159" s="3" t="s">
        <v>86</v>
      </c>
    </row>
    <row r="160" spans="2:65" s="20" customFormat="1">
      <c r="B160" s="21"/>
      <c r="C160" s="22"/>
      <c r="D160" s="191" t="s">
        <v>218</v>
      </c>
      <c r="E160" s="22"/>
      <c r="F160" s="233" t="s">
        <v>454</v>
      </c>
      <c r="G160" s="22"/>
      <c r="H160" s="234">
        <v>36</v>
      </c>
      <c r="I160" s="22"/>
      <c r="J160" s="22"/>
      <c r="K160" s="22"/>
      <c r="L160" s="25"/>
      <c r="M160" s="232"/>
      <c r="N160" s="22"/>
      <c r="O160" s="22"/>
      <c r="P160" s="22"/>
      <c r="Q160" s="22"/>
      <c r="R160" s="22"/>
      <c r="S160" s="22"/>
      <c r="T160" s="56"/>
      <c r="AU160" s="3" t="s">
        <v>86</v>
      </c>
    </row>
    <row r="161" spans="2:65" s="20" customFormat="1" ht="16.5" customHeight="1">
      <c r="B161" s="21"/>
      <c r="C161" s="175" t="s">
        <v>237</v>
      </c>
      <c r="D161" s="175" t="s">
        <v>167</v>
      </c>
      <c r="E161" s="176" t="s">
        <v>467</v>
      </c>
      <c r="F161" s="177" t="s">
        <v>468</v>
      </c>
      <c r="G161" s="178" t="s">
        <v>337</v>
      </c>
      <c r="H161" s="179">
        <v>26</v>
      </c>
      <c r="I161" s="180"/>
      <c r="J161" s="181">
        <f t="shared" si="17"/>
        <v>0</v>
      </c>
      <c r="K161" s="177" t="s">
        <v>171</v>
      </c>
      <c r="L161" s="25"/>
      <c r="M161" s="182" t="s">
        <v>1</v>
      </c>
      <c r="N161" s="183" t="s">
        <v>41</v>
      </c>
      <c r="O161" s="22"/>
      <c r="P161" s="184">
        <f t="shared" si="18"/>
        <v>0</v>
      </c>
      <c r="Q161" s="184">
        <v>1.0000000000000001E-5</v>
      </c>
      <c r="R161" s="184">
        <f t="shared" si="19"/>
        <v>2.6000000000000003E-4</v>
      </c>
      <c r="S161" s="184">
        <v>0</v>
      </c>
      <c r="T161" s="185">
        <f t="shared" si="20"/>
        <v>0</v>
      </c>
      <c r="AR161" s="186" t="s">
        <v>249</v>
      </c>
      <c r="AT161" s="186" t="s">
        <v>167</v>
      </c>
      <c r="AU161" s="186" t="s">
        <v>86</v>
      </c>
      <c r="AY161" s="3" t="s">
        <v>165</v>
      </c>
      <c r="BE161" s="187">
        <f t="shared" si="10"/>
        <v>0</v>
      </c>
      <c r="BF161" s="187">
        <f t="shared" si="11"/>
        <v>0</v>
      </c>
      <c r="BG161" s="187">
        <f t="shared" si="12"/>
        <v>0</v>
      </c>
      <c r="BH161" s="187">
        <f t="shared" si="13"/>
        <v>0</v>
      </c>
      <c r="BI161" s="187">
        <f t="shared" si="14"/>
        <v>0</v>
      </c>
      <c r="BJ161" s="3" t="s">
        <v>84</v>
      </c>
      <c r="BK161" s="187">
        <f t="shared" si="21"/>
        <v>0</v>
      </c>
      <c r="BL161" s="3" t="s">
        <v>249</v>
      </c>
      <c r="BM161" s="186" t="s">
        <v>469</v>
      </c>
    </row>
    <row r="162" spans="2:65" s="188" customFormat="1">
      <c r="B162" s="189"/>
      <c r="C162" s="190"/>
      <c r="D162" s="191" t="s">
        <v>174</v>
      </c>
      <c r="E162" s="192" t="s">
        <v>1</v>
      </c>
      <c r="F162" s="193" t="s">
        <v>470</v>
      </c>
      <c r="G162" s="190"/>
      <c r="H162" s="194">
        <v>26</v>
      </c>
      <c r="I162" s="195"/>
      <c r="J162" s="190"/>
      <c r="K162" s="190"/>
      <c r="L162" s="196"/>
      <c r="M162" s="197"/>
      <c r="N162" s="190"/>
      <c r="O162" s="190"/>
      <c r="P162" s="190"/>
      <c r="Q162" s="190"/>
      <c r="R162" s="190"/>
      <c r="S162" s="190"/>
      <c r="T162" s="198"/>
      <c r="AT162" s="199" t="s">
        <v>174</v>
      </c>
      <c r="AU162" s="199" t="s">
        <v>86</v>
      </c>
      <c r="AV162" s="188" t="s">
        <v>86</v>
      </c>
      <c r="AW162" s="188" t="s">
        <v>31</v>
      </c>
      <c r="AX162" s="188" t="s">
        <v>76</v>
      </c>
      <c r="AY162" s="199" t="s">
        <v>165</v>
      </c>
    </row>
    <row r="163" spans="2:65" s="200" customFormat="1">
      <c r="B163" s="201"/>
      <c r="C163" s="202"/>
      <c r="D163" s="191" t="s">
        <v>174</v>
      </c>
      <c r="E163" s="203" t="s">
        <v>1</v>
      </c>
      <c r="F163" s="204" t="s">
        <v>176</v>
      </c>
      <c r="G163" s="202"/>
      <c r="H163" s="205">
        <v>26</v>
      </c>
      <c r="I163" s="206"/>
      <c r="J163" s="202"/>
      <c r="K163" s="202"/>
      <c r="L163" s="207"/>
      <c r="M163" s="208"/>
      <c r="N163" s="202"/>
      <c r="O163" s="202"/>
      <c r="P163" s="202"/>
      <c r="Q163" s="202"/>
      <c r="R163" s="202"/>
      <c r="S163" s="202"/>
      <c r="T163" s="209"/>
      <c r="AT163" s="210" t="s">
        <v>174</v>
      </c>
      <c r="AU163" s="210" t="s">
        <v>86</v>
      </c>
      <c r="AV163" s="200" t="s">
        <v>172</v>
      </c>
      <c r="AW163" s="200" t="s">
        <v>31</v>
      </c>
      <c r="AX163" s="200" t="s">
        <v>84</v>
      </c>
      <c r="AY163" s="210" t="s">
        <v>165</v>
      </c>
    </row>
    <row r="164" spans="2:65" s="20" customFormat="1" ht="16.5" customHeight="1">
      <c r="B164" s="21"/>
      <c r="C164" s="221" t="s">
        <v>241</v>
      </c>
      <c r="D164" s="221" t="s">
        <v>199</v>
      </c>
      <c r="E164" s="222" t="s">
        <v>471</v>
      </c>
      <c r="F164" s="223" t="s">
        <v>472</v>
      </c>
      <c r="G164" s="224" t="s">
        <v>337</v>
      </c>
      <c r="H164" s="225">
        <v>26</v>
      </c>
      <c r="I164" s="226"/>
      <c r="J164" s="227">
        <f t="shared" si="17"/>
        <v>0</v>
      </c>
      <c r="K164" s="223" t="s">
        <v>171</v>
      </c>
      <c r="L164" s="228"/>
      <c r="M164" s="229" t="s">
        <v>1</v>
      </c>
      <c r="N164" s="230" t="s">
        <v>41</v>
      </c>
      <c r="O164" s="22"/>
      <c r="P164" s="184">
        <f t="shared" si="18"/>
        <v>0</v>
      </c>
      <c r="Q164" s="184">
        <v>2.31E-3</v>
      </c>
      <c r="R164" s="184">
        <f t="shared" si="19"/>
        <v>6.0060000000000002E-2</v>
      </c>
      <c r="S164" s="184">
        <v>0</v>
      </c>
      <c r="T164" s="185">
        <f t="shared" si="20"/>
        <v>0</v>
      </c>
      <c r="AR164" s="186" t="s">
        <v>290</v>
      </c>
      <c r="AT164" s="186" t="s">
        <v>199</v>
      </c>
      <c r="AU164" s="186" t="s">
        <v>86</v>
      </c>
      <c r="AY164" s="3" t="s">
        <v>165</v>
      </c>
      <c r="BE164" s="187">
        <f t="shared" si="10"/>
        <v>0</v>
      </c>
      <c r="BF164" s="187">
        <f t="shared" si="11"/>
        <v>0</v>
      </c>
      <c r="BG164" s="187">
        <f t="shared" si="12"/>
        <v>0</v>
      </c>
      <c r="BH164" s="187">
        <f t="shared" si="13"/>
        <v>0</v>
      </c>
      <c r="BI164" s="187">
        <f t="shared" si="14"/>
        <v>0</v>
      </c>
      <c r="BJ164" s="3" t="s">
        <v>84</v>
      </c>
      <c r="BK164" s="187">
        <f t="shared" si="21"/>
        <v>0</v>
      </c>
      <c r="BL164" s="3" t="s">
        <v>249</v>
      </c>
      <c r="BM164" s="186" t="s">
        <v>473</v>
      </c>
    </row>
    <row r="165" spans="2:65" s="188" customFormat="1">
      <c r="B165" s="189"/>
      <c r="C165" s="190"/>
      <c r="D165" s="191" t="s">
        <v>174</v>
      </c>
      <c r="E165" s="192" t="s">
        <v>1</v>
      </c>
      <c r="F165" s="193" t="s">
        <v>406</v>
      </c>
      <c r="G165" s="190"/>
      <c r="H165" s="194">
        <v>26</v>
      </c>
      <c r="I165" s="195"/>
      <c r="J165" s="190"/>
      <c r="K165" s="190"/>
      <c r="L165" s="196"/>
      <c r="M165" s="197"/>
      <c r="N165" s="190"/>
      <c r="O165" s="190"/>
      <c r="P165" s="190"/>
      <c r="Q165" s="190"/>
      <c r="R165" s="190"/>
      <c r="S165" s="190"/>
      <c r="T165" s="198"/>
      <c r="AT165" s="199" t="s">
        <v>174</v>
      </c>
      <c r="AU165" s="199" t="s">
        <v>86</v>
      </c>
      <c r="AV165" s="188" t="s">
        <v>86</v>
      </c>
      <c r="AW165" s="188" t="s">
        <v>31</v>
      </c>
      <c r="AX165" s="188" t="s">
        <v>84</v>
      </c>
      <c r="AY165" s="199" t="s">
        <v>165</v>
      </c>
    </row>
    <row r="166" spans="2:65" s="20" customFormat="1" ht="24.2" customHeight="1">
      <c r="B166" s="21"/>
      <c r="C166" s="175" t="s">
        <v>245</v>
      </c>
      <c r="D166" s="175" t="s">
        <v>167</v>
      </c>
      <c r="E166" s="176" t="s">
        <v>474</v>
      </c>
      <c r="F166" s="177" t="s">
        <v>475</v>
      </c>
      <c r="G166" s="178" t="s">
        <v>132</v>
      </c>
      <c r="H166" s="179">
        <v>36</v>
      </c>
      <c r="I166" s="180"/>
      <c r="J166" s="181">
        <f t="shared" si="17"/>
        <v>0</v>
      </c>
      <c r="K166" s="177" t="s">
        <v>171</v>
      </c>
      <c r="L166" s="25"/>
      <c r="M166" s="182" t="s">
        <v>1</v>
      </c>
      <c r="N166" s="183" t="s">
        <v>41</v>
      </c>
      <c r="O166" s="22"/>
      <c r="P166" s="184">
        <f t="shared" si="18"/>
        <v>0</v>
      </c>
      <c r="Q166" s="184">
        <v>1.8000000000000001E-4</v>
      </c>
      <c r="R166" s="184">
        <f t="shared" si="19"/>
        <v>6.4800000000000005E-3</v>
      </c>
      <c r="S166" s="184">
        <v>0</v>
      </c>
      <c r="T166" s="185">
        <f t="shared" si="20"/>
        <v>0</v>
      </c>
      <c r="AR166" s="186" t="s">
        <v>249</v>
      </c>
      <c r="AT166" s="186" t="s">
        <v>167</v>
      </c>
      <c r="AU166" s="186" t="s">
        <v>86</v>
      </c>
      <c r="AY166" s="3" t="s">
        <v>165</v>
      </c>
      <c r="BE166" s="187">
        <f t="shared" si="10"/>
        <v>0</v>
      </c>
      <c r="BF166" s="187">
        <f t="shared" si="11"/>
        <v>0</v>
      </c>
      <c r="BG166" s="187">
        <f t="shared" si="12"/>
        <v>0</v>
      </c>
      <c r="BH166" s="187">
        <f t="shared" si="13"/>
        <v>0</v>
      </c>
      <c r="BI166" s="187">
        <f t="shared" si="14"/>
        <v>0</v>
      </c>
      <c r="BJ166" s="3" t="s">
        <v>84</v>
      </c>
      <c r="BK166" s="187">
        <f t="shared" si="21"/>
        <v>0</v>
      </c>
      <c r="BL166" s="3" t="s">
        <v>249</v>
      </c>
      <c r="BM166" s="186" t="s">
        <v>476</v>
      </c>
    </row>
    <row r="167" spans="2:65" s="20" customFormat="1" ht="24.2" customHeight="1">
      <c r="B167" s="21"/>
      <c r="C167" s="175" t="s">
        <v>249</v>
      </c>
      <c r="D167" s="175" t="s">
        <v>167</v>
      </c>
      <c r="E167" s="176" t="s">
        <v>477</v>
      </c>
      <c r="F167" s="177" t="s">
        <v>478</v>
      </c>
      <c r="G167" s="178" t="s">
        <v>132</v>
      </c>
      <c r="H167" s="179">
        <v>36</v>
      </c>
      <c r="I167" s="180"/>
      <c r="J167" s="181">
        <f t="shared" si="17"/>
        <v>0</v>
      </c>
      <c r="K167" s="177" t="s">
        <v>171</v>
      </c>
      <c r="L167" s="25"/>
      <c r="M167" s="182" t="s">
        <v>1</v>
      </c>
      <c r="N167" s="183" t="s">
        <v>41</v>
      </c>
      <c r="O167" s="22"/>
      <c r="P167" s="184">
        <f t="shared" si="18"/>
        <v>0</v>
      </c>
      <c r="Q167" s="184">
        <v>1.4999999999999999E-4</v>
      </c>
      <c r="R167" s="184">
        <f t="shared" si="19"/>
        <v>5.3999999999999994E-3</v>
      </c>
      <c r="S167" s="184">
        <v>0</v>
      </c>
      <c r="T167" s="185">
        <f t="shared" si="20"/>
        <v>0</v>
      </c>
      <c r="AR167" s="186" t="s">
        <v>249</v>
      </c>
      <c r="AT167" s="186" t="s">
        <v>167</v>
      </c>
      <c r="AU167" s="186" t="s">
        <v>86</v>
      </c>
      <c r="AY167" s="3" t="s">
        <v>165</v>
      </c>
      <c r="BE167" s="187">
        <f t="shared" si="10"/>
        <v>0</v>
      </c>
      <c r="BF167" s="187">
        <f t="shared" si="11"/>
        <v>0</v>
      </c>
      <c r="BG167" s="187">
        <f t="shared" si="12"/>
        <v>0</v>
      </c>
      <c r="BH167" s="187">
        <f t="shared" si="13"/>
        <v>0</v>
      </c>
      <c r="BI167" s="187">
        <f t="shared" si="14"/>
        <v>0</v>
      </c>
      <c r="BJ167" s="3" t="s">
        <v>84</v>
      </c>
      <c r="BK167" s="187">
        <f t="shared" si="21"/>
        <v>0</v>
      </c>
      <c r="BL167" s="3" t="s">
        <v>249</v>
      </c>
      <c r="BM167" s="186" t="s">
        <v>479</v>
      </c>
    </row>
    <row r="168" spans="2:65" s="20" customFormat="1" ht="24.2" customHeight="1">
      <c r="B168" s="21"/>
      <c r="C168" s="175" t="s">
        <v>253</v>
      </c>
      <c r="D168" s="175" t="s">
        <v>167</v>
      </c>
      <c r="E168" s="176" t="s">
        <v>480</v>
      </c>
      <c r="F168" s="177" t="s">
        <v>481</v>
      </c>
      <c r="G168" s="178" t="s">
        <v>295</v>
      </c>
      <c r="H168" s="235"/>
      <c r="I168" s="180"/>
      <c r="J168" s="181">
        <f t="shared" si="17"/>
        <v>0</v>
      </c>
      <c r="K168" s="177" t="s">
        <v>171</v>
      </c>
      <c r="L168" s="25"/>
      <c r="M168" s="182" t="s">
        <v>1</v>
      </c>
      <c r="N168" s="183" t="s">
        <v>41</v>
      </c>
      <c r="O168" s="22"/>
      <c r="P168" s="184">
        <f t="shared" si="18"/>
        <v>0</v>
      </c>
      <c r="Q168" s="184">
        <v>0</v>
      </c>
      <c r="R168" s="184">
        <f t="shared" si="19"/>
        <v>0</v>
      </c>
      <c r="S168" s="184">
        <v>0</v>
      </c>
      <c r="T168" s="185">
        <f t="shared" si="20"/>
        <v>0</v>
      </c>
      <c r="AR168" s="186" t="s">
        <v>249</v>
      </c>
      <c r="AT168" s="186" t="s">
        <v>167</v>
      </c>
      <c r="AU168" s="186" t="s">
        <v>86</v>
      </c>
      <c r="AY168" s="3" t="s">
        <v>165</v>
      </c>
      <c r="BE168" s="187">
        <f t="shared" si="10"/>
        <v>0</v>
      </c>
      <c r="BF168" s="187">
        <f t="shared" si="11"/>
        <v>0</v>
      </c>
      <c r="BG168" s="187">
        <f t="shared" si="12"/>
        <v>0</v>
      </c>
      <c r="BH168" s="187">
        <f t="shared" si="13"/>
        <v>0</v>
      </c>
      <c r="BI168" s="187">
        <f t="shared" si="14"/>
        <v>0</v>
      </c>
      <c r="BJ168" s="3" t="s">
        <v>84</v>
      </c>
      <c r="BK168" s="187">
        <f t="shared" si="21"/>
        <v>0</v>
      </c>
      <c r="BL168" s="3" t="s">
        <v>249</v>
      </c>
      <c r="BM168" s="186" t="s">
        <v>482</v>
      </c>
    </row>
    <row r="169" spans="2:65" s="159" customFormat="1" ht="22.9" customHeight="1">
      <c r="B169" s="160"/>
      <c r="C169" s="161"/>
      <c r="D169" s="162" t="s">
        <v>75</v>
      </c>
      <c r="E169" s="173" t="s">
        <v>280</v>
      </c>
      <c r="F169" s="173" t="s">
        <v>281</v>
      </c>
      <c r="G169" s="161"/>
      <c r="H169" s="161"/>
      <c r="I169" s="164"/>
      <c r="J169" s="174">
        <f>BK169</f>
        <v>0</v>
      </c>
      <c r="K169" s="161"/>
      <c r="L169" s="166"/>
      <c r="M169" s="167"/>
      <c r="N169" s="161"/>
      <c r="O169" s="161"/>
      <c r="P169" s="168">
        <f>SUM(P170:P192)</f>
        <v>0</v>
      </c>
      <c r="Q169" s="161"/>
      <c r="R169" s="168">
        <f>SUM(R170:R192)</f>
        <v>1.0734200225000001</v>
      </c>
      <c r="S169" s="161"/>
      <c r="T169" s="169">
        <f>SUM(T170:T192)</f>
        <v>0</v>
      </c>
      <c r="AR169" s="170" t="s">
        <v>86</v>
      </c>
      <c r="AT169" s="171" t="s">
        <v>75</v>
      </c>
      <c r="AU169" s="171" t="s">
        <v>84</v>
      </c>
      <c r="AY169" s="170" t="s">
        <v>165</v>
      </c>
      <c r="BK169" s="172">
        <f>SUM(BK170:BK192)</f>
        <v>0</v>
      </c>
    </row>
    <row r="170" spans="2:65" s="20" customFormat="1" ht="21.75" customHeight="1">
      <c r="B170" s="21"/>
      <c r="C170" s="175" t="s">
        <v>257</v>
      </c>
      <c r="D170" s="175" t="s">
        <v>167</v>
      </c>
      <c r="E170" s="176" t="s">
        <v>283</v>
      </c>
      <c r="F170" s="177" t="s">
        <v>284</v>
      </c>
      <c r="G170" s="178" t="s">
        <v>132</v>
      </c>
      <c r="H170" s="179">
        <v>12.42</v>
      </c>
      <c r="I170" s="180"/>
      <c r="J170" s="181">
        <f>ROUND(I170*H170,2)</f>
        <v>0</v>
      </c>
      <c r="K170" s="177" t="s">
        <v>171</v>
      </c>
      <c r="L170" s="25"/>
      <c r="M170" s="182" t="s">
        <v>1</v>
      </c>
      <c r="N170" s="183" t="s">
        <v>41</v>
      </c>
      <c r="O170" s="22"/>
      <c r="P170" s="184">
        <f>O170*H170</f>
        <v>0</v>
      </c>
      <c r="Q170" s="184">
        <v>1E-4</v>
      </c>
      <c r="R170" s="184">
        <f>Q170*H170</f>
        <v>1.242E-3</v>
      </c>
      <c r="S170" s="184">
        <v>0</v>
      </c>
      <c r="T170" s="185">
        <f>S170*H170</f>
        <v>0</v>
      </c>
      <c r="AR170" s="186" t="s">
        <v>249</v>
      </c>
      <c r="AT170" s="186" t="s">
        <v>167</v>
      </c>
      <c r="AU170" s="186" t="s">
        <v>86</v>
      </c>
      <c r="AY170" s="3" t="s">
        <v>165</v>
      </c>
      <c r="BE170" s="187">
        <f t="shared" si="10"/>
        <v>0</v>
      </c>
      <c r="BF170" s="187">
        <f t="shared" si="11"/>
        <v>0</v>
      </c>
      <c r="BG170" s="187">
        <f t="shared" si="12"/>
        <v>0</v>
      </c>
      <c r="BH170" s="187">
        <f t="shared" si="13"/>
        <v>0</v>
      </c>
      <c r="BI170" s="187">
        <f t="shared" si="14"/>
        <v>0</v>
      </c>
      <c r="BJ170" s="3" t="s">
        <v>84</v>
      </c>
      <c r="BK170" s="187">
        <f>ROUND(I170*H170,2)</f>
        <v>0</v>
      </c>
      <c r="BL170" s="3" t="s">
        <v>249</v>
      </c>
      <c r="BM170" s="186" t="s">
        <v>483</v>
      </c>
    </row>
    <row r="171" spans="2:65" s="188" customFormat="1">
      <c r="B171" s="189"/>
      <c r="C171" s="190"/>
      <c r="D171" s="191" t="s">
        <v>174</v>
      </c>
      <c r="E171" s="192" t="s">
        <v>1</v>
      </c>
      <c r="F171" s="193" t="s">
        <v>484</v>
      </c>
      <c r="G171" s="190"/>
      <c r="H171" s="194">
        <v>12.42</v>
      </c>
      <c r="I171" s="195"/>
      <c r="J171" s="190"/>
      <c r="K171" s="190"/>
      <c r="L171" s="196"/>
      <c r="M171" s="197"/>
      <c r="N171" s="190"/>
      <c r="O171" s="190"/>
      <c r="P171" s="190"/>
      <c r="Q171" s="190"/>
      <c r="R171" s="190"/>
      <c r="S171" s="190"/>
      <c r="T171" s="198"/>
      <c r="AT171" s="199" t="s">
        <v>174</v>
      </c>
      <c r="AU171" s="199" t="s">
        <v>86</v>
      </c>
      <c r="AV171" s="188" t="s">
        <v>86</v>
      </c>
      <c r="AW171" s="188" t="s">
        <v>31</v>
      </c>
      <c r="AX171" s="188" t="s">
        <v>76</v>
      </c>
      <c r="AY171" s="199" t="s">
        <v>165</v>
      </c>
    </row>
    <row r="172" spans="2:65" s="200" customFormat="1">
      <c r="B172" s="201"/>
      <c r="C172" s="202"/>
      <c r="D172" s="191" t="s">
        <v>174</v>
      </c>
      <c r="E172" s="203" t="s">
        <v>1</v>
      </c>
      <c r="F172" s="204" t="s">
        <v>176</v>
      </c>
      <c r="G172" s="202"/>
      <c r="H172" s="205">
        <v>12.42</v>
      </c>
      <c r="I172" s="206"/>
      <c r="J172" s="202"/>
      <c r="K172" s="202"/>
      <c r="L172" s="207"/>
      <c r="M172" s="208"/>
      <c r="N172" s="202"/>
      <c r="O172" s="202"/>
      <c r="P172" s="202"/>
      <c r="Q172" s="202"/>
      <c r="R172" s="202"/>
      <c r="S172" s="202"/>
      <c r="T172" s="209"/>
      <c r="AT172" s="210" t="s">
        <v>174</v>
      </c>
      <c r="AU172" s="210" t="s">
        <v>86</v>
      </c>
      <c r="AV172" s="200" t="s">
        <v>172</v>
      </c>
      <c r="AW172" s="200" t="s">
        <v>31</v>
      </c>
      <c r="AX172" s="200" t="s">
        <v>84</v>
      </c>
      <c r="AY172" s="210" t="s">
        <v>165</v>
      </c>
    </row>
    <row r="173" spans="2:65" s="20" customFormat="1" ht="33" customHeight="1">
      <c r="B173" s="21"/>
      <c r="C173" s="221" t="s">
        <v>261</v>
      </c>
      <c r="D173" s="221" t="s">
        <v>199</v>
      </c>
      <c r="E173" s="222" t="s">
        <v>288</v>
      </c>
      <c r="F173" s="223" t="s">
        <v>289</v>
      </c>
      <c r="G173" s="224" t="s">
        <v>132</v>
      </c>
      <c r="H173" s="225">
        <v>12.42</v>
      </c>
      <c r="I173" s="226"/>
      <c r="J173" s="227">
        <f t="shared" ref="J173:J192" si="22">ROUND(I173*H173,2)</f>
        <v>0</v>
      </c>
      <c r="K173" s="223" t="s">
        <v>1</v>
      </c>
      <c r="L173" s="228"/>
      <c r="M173" s="229" t="s">
        <v>1</v>
      </c>
      <c r="N173" s="230" t="s">
        <v>41</v>
      </c>
      <c r="O173" s="22"/>
      <c r="P173" s="184">
        <f t="shared" ref="P173:P192" si="23">O173*H173</f>
        <v>0</v>
      </c>
      <c r="Q173" s="184">
        <v>0</v>
      </c>
      <c r="R173" s="184">
        <f t="shared" ref="R173:R192" si="24">Q173*H173</f>
        <v>0</v>
      </c>
      <c r="S173" s="184">
        <v>0</v>
      </c>
      <c r="T173" s="185">
        <f t="shared" ref="T173:T192" si="25">S173*H173</f>
        <v>0</v>
      </c>
      <c r="AR173" s="186" t="s">
        <v>290</v>
      </c>
      <c r="AT173" s="186" t="s">
        <v>199</v>
      </c>
      <c r="AU173" s="186" t="s">
        <v>86</v>
      </c>
      <c r="AY173" s="3" t="s">
        <v>165</v>
      </c>
      <c r="BE173" s="187">
        <f t="shared" si="10"/>
        <v>0</v>
      </c>
      <c r="BF173" s="187">
        <f t="shared" si="11"/>
        <v>0</v>
      </c>
      <c r="BG173" s="187">
        <f t="shared" si="12"/>
        <v>0</v>
      </c>
      <c r="BH173" s="187">
        <f t="shared" si="13"/>
        <v>0</v>
      </c>
      <c r="BI173" s="187">
        <f t="shared" si="14"/>
        <v>0</v>
      </c>
      <c r="BJ173" s="3" t="s">
        <v>84</v>
      </c>
      <c r="BK173" s="187">
        <f t="shared" ref="BK173:BK192" si="26">ROUND(I173*H173,2)</f>
        <v>0</v>
      </c>
      <c r="BL173" s="3" t="s">
        <v>249</v>
      </c>
      <c r="BM173" s="186" t="s">
        <v>485</v>
      </c>
    </row>
    <row r="174" spans="2:65" s="20" customFormat="1" ht="24.2" customHeight="1">
      <c r="B174" s="21"/>
      <c r="C174" s="175" t="s">
        <v>265</v>
      </c>
      <c r="D174" s="175" t="s">
        <v>167</v>
      </c>
      <c r="E174" s="176" t="s">
        <v>486</v>
      </c>
      <c r="F174" s="177" t="s">
        <v>487</v>
      </c>
      <c r="G174" s="178" t="s">
        <v>337</v>
      </c>
      <c r="H174" s="179">
        <v>17.399999999999999</v>
      </c>
      <c r="I174" s="180"/>
      <c r="J174" s="181">
        <f t="shared" si="22"/>
        <v>0</v>
      </c>
      <c r="K174" s="177" t="s">
        <v>171</v>
      </c>
      <c r="L174" s="25"/>
      <c r="M174" s="182" t="s">
        <v>1</v>
      </c>
      <c r="N174" s="183" t="s">
        <v>41</v>
      </c>
      <c r="O174" s="22"/>
      <c r="P174" s="184">
        <f t="shared" si="23"/>
        <v>0</v>
      </c>
      <c r="Q174" s="184">
        <v>8.5840000000000005E-4</v>
      </c>
      <c r="R174" s="184">
        <f t="shared" si="24"/>
        <v>1.493616E-2</v>
      </c>
      <c r="S174" s="184">
        <v>0</v>
      </c>
      <c r="T174" s="185">
        <f t="shared" si="25"/>
        <v>0</v>
      </c>
      <c r="AR174" s="186" t="s">
        <v>249</v>
      </c>
      <c r="AT174" s="186" t="s">
        <v>167</v>
      </c>
      <c r="AU174" s="186" t="s">
        <v>86</v>
      </c>
      <c r="AY174" s="3" t="s">
        <v>165</v>
      </c>
      <c r="BE174" s="187">
        <f t="shared" si="10"/>
        <v>0</v>
      </c>
      <c r="BF174" s="187">
        <f t="shared" si="11"/>
        <v>0</v>
      </c>
      <c r="BG174" s="187">
        <f t="shared" si="12"/>
        <v>0</v>
      </c>
      <c r="BH174" s="187">
        <f t="shared" si="13"/>
        <v>0</v>
      </c>
      <c r="BI174" s="187">
        <f t="shared" si="14"/>
        <v>0</v>
      </c>
      <c r="BJ174" s="3" t="s">
        <v>84</v>
      </c>
      <c r="BK174" s="187">
        <f t="shared" si="26"/>
        <v>0</v>
      </c>
      <c r="BL174" s="3" t="s">
        <v>249</v>
      </c>
      <c r="BM174" s="186" t="s">
        <v>488</v>
      </c>
    </row>
    <row r="175" spans="2:65" s="188" customFormat="1">
      <c r="B175" s="189"/>
      <c r="C175" s="190"/>
      <c r="D175" s="191" t="s">
        <v>174</v>
      </c>
      <c r="E175" s="192" t="s">
        <v>1</v>
      </c>
      <c r="F175" s="193" t="s">
        <v>489</v>
      </c>
      <c r="G175" s="190"/>
      <c r="H175" s="194">
        <v>17.399999999999999</v>
      </c>
      <c r="I175" s="195"/>
      <c r="J175" s="190"/>
      <c r="K175" s="190"/>
      <c r="L175" s="196"/>
      <c r="M175" s="197"/>
      <c r="N175" s="190"/>
      <c r="O175" s="190"/>
      <c r="P175" s="190"/>
      <c r="Q175" s="190"/>
      <c r="R175" s="190"/>
      <c r="S175" s="190"/>
      <c r="T175" s="198"/>
      <c r="AT175" s="199" t="s">
        <v>174</v>
      </c>
      <c r="AU175" s="199" t="s">
        <v>86</v>
      </c>
      <c r="AV175" s="188" t="s">
        <v>86</v>
      </c>
      <c r="AW175" s="188" t="s">
        <v>31</v>
      </c>
      <c r="AX175" s="188" t="s">
        <v>76</v>
      </c>
      <c r="AY175" s="199" t="s">
        <v>165</v>
      </c>
    </row>
    <row r="176" spans="2:65" s="200" customFormat="1">
      <c r="B176" s="201"/>
      <c r="C176" s="202"/>
      <c r="D176" s="191" t="s">
        <v>174</v>
      </c>
      <c r="E176" s="203" t="s">
        <v>1</v>
      </c>
      <c r="F176" s="204" t="s">
        <v>176</v>
      </c>
      <c r="G176" s="202"/>
      <c r="H176" s="205">
        <v>17.399999999999999</v>
      </c>
      <c r="I176" s="206"/>
      <c r="J176" s="202"/>
      <c r="K176" s="202"/>
      <c r="L176" s="207"/>
      <c r="M176" s="208"/>
      <c r="N176" s="202"/>
      <c r="O176" s="202"/>
      <c r="P176" s="202"/>
      <c r="Q176" s="202"/>
      <c r="R176" s="202"/>
      <c r="S176" s="202"/>
      <c r="T176" s="209"/>
      <c r="AT176" s="210" t="s">
        <v>174</v>
      </c>
      <c r="AU176" s="210" t="s">
        <v>86</v>
      </c>
      <c r="AV176" s="200" t="s">
        <v>172</v>
      </c>
      <c r="AW176" s="200" t="s">
        <v>31</v>
      </c>
      <c r="AX176" s="200" t="s">
        <v>84</v>
      </c>
      <c r="AY176" s="210" t="s">
        <v>165</v>
      </c>
    </row>
    <row r="177" spans="2:65" s="20" customFormat="1" ht="33" customHeight="1">
      <c r="B177" s="21"/>
      <c r="C177" s="221" t="s">
        <v>7</v>
      </c>
      <c r="D177" s="221" t="s">
        <v>199</v>
      </c>
      <c r="E177" s="222" t="s">
        <v>490</v>
      </c>
      <c r="F177" s="223" t="s">
        <v>491</v>
      </c>
      <c r="G177" s="224" t="s">
        <v>337</v>
      </c>
      <c r="H177" s="225">
        <v>17.399999999999999</v>
      </c>
      <c r="I177" s="226"/>
      <c r="J177" s="227">
        <f t="shared" si="22"/>
        <v>0</v>
      </c>
      <c r="K177" s="223" t="s">
        <v>171</v>
      </c>
      <c r="L177" s="228"/>
      <c r="M177" s="229" t="s">
        <v>1</v>
      </c>
      <c r="N177" s="230" t="s">
        <v>41</v>
      </c>
      <c r="O177" s="22"/>
      <c r="P177" s="184">
        <f t="shared" si="23"/>
        <v>0</v>
      </c>
      <c r="Q177" s="184">
        <v>6.0000000000000001E-3</v>
      </c>
      <c r="R177" s="184">
        <f t="shared" si="24"/>
        <v>0.10439999999999999</v>
      </c>
      <c r="S177" s="184">
        <v>0</v>
      </c>
      <c r="T177" s="185">
        <f t="shared" si="25"/>
        <v>0</v>
      </c>
      <c r="AR177" s="186" t="s">
        <v>290</v>
      </c>
      <c r="AT177" s="186" t="s">
        <v>199</v>
      </c>
      <c r="AU177" s="186" t="s">
        <v>86</v>
      </c>
      <c r="AY177" s="3" t="s">
        <v>165</v>
      </c>
      <c r="BE177" s="187">
        <f t="shared" si="10"/>
        <v>0</v>
      </c>
      <c r="BF177" s="187">
        <f t="shared" si="11"/>
        <v>0</v>
      </c>
      <c r="BG177" s="187">
        <f t="shared" si="12"/>
        <v>0</v>
      </c>
      <c r="BH177" s="187">
        <f t="shared" si="13"/>
        <v>0</v>
      </c>
      <c r="BI177" s="187">
        <f t="shared" si="14"/>
        <v>0</v>
      </c>
      <c r="BJ177" s="3" t="s">
        <v>84</v>
      </c>
      <c r="BK177" s="187">
        <f t="shared" si="26"/>
        <v>0</v>
      </c>
      <c r="BL177" s="3" t="s">
        <v>249</v>
      </c>
      <c r="BM177" s="186" t="s">
        <v>492</v>
      </c>
    </row>
    <row r="178" spans="2:65" s="20" customFormat="1" ht="16.5" customHeight="1">
      <c r="B178" s="21"/>
      <c r="C178" s="175" t="s">
        <v>274</v>
      </c>
      <c r="D178" s="175" t="s">
        <v>167</v>
      </c>
      <c r="E178" s="176" t="s">
        <v>493</v>
      </c>
      <c r="F178" s="177" t="s">
        <v>494</v>
      </c>
      <c r="G178" s="178" t="s">
        <v>423</v>
      </c>
      <c r="H178" s="179">
        <v>767</v>
      </c>
      <c r="I178" s="180"/>
      <c r="J178" s="181">
        <f t="shared" si="22"/>
        <v>0</v>
      </c>
      <c r="K178" s="177" t="s">
        <v>171</v>
      </c>
      <c r="L178" s="25"/>
      <c r="M178" s="182" t="s">
        <v>1</v>
      </c>
      <c r="N178" s="183" t="s">
        <v>41</v>
      </c>
      <c r="O178" s="22"/>
      <c r="P178" s="184">
        <f t="shared" si="23"/>
        <v>0</v>
      </c>
      <c r="Q178" s="184">
        <v>4.93375E-5</v>
      </c>
      <c r="R178" s="184">
        <f t="shared" si="24"/>
        <v>3.7841862499999997E-2</v>
      </c>
      <c r="S178" s="184">
        <v>0</v>
      </c>
      <c r="T178" s="185">
        <f t="shared" si="25"/>
        <v>0</v>
      </c>
      <c r="AR178" s="186" t="s">
        <v>249</v>
      </c>
      <c r="AT178" s="186" t="s">
        <v>167</v>
      </c>
      <c r="AU178" s="186" t="s">
        <v>86</v>
      </c>
      <c r="AY178" s="3" t="s">
        <v>165</v>
      </c>
      <c r="BE178" s="187">
        <f t="shared" si="10"/>
        <v>0</v>
      </c>
      <c r="BF178" s="187">
        <f t="shared" si="11"/>
        <v>0</v>
      </c>
      <c r="BG178" s="187">
        <f t="shared" si="12"/>
        <v>0</v>
      </c>
      <c r="BH178" s="187">
        <f t="shared" si="13"/>
        <v>0</v>
      </c>
      <c r="BI178" s="187">
        <f t="shared" si="14"/>
        <v>0</v>
      </c>
      <c r="BJ178" s="3" t="s">
        <v>84</v>
      </c>
      <c r="BK178" s="187">
        <f t="shared" si="26"/>
        <v>0</v>
      </c>
      <c r="BL178" s="3" t="s">
        <v>249</v>
      </c>
      <c r="BM178" s="186" t="s">
        <v>495</v>
      </c>
    </row>
    <row r="179" spans="2:65" s="20" customFormat="1" ht="21.75" customHeight="1">
      <c r="B179" s="21"/>
      <c r="C179" s="221" t="s">
        <v>282</v>
      </c>
      <c r="D179" s="221" t="s">
        <v>199</v>
      </c>
      <c r="E179" s="222" t="s">
        <v>496</v>
      </c>
      <c r="F179" s="223" t="s">
        <v>497</v>
      </c>
      <c r="G179" s="224" t="s">
        <v>202</v>
      </c>
      <c r="H179" s="225">
        <v>0.63300000000000001</v>
      </c>
      <c r="I179" s="226"/>
      <c r="J179" s="227">
        <f t="shared" si="22"/>
        <v>0</v>
      </c>
      <c r="K179" s="223" t="s">
        <v>171</v>
      </c>
      <c r="L179" s="228"/>
      <c r="M179" s="229" t="s">
        <v>1</v>
      </c>
      <c r="N179" s="230" t="s">
        <v>41</v>
      </c>
      <c r="O179" s="22"/>
      <c r="P179" s="184">
        <f t="shared" si="23"/>
        <v>0</v>
      </c>
      <c r="Q179" s="184">
        <v>1</v>
      </c>
      <c r="R179" s="184">
        <f t="shared" si="24"/>
        <v>0.63300000000000001</v>
      </c>
      <c r="S179" s="184">
        <v>0</v>
      </c>
      <c r="T179" s="185">
        <f t="shared" si="25"/>
        <v>0</v>
      </c>
      <c r="AR179" s="186" t="s">
        <v>290</v>
      </c>
      <c r="AT179" s="186" t="s">
        <v>199</v>
      </c>
      <c r="AU179" s="186" t="s">
        <v>86</v>
      </c>
      <c r="AY179" s="3" t="s">
        <v>165</v>
      </c>
      <c r="BE179" s="187">
        <f t="shared" si="10"/>
        <v>0</v>
      </c>
      <c r="BF179" s="187">
        <f t="shared" si="11"/>
        <v>0</v>
      </c>
      <c r="BG179" s="187">
        <f t="shared" si="12"/>
        <v>0</v>
      </c>
      <c r="BH179" s="187">
        <f t="shared" si="13"/>
        <v>0</v>
      </c>
      <c r="BI179" s="187">
        <f t="shared" si="14"/>
        <v>0</v>
      </c>
      <c r="BJ179" s="3" t="s">
        <v>84</v>
      </c>
      <c r="BK179" s="187">
        <f t="shared" si="26"/>
        <v>0</v>
      </c>
      <c r="BL179" s="3" t="s">
        <v>249</v>
      </c>
      <c r="BM179" s="186" t="s">
        <v>498</v>
      </c>
    </row>
    <row r="180" spans="2:65" s="188" customFormat="1">
      <c r="B180" s="189"/>
      <c r="C180" s="190"/>
      <c r="D180" s="191" t="s">
        <v>174</v>
      </c>
      <c r="E180" s="192" t="s">
        <v>1</v>
      </c>
      <c r="F180" s="193" t="s">
        <v>499</v>
      </c>
      <c r="G180" s="190"/>
      <c r="H180" s="194">
        <v>0.48099999999999998</v>
      </c>
      <c r="I180" s="195"/>
      <c r="J180" s="190"/>
      <c r="K180" s="190"/>
      <c r="L180" s="196"/>
      <c r="M180" s="197"/>
      <c r="N180" s="190"/>
      <c r="O180" s="190"/>
      <c r="P180" s="190"/>
      <c r="Q180" s="190"/>
      <c r="R180" s="190"/>
      <c r="S180" s="190"/>
      <c r="T180" s="198"/>
      <c r="AT180" s="199" t="s">
        <v>174</v>
      </c>
      <c r="AU180" s="199" t="s">
        <v>86</v>
      </c>
      <c r="AV180" s="188" t="s">
        <v>86</v>
      </c>
      <c r="AW180" s="188" t="s">
        <v>31</v>
      </c>
      <c r="AX180" s="188" t="s">
        <v>76</v>
      </c>
      <c r="AY180" s="199" t="s">
        <v>165</v>
      </c>
    </row>
    <row r="181" spans="2:65" s="188" customFormat="1">
      <c r="B181" s="189"/>
      <c r="C181" s="190"/>
      <c r="D181" s="191" t="s">
        <v>174</v>
      </c>
      <c r="E181" s="192" t="s">
        <v>1</v>
      </c>
      <c r="F181" s="193" t="s">
        <v>500</v>
      </c>
      <c r="G181" s="190"/>
      <c r="H181" s="194">
        <v>3.7999999999999999E-2</v>
      </c>
      <c r="I181" s="195"/>
      <c r="J181" s="190"/>
      <c r="K181" s="190"/>
      <c r="L181" s="196"/>
      <c r="M181" s="197"/>
      <c r="N181" s="190"/>
      <c r="O181" s="190"/>
      <c r="P181" s="190"/>
      <c r="Q181" s="190"/>
      <c r="R181" s="190"/>
      <c r="S181" s="190"/>
      <c r="T181" s="198"/>
      <c r="AT181" s="199" t="s">
        <v>174</v>
      </c>
      <c r="AU181" s="199" t="s">
        <v>86</v>
      </c>
      <c r="AV181" s="188" t="s">
        <v>86</v>
      </c>
      <c r="AW181" s="188" t="s">
        <v>31</v>
      </c>
      <c r="AX181" s="188" t="s">
        <v>76</v>
      </c>
      <c r="AY181" s="199" t="s">
        <v>165</v>
      </c>
    </row>
    <row r="182" spans="2:65" s="188" customFormat="1">
      <c r="B182" s="189"/>
      <c r="C182" s="190"/>
      <c r="D182" s="191" t="s">
        <v>174</v>
      </c>
      <c r="E182" s="192" t="s">
        <v>1</v>
      </c>
      <c r="F182" s="193" t="s">
        <v>501</v>
      </c>
      <c r="G182" s="190"/>
      <c r="H182" s="194">
        <v>0.114</v>
      </c>
      <c r="I182" s="195"/>
      <c r="J182" s="190"/>
      <c r="K182" s="190"/>
      <c r="L182" s="196"/>
      <c r="M182" s="197"/>
      <c r="N182" s="190"/>
      <c r="O182" s="190"/>
      <c r="P182" s="190"/>
      <c r="Q182" s="190"/>
      <c r="R182" s="190"/>
      <c r="S182" s="190"/>
      <c r="T182" s="198"/>
      <c r="AT182" s="199" t="s">
        <v>174</v>
      </c>
      <c r="AU182" s="199" t="s">
        <v>86</v>
      </c>
      <c r="AV182" s="188" t="s">
        <v>86</v>
      </c>
      <c r="AW182" s="188" t="s">
        <v>31</v>
      </c>
      <c r="AX182" s="188" t="s">
        <v>76</v>
      </c>
      <c r="AY182" s="199" t="s">
        <v>165</v>
      </c>
    </row>
    <row r="183" spans="2:65" s="200" customFormat="1">
      <c r="B183" s="201"/>
      <c r="C183" s="202"/>
      <c r="D183" s="191" t="s">
        <v>174</v>
      </c>
      <c r="E183" s="203" t="s">
        <v>1</v>
      </c>
      <c r="F183" s="204" t="s">
        <v>176</v>
      </c>
      <c r="G183" s="202"/>
      <c r="H183" s="205">
        <v>0.63300000000000001</v>
      </c>
      <c r="I183" s="206"/>
      <c r="J183" s="202"/>
      <c r="K183" s="202"/>
      <c r="L183" s="207"/>
      <c r="M183" s="208"/>
      <c r="N183" s="202"/>
      <c r="O183" s="202"/>
      <c r="P183" s="202"/>
      <c r="Q183" s="202"/>
      <c r="R183" s="202"/>
      <c r="S183" s="202"/>
      <c r="T183" s="209"/>
      <c r="AT183" s="210" t="s">
        <v>174</v>
      </c>
      <c r="AU183" s="210" t="s">
        <v>86</v>
      </c>
      <c r="AV183" s="200" t="s">
        <v>172</v>
      </c>
      <c r="AW183" s="200" t="s">
        <v>31</v>
      </c>
      <c r="AX183" s="200" t="s">
        <v>84</v>
      </c>
      <c r="AY183" s="210" t="s">
        <v>165</v>
      </c>
    </row>
    <row r="184" spans="2:65" s="20" customFormat="1" ht="21.75" customHeight="1">
      <c r="B184" s="21"/>
      <c r="C184" s="221" t="s">
        <v>287</v>
      </c>
      <c r="D184" s="221" t="s">
        <v>199</v>
      </c>
      <c r="E184" s="222" t="s">
        <v>502</v>
      </c>
      <c r="F184" s="223" t="s">
        <v>503</v>
      </c>
      <c r="G184" s="224" t="s">
        <v>202</v>
      </c>
      <c r="H184" s="225">
        <v>0.184</v>
      </c>
      <c r="I184" s="226"/>
      <c r="J184" s="227">
        <f t="shared" si="22"/>
        <v>0</v>
      </c>
      <c r="K184" s="223" t="s">
        <v>171</v>
      </c>
      <c r="L184" s="228"/>
      <c r="M184" s="229" t="s">
        <v>1</v>
      </c>
      <c r="N184" s="230" t="s">
        <v>41</v>
      </c>
      <c r="O184" s="22"/>
      <c r="P184" s="184">
        <f t="shared" si="23"/>
        <v>0</v>
      </c>
      <c r="Q184" s="184">
        <v>1</v>
      </c>
      <c r="R184" s="184">
        <f t="shared" si="24"/>
        <v>0.184</v>
      </c>
      <c r="S184" s="184">
        <v>0</v>
      </c>
      <c r="T184" s="185">
        <f t="shared" si="25"/>
        <v>0</v>
      </c>
      <c r="AR184" s="186" t="s">
        <v>290</v>
      </c>
      <c r="AT184" s="186" t="s">
        <v>199</v>
      </c>
      <c r="AU184" s="186" t="s">
        <v>86</v>
      </c>
      <c r="AY184" s="3" t="s">
        <v>165</v>
      </c>
      <c r="BE184" s="187">
        <f t="shared" si="10"/>
        <v>0</v>
      </c>
      <c r="BF184" s="187">
        <f t="shared" si="11"/>
        <v>0</v>
      </c>
      <c r="BG184" s="187">
        <f t="shared" si="12"/>
        <v>0</v>
      </c>
      <c r="BH184" s="187">
        <f t="shared" si="13"/>
        <v>0</v>
      </c>
      <c r="BI184" s="187">
        <f t="shared" si="14"/>
        <v>0</v>
      </c>
      <c r="BJ184" s="3" t="s">
        <v>84</v>
      </c>
      <c r="BK184" s="187">
        <f t="shared" si="26"/>
        <v>0</v>
      </c>
      <c r="BL184" s="3" t="s">
        <v>249</v>
      </c>
      <c r="BM184" s="186" t="s">
        <v>504</v>
      </c>
    </row>
    <row r="185" spans="2:65" s="188" customFormat="1">
      <c r="B185" s="189"/>
      <c r="C185" s="190"/>
      <c r="D185" s="191" t="s">
        <v>174</v>
      </c>
      <c r="E185" s="192" t="s">
        <v>1</v>
      </c>
      <c r="F185" s="193" t="s">
        <v>505</v>
      </c>
      <c r="G185" s="190"/>
      <c r="H185" s="194">
        <v>0.184</v>
      </c>
      <c r="I185" s="195"/>
      <c r="J185" s="190"/>
      <c r="K185" s="190"/>
      <c r="L185" s="196"/>
      <c r="M185" s="197"/>
      <c r="N185" s="190"/>
      <c r="O185" s="190"/>
      <c r="P185" s="190"/>
      <c r="Q185" s="190"/>
      <c r="R185" s="190"/>
      <c r="S185" s="190"/>
      <c r="T185" s="198"/>
      <c r="AT185" s="199" t="s">
        <v>174</v>
      </c>
      <c r="AU185" s="199" t="s">
        <v>86</v>
      </c>
      <c r="AV185" s="188" t="s">
        <v>86</v>
      </c>
      <c r="AW185" s="188" t="s">
        <v>31</v>
      </c>
      <c r="AX185" s="188" t="s">
        <v>76</v>
      </c>
      <c r="AY185" s="199" t="s">
        <v>165</v>
      </c>
    </row>
    <row r="186" spans="2:65" s="200" customFormat="1">
      <c r="B186" s="201"/>
      <c r="C186" s="202"/>
      <c r="D186" s="191" t="s">
        <v>174</v>
      </c>
      <c r="E186" s="203" t="s">
        <v>1</v>
      </c>
      <c r="F186" s="204" t="s">
        <v>176</v>
      </c>
      <c r="G186" s="202"/>
      <c r="H186" s="205">
        <v>0.184</v>
      </c>
      <c r="I186" s="206"/>
      <c r="J186" s="202"/>
      <c r="K186" s="202"/>
      <c r="L186" s="207"/>
      <c r="M186" s="208"/>
      <c r="N186" s="202"/>
      <c r="O186" s="202"/>
      <c r="P186" s="202"/>
      <c r="Q186" s="202"/>
      <c r="R186" s="202"/>
      <c r="S186" s="202"/>
      <c r="T186" s="209"/>
      <c r="AT186" s="210" t="s">
        <v>174</v>
      </c>
      <c r="AU186" s="210" t="s">
        <v>86</v>
      </c>
      <c r="AV186" s="200" t="s">
        <v>172</v>
      </c>
      <c r="AW186" s="200" t="s">
        <v>31</v>
      </c>
      <c r="AX186" s="200" t="s">
        <v>84</v>
      </c>
      <c r="AY186" s="210" t="s">
        <v>165</v>
      </c>
    </row>
    <row r="187" spans="2:65" s="20" customFormat="1" ht="21.75" customHeight="1">
      <c r="B187" s="21"/>
      <c r="C187" s="221" t="s">
        <v>292</v>
      </c>
      <c r="D187" s="221" t="s">
        <v>199</v>
      </c>
      <c r="E187" s="222" t="s">
        <v>506</v>
      </c>
      <c r="F187" s="223" t="s">
        <v>507</v>
      </c>
      <c r="G187" s="224" t="s">
        <v>202</v>
      </c>
      <c r="H187" s="225">
        <v>0.09</v>
      </c>
      <c r="I187" s="226"/>
      <c r="J187" s="227">
        <f t="shared" si="22"/>
        <v>0</v>
      </c>
      <c r="K187" s="223" t="s">
        <v>171</v>
      </c>
      <c r="L187" s="228"/>
      <c r="M187" s="229" t="s">
        <v>1</v>
      </c>
      <c r="N187" s="230" t="s">
        <v>41</v>
      </c>
      <c r="O187" s="22"/>
      <c r="P187" s="184">
        <f t="shared" si="23"/>
        <v>0</v>
      </c>
      <c r="Q187" s="184">
        <v>1</v>
      </c>
      <c r="R187" s="184">
        <f t="shared" si="24"/>
        <v>0.09</v>
      </c>
      <c r="S187" s="184">
        <v>0</v>
      </c>
      <c r="T187" s="185">
        <f t="shared" si="25"/>
        <v>0</v>
      </c>
      <c r="AR187" s="186" t="s">
        <v>290</v>
      </c>
      <c r="AT187" s="186" t="s">
        <v>199</v>
      </c>
      <c r="AU187" s="186" t="s">
        <v>86</v>
      </c>
      <c r="AY187" s="3" t="s">
        <v>165</v>
      </c>
      <c r="BE187" s="187">
        <f t="shared" si="10"/>
        <v>0</v>
      </c>
      <c r="BF187" s="187">
        <f t="shared" si="11"/>
        <v>0</v>
      </c>
      <c r="BG187" s="187">
        <f t="shared" si="12"/>
        <v>0</v>
      </c>
      <c r="BH187" s="187">
        <f t="shared" si="13"/>
        <v>0</v>
      </c>
      <c r="BI187" s="187">
        <f t="shared" si="14"/>
        <v>0</v>
      </c>
      <c r="BJ187" s="3" t="s">
        <v>84</v>
      </c>
      <c r="BK187" s="187">
        <f t="shared" si="26"/>
        <v>0</v>
      </c>
      <c r="BL187" s="3" t="s">
        <v>249</v>
      </c>
      <c r="BM187" s="186" t="s">
        <v>508</v>
      </c>
    </row>
    <row r="188" spans="2:65" s="188" customFormat="1">
      <c r="B188" s="189"/>
      <c r="C188" s="190"/>
      <c r="D188" s="191" t="s">
        <v>174</v>
      </c>
      <c r="E188" s="192" t="s">
        <v>1</v>
      </c>
      <c r="F188" s="193" t="s">
        <v>509</v>
      </c>
      <c r="G188" s="190"/>
      <c r="H188" s="194">
        <v>0.09</v>
      </c>
      <c r="I188" s="195"/>
      <c r="J188" s="190"/>
      <c r="K188" s="190"/>
      <c r="L188" s="196"/>
      <c r="M188" s="197"/>
      <c r="N188" s="190"/>
      <c r="O188" s="190"/>
      <c r="P188" s="190"/>
      <c r="Q188" s="190"/>
      <c r="R188" s="190"/>
      <c r="S188" s="190"/>
      <c r="T188" s="198"/>
      <c r="AT188" s="199" t="s">
        <v>174</v>
      </c>
      <c r="AU188" s="199" t="s">
        <v>86</v>
      </c>
      <c r="AV188" s="188" t="s">
        <v>86</v>
      </c>
      <c r="AW188" s="188" t="s">
        <v>31</v>
      </c>
      <c r="AX188" s="188" t="s">
        <v>76</v>
      </c>
      <c r="AY188" s="199" t="s">
        <v>165</v>
      </c>
    </row>
    <row r="189" spans="2:65" s="200" customFormat="1">
      <c r="B189" s="201"/>
      <c r="C189" s="202"/>
      <c r="D189" s="191" t="s">
        <v>174</v>
      </c>
      <c r="E189" s="203" t="s">
        <v>1</v>
      </c>
      <c r="F189" s="204" t="s">
        <v>176</v>
      </c>
      <c r="G189" s="202"/>
      <c r="H189" s="205">
        <v>0.09</v>
      </c>
      <c r="I189" s="206"/>
      <c r="J189" s="202"/>
      <c r="K189" s="202"/>
      <c r="L189" s="207"/>
      <c r="M189" s="208"/>
      <c r="N189" s="202"/>
      <c r="O189" s="202"/>
      <c r="P189" s="202"/>
      <c r="Q189" s="202"/>
      <c r="R189" s="202"/>
      <c r="S189" s="202"/>
      <c r="T189" s="209"/>
      <c r="AT189" s="210" t="s">
        <v>174</v>
      </c>
      <c r="AU189" s="210" t="s">
        <v>86</v>
      </c>
      <c r="AV189" s="200" t="s">
        <v>172</v>
      </c>
      <c r="AW189" s="200" t="s">
        <v>31</v>
      </c>
      <c r="AX189" s="200" t="s">
        <v>84</v>
      </c>
      <c r="AY189" s="210" t="s">
        <v>165</v>
      </c>
    </row>
    <row r="190" spans="2:65" s="20" customFormat="1" ht="21.75" customHeight="1">
      <c r="B190" s="21"/>
      <c r="C190" s="221" t="s">
        <v>406</v>
      </c>
      <c r="D190" s="221" t="s">
        <v>199</v>
      </c>
      <c r="E190" s="222" t="s">
        <v>510</v>
      </c>
      <c r="F190" s="223" t="s">
        <v>511</v>
      </c>
      <c r="G190" s="224" t="s">
        <v>202</v>
      </c>
      <c r="H190" s="225">
        <v>8.0000000000000002E-3</v>
      </c>
      <c r="I190" s="226"/>
      <c r="J190" s="227">
        <f t="shared" si="22"/>
        <v>0</v>
      </c>
      <c r="K190" s="223" t="s">
        <v>171</v>
      </c>
      <c r="L190" s="228"/>
      <c r="M190" s="229" t="s">
        <v>1</v>
      </c>
      <c r="N190" s="230" t="s">
        <v>41</v>
      </c>
      <c r="O190" s="22"/>
      <c r="P190" s="184">
        <f t="shared" si="23"/>
        <v>0</v>
      </c>
      <c r="Q190" s="184">
        <v>1</v>
      </c>
      <c r="R190" s="184">
        <f t="shared" si="24"/>
        <v>8.0000000000000002E-3</v>
      </c>
      <c r="S190" s="184">
        <v>0</v>
      </c>
      <c r="T190" s="185">
        <f t="shared" si="25"/>
        <v>0</v>
      </c>
      <c r="AR190" s="186" t="s">
        <v>290</v>
      </c>
      <c r="AT190" s="186" t="s">
        <v>199</v>
      </c>
      <c r="AU190" s="186" t="s">
        <v>86</v>
      </c>
      <c r="AY190" s="3" t="s">
        <v>165</v>
      </c>
      <c r="BE190" s="187">
        <f t="shared" si="10"/>
        <v>0</v>
      </c>
      <c r="BF190" s="187">
        <f t="shared" si="11"/>
        <v>0</v>
      </c>
      <c r="BG190" s="187">
        <f t="shared" si="12"/>
        <v>0</v>
      </c>
      <c r="BH190" s="187">
        <f t="shared" si="13"/>
        <v>0</v>
      </c>
      <c r="BI190" s="187">
        <f t="shared" si="14"/>
        <v>0</v>
      </c>
      <c r="BJ190" s="3" t="s">
        <v>84</v>
      </c>
      <c r="BK190" s="187">
        <f t="shared" si="26"/>
        <v>0</v>
      </c>
      <c r="BL190" s="3" t="s">
        <v>249</v>
      </c>
      <c r="BM190" s="186" t="s">
        <v>512</v>
      </c>
    </row>
    <row r="191" spans="2:65" s="188" customFormat="1">
      <c r="B191" s="189"/>
      <c r="C191" s="190"/>
      <c r="D191" s="191" t="s">
        <v>174</v>
      </c>
      <c r="E191" s="192" t="s">
        <v>1</v>
      </c>
      <c r="F191" s="193" t="s">
        <v>513</v>
      </c>
      <c r="G191" s="190"/>
      <c r="H191" s="194">
        <v>8.0000000000000002E-3</v>
      </c>
      <c r="I191" s="195"/>
      <c r="J191" s="190"/>
      <c r="K191" s="190"/>
      <c r="L191" s="196"/>
      <c r="M191" s="197"/>
      <c r="N191" s="190"/>
      <c r="O191" s="190"/>
      <c r="P191" s="190"/>
      <c r="Q191" s="190"/>
      <c r="R191" s="190"/>
      <c r="S191" s="190"/>
      <c r="T191" s="198"/>
      <c r="AT191" s="199" t="s">
        <v>174</v>
      </c>
      <c r="AU191" s="199" t="s">
        <v>86</v>
      </c>
      <c r="AV191" s="188" t="s">
        <v>86</v>
      </c>
      <c r="AW191" s="188" t="s">
        <v>31</v>
      </c>
      <c r="AX191" s="188" t="s">
        <v>84</v>
      </c>
      <c r="AY191" s="199" t="s">
        <v>165</v>
      </c>
    </row>
    <row r="192" spans="2:65" s="20" customFormat="1" ht="33" customHeight="1">
      <c r="B192" s="21"/>
      <c r="C192" s="175" t="s">
        <v>411</v>
      </c>
      <c r="D192" s="175" t="s">
        <v>167</v>
      </c>
      <c r="E192" s="176" t="s">
        <v>293</v>
      </c>
      <c r="F192" s="177" t="s">
        <v>294</v>
      </c>
      <c r="G192" s="178" t="s">
        <v>295</v>
      </c>
      <c r="H192" s="235"/>
      <c r="I192" s="180"/>
      <c r="J192" s="181">
        <f t="shared" si="22"/>
        <v>0</v>
      </c>
      <c r="K192" s="177" t="s">
        <v>171</v>
      </c>
      <c r="L192" s="25"/>
      <c r="M192" s="236" t="s">
        <v>1</v>
      </c>
      <c r="N192" s="237" t="s">
        <v>41</v>
      </c>
      <c r="O192" s="238"/>
      <c r="P192" s="239">
        <f t="shared" si="23"/>
        <v>0</v>
      </c>
      <c r="Q192" s="239">
        <v>0</v>
      </c>
      <c r="R192" s="239">
        <f t="shared" si="24"/>
        <v>0</v>
      </c>
      <c r="S192" s="239">
        <v>0</v>
      </c>
      <c r="T192" s="240">
        <f t="shared" si="25"/>
        <v>0</v>
      </c>
      <c r="AR192" s="186" t="s">
        <v>249</v>
      </c>
      <c r="AT192" s="186" t="s">
        <v>167</v>
      </c>
      <c r="AU192" s="186" t="s">
        <v>86</v>
      </c>
      <c r="AY192" s="3" t="s">
        <v>165</v>
      </c>
      <c r="BE192" s="187">
        <f t="shared" si="10"/>
        <v>0</v>
      </c>
      <c r="BF192" s="187">
        <f t="shared" si="11"/>
        <v>0</v>
      </c>
      <c r="BG192" s="187">
        <f t="shared" si="12"/>
        <v>0</v>
      </c>
      <c r="BH192" s="187">
        <f t="shared" si="13"/>
        <v>0</v>
      </c>
      <c r="BI192" s="187">
        <f t="shared" si="14"/>
        <v>0</v>
      </c>
      <c r="BJ192" s="3" t="s">
        <v>84</v>
      </c>
      <c r="BK192" s="187">
        <f t="shared" si="26"/>
        <v>0</v>
      </c>
      <c r="BL192" s="3" t="s">
        <v>249</v>
      </c>
      <c r="BM192" s="186" t="s">
        <v>514</v>
      </c>
    </row>
    <row r="193" spans="2:12" s="20" customFormat="1" ht="6.95" customHeight="1">
      <c r="B193" s="37"/>
      <c r="C193" s="38"/>
      <c r="D193" s="38"/>
      <c r="E193" s="38"/>
      <c r="F193" s="38"/>
      <c r="G193" s="38"/>
      <c r="H193" s="38"/>
      <c r="I193" s="38"/>
      <c r="J193" s="38"/>
      <c r="K193" s="38"/>
      <c r="L193" s="25"/>
    </row>
  </sheetData>
  <sheetProtection algorithmName="SHA-512" hashValue="0EkF7XXljjrBrk6Yr3x/c0S4h9j20M+C1ZOlMuHUI/ntc0PlvYuwfDvQAni6NSw6fBCMGMUMPCTNDIW+V/cTYw==" saltValue="ePx5T9wteKeXKN2mammpPT+WpA6CqS+dar2VATuxPt1iRu0idruBs9RU0zOkcm2zSCN3gjrv9WBZsoK4Vjv6/Q==" spinCount="100000" sheet="1" objects="1" scenarios="1" formatColumns="0" formatRows="0" autoFilter="0"/>
  <autoFilter ref="C123:K192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6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3" t="s">
        <v>95</v>
      </c>
    </row>
    <row r="3" spans="2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6"/>
      <c r="AT3" s="3" t="s">
        <v>86</v>
      </c>
    </row>
    <row r="4" spans="2:46" s="1" customFormat="1" ht="24.95" customHeight="1">
      <c r="B4" s="6"/>
      <c r="D4" s="104" t="s">
        <v>135</v>
      </c>
      <c r="L4" s="6"/>
      <c r="M4" s="105" t="s">
        <v>10</v>
      </c>
      <c r="AT4" s="3" t="s">
        <v>4</v>
      </c>
    </row>
    <row r="5" spans="2:46" s="1" customFormat="1" ht="6.95" customHeight="1">
      <c r="B5" s="6"/>
      <c r="L5" s="6"/>
    </row>
    <row r="6" spans="2:46" s="1" customFormat="1" ht="12" customHeight="1">
      <c r="B6" s="6"/>
      <c r="D6" s="106" t="s">
        <v>16</v>
      </c>
      <c r="L6" s="6"/>
    </row>
    <row r="7" spans="2:46" s="1" customFormat="1" ht="16.5" customHeight="1">
      <c r="B7" s="6"/>
      <c r="E7" s="302" t="str">
        <f>'Rekapitulace stavby'!K6</f>
        <v>Rozšíření infrastruktury cestovního ruchu u Pilské nádrže</v>
      </c>
      <c r="F7" s="303"/>
      <c r="G7" s="303"/>
      <c r="H7" s="303"/>
      <c r="L7" s="6"/>
    </row>
    <row r="8" spans="2:46" s="20" customFormat="1" ht="12" customHeight="1">
      <c r="B8" s="25"/>
      <c r="D8" s="106" t="s">
        <v>136</v>
      </c>
      <c r="L8" s="25"/>
    </row>
    <row r="9" spans="2:46" s="20" customFormat="1" ht="16.5" customHeight="1">
      <c r="B9" s="25"/>
      <c r="E9" s="304" t="s">
        <v>515</v>
      </c>
      <c r="F9" s="305"/>
      <c r="G9" s="305"/>
      <c r="H9" s="305"/>
      <c r="L9" s="25"/>
    </row>
    <row r="10" spans="2:46" s="20" customFormat="1">
      <c r="B10" s="25"/>
      <c r="L10" s="25"/>
    </row>
    <row r="11" spans="2:46" s="20" customFormat="1" ht="12" customHeight="1">
      <c r="B11" s="25"/>
      <c r="D11" s="106" t="s">
        <v>18</v>
      </c>
      <c r="F11" s="96" t="s">
        <v>1</v>
      </c>
      <c r="I11" s="106" t="s">
        <v>19</v>
      </c>
      <c r="J11" s="96" t="s">
        <v>1</v>
      </c>
      <c r="L11" s="25"/>
    </row>
    <row r="12" spans="2:46" s="20" customFormat="1" ht="12" customHeight="1">
      <c r="B12" s="25"/>
      <c r="D12" s="106" t="s">
        <v>20</v>
      </c>
      <c r="F12" s="96" t="s">
        <v>21</v>
      </c>
      <c r="I12" s="106" t="s">
        <v>22</v>
      </c>
      <c r="J12" s="107" t="str">
        <f>'Rekapitulace stavby'!AN8</f>
        <v>Vyplň údaj</v>
      </c>
      <c r="L12" s="25"/>
    </row>
    <row r="13" spans="2:46" s="20" customFormat="1" ht="10.9" customHeight="1">
      <c r="B13" s="25"/>
      <c r="L13" s="25"/>
    </row>
    <row r="14" spans="2:46" s="20" customFormat="1" ht="12" customHeight="1">
      <c r="B14" s="25"/>
      <c r="D14" s="106" t="s">
        <v>23</v>
      </c>
      <c r="I14" s="106" t="s">
        <v>24</v>
      </c>
      <c r="J14" s="96" t="str">
        <f>IF('Rekapitulace stavby'!AN10="","",'Rekapitulace stavby'!AN10)</f>
        <v/>
      </c>
      <c r="L14" s="25"/>
    </row>
    <row r="15" spans="2:46" s="20" customFormat="1" ht="18" customHeight="1">
      <c r="B15" s="25"/>
      <c r="E15" s="96" t="str">
        <f>IF('Rekapitulace stavby'!E11="","",'Rekapitulace stavby'!E11)</f>
        <v xml:space="preserve"> </v>
      </c>
      <c r="I15" s="106" t="s">
        <v>26</v>
      </c>
      <c r="J15" s="96" t="str">
        <f>IF('Rekapitulace stavby'!AN11="","",'Rekapitulace stavby'!AN11)</f>
        <v/>
      </c>
      <c r="L15" s="25"/>
    </row>
    <row r="16" spans="2:46" s="20" customFormat="1" ht="6.95" customHeight="1">
      <c r="B16" s="25"/>
      <c r="L16" s="25"/>
    </row>
    <row r="17" spans="2:12" s="20" customFormat="1" ht="12" customHeight="1">
      <c r="B17" s="25"/>
      <c r="D17" s="106" t="s">
        <v>27</v>
      </c>
      <c r="I17" s="106" t="s">
        <v>24</v>
      </c>
      <c r="J17" s="16" t="str">
        <f>'Rekapitulace stavby'!AN13</f>
        <v>Vyplň údaj</v>
      </c>
      <c r="L17" s="25"/>
    </row>
    <row r="18" spans="2:12" s="20" customFormat="1" ht="18" customHeight="1">
      <c r="B18" s="25"/>
      <c r="E18" s="306" t="str">
        <f>'Rekapitulace stavby'!E14</f>
        <v>Vyplň údaj</v>
      </c>
      <c r="F18" s="307"/>
      <c r="G18" s="307"/>
      <c r="H18" s="307"/>
      <c r="I18" s="106" t="s">
        <v>26</v>
      </c>
      <c r="J18" s="16" t="str">
        <f>'Rekapitulace stavby'!AN14</f>
        <v>Vyplň údaj</v>
      </c>
      <c r="L18" s="25"/>
    </row>
    <row r="19" spans="2:12" s="20" customFormat="1" ht="6.95" customHeight="1">
      <c r="B19" s="25"/>
      <c r="L19" s="25"/>
    </row>
    <row r="20" spans="2:12" s="20" customFormat="1" ht="12" customHeight="1">
      <c r="B20" s="25"/>
      <c r="D20" s="106" t="s">
        <v>29</v>
      </c>
      <c r="I20" s="106" t="s">
        <v>24</v>
      </c>
      <c r="J20" s="96" t="s">
        <v>1</v>
      </c>
      <c r="L20" s="25"/>
    </row>
    <row r="21" spans="2:12" s="20" customFormat="1" ht="18" customHeight="1">
      <c r="B21" s="25"/>
      <c r="E21" s="96" t="s">
        <v>30</v>
      </c>
      <c r="I21" s="106" t="s">
        <v>26</v>
      </c>
      <c r="J21" s="96" t="s">
        <v>1</v>
      </c>
      <c r="L21" s="25"/>
    </row>
    <row r="22" spans="2:12" s="20" customFormat="1" ht="6.95" customHeight="1">
      <c r="B22" s="25"/>
      <c r="L22" s="25"/>
    </row>
    <row r="23" spans="2:12" s="20" customFormat="1" ht="12" customHeight="1">
      <c r="B23" s="25"/>
      <c r="D23" s="106" t="s">
        <v>32</v>
      </c>
      <c r="I23" s="106" t="s">
        <v>24</v>
      </c>
      <c r="J23" s="96" t="s">
        <v>1</v>
      </c>
      <c r="L23" s="25"/>
    </row>
    <row r="24" spans="2:12" s="20" customFormat="1" ht="18" customHeight="1">
      <c r="B24" s="25"/>
      <c r="E24" s="96" t="s">
        <v>33</v>
      </c>
      <c r="I24" s="106" t="s">
        <v>26</v>
      </c>
      <c r="J24" s="96" t="s">
        <v>1</v>
      </c>
      <c r="L24" s="25"/>
    </row>
    <row r="25" spans="2:12" s="20" customFormat="1" ht="6.95" customHeight="1">
      <c r="B25" s="25"/>
      <c r="L25" s="25"/>
    </row>
    <row r="26" spans="2:12" s="20" customFormat="1" ht="12" customHeight="1">
      <c r="B26" s="25"/>
      <c r="D26" s="106" t="s">
        <v>34</v>
      </c>
      <c r="L26" s="25"/>
    </row>
    <row r="27" spans="2:12" s="108" customFormat="1" ht="16.5" customHeight="1">
      <c r="B27" s="109"/>
      <c r="E27" s="308" t="s">
        <v>1</v>
      </c>
      <c r="F27" s="308"/>
      <c r="G27" s="308"/>
      <c r="H27" s="308"/>
      <c r="L27" s="109"/>
    </row>
    <row r="28" spans="2:12" s="20" customFormat="1" ht="6.95" customHeight="1">
      <c r="B28" s="25"/>
      <c r="L28" s="25"/>
    </row>
    <row r="29" spans="2:12" s="20" customFormat="1" ht="6.95" customHeight="1">
      <c r="B29" s="25"/>
      <c r="D29" s="52"/>
      <c r="E29" s="52"/>
      <c r="F29" s="52"/>
      <c r="G29" s="52"/>
      <c r="H29" s="52"/>
      <c r="I29" s="52"/>
      <c r="J29" s="52"/>
      <c r="K29" s="52"/>
      <c r="L29" s="25"/>
    </row>
    <row r="30" spans="2:12" s="20" customFormat="1" ht="25.35" customHeight="1">
      <c r="B30" s="25"/>
      <c r="D30" s="110" t="s">
        <v>36</v>
      </c>
      <c r="J30" s="111">
        <f>ROUND(J122, 2)</f>
        <v>0</v>
      </c>
      <c r="L30" s="25"/>
    </row>
    <row r="31" spans="2:12" s="20" customFormat="1" ht="6.95" customHeight="1">
      <c r="B31" s="25"/>
      <c r="D31" s="52"/>
      <c r="E31" s="52"/>
      <c r="F31" s="52"/>
      <c r="G31" s="52"/>
      <c r="H31" s="52"/>
      <c r="I31" s="52"/>
      <c r="J31" s="52"/>
      <c r="K31" s="52"/>
      <c r="L31" s="25"/>
    </row>
    <row r="32" spans="2:12" s="20" customFormat="1" ht="14.45" customHeight="1">
      <c r="B32" s="25"/>
      <c r="F32" s="112" t="s">
        <v>38</v>
      </c>
      <c r="I32" s="112" t="s">
        <v>37</v>
      </c>
      <c r="J32" s="112" t="s">
        <v>39</v>
      </c>
      <c r="L32" s="25"/>
    </row>
    <row r="33" spans="2:12" s="20" customFormat="1" ht="14.45" customHeight="1">
      <c r="B33" s="25"/>
      <c r="D33" s="54" t="s">
        <v>40</v>
      </c>
      <c r="E33" s="106" t="s">
        <v>41</v>
      </c>
      <c r="F33" s="113">
        <f>ROUND((SUM(BE122:BE167)),  2)</f>
        <v>0</v>
      </c>
      <c r="I33" s="114">
        <v>0.21</v>
      </c>
      <c r="J33" s="113">
        <f>ROUND(((SUM(BE122:BE167))*I33),  2)</f>
        <v>0</v>
      </c>
      <c r="L33" s="25"/>
    </row>
    <row r="34" spans="2:12" s="20" customFormat="1" ht="14.45" customHeight="1">
      <c r="B34" s="25"/>
      <c r="E34" s="106" t="s">
        <v>42</v>
      </c>
      <c r="F34" s="113">
        <f>ROUND((SUM(BF122:BF167)),  2)</f>
        <v>0</v>
      </c>
      <c r="I34" s="114">
        <v>0.12</v>
      </c>
      <c r="J34" s="113">
        <f>ROUND(((SUM(BF122:BF167))*I34),  2)</f>
        <v>0</v>
      </c>
      <c r="L34" s="25"/>
    </row>
    <row r="35" spans="2:12" s="20" customFormat="1" ht="14.45" hidden="1" customHeight="1">
      <c r="B35" s="25"/>
      <c r="E35" s="106" t="s">
        <v>43</v>
      </c>
      <c r="F35" s="113">
        <f>ROUND((SUM(BG122:BG167)),  2)</f>
        <v>0</v>
      </c>
      <c r="I35" s="114">
        <v>0.21</v>
      </c>
      <c r="J35" s="113">
        <f t="shared" ref="J35:J37" si="0">0</f>
        <v>0</v>
      </c>
      <c r="L35" s="25"/>
    </row>
    <row r="36" spans="2:12" s="20" customFormat="1" ht="14.45" hidden="1" customHeight="1">
      <c r="B36" s="25"/>
      <c r="E36" s="106" t="s">
        <v>44</v>
      </c>
      <c r="F36" s="113">
        <f>ROUND((SUM(BH122:BH167)),  2)</f>
        <v>0</v>
      </c>
      <c r="I36" s="114">
        <v>0.12</v>
      </c>
      <c r="J36" s="113">
        <f t="shared" si="0"/>
        <v>0</v>
      </c>
      <c r="L36" s="25"/>
    </row>
    <row r="37" spans="2:12" s="20" customFormat="1" ht="14.45" hidden="1" customHeight="1">
      <c r="B37" s="25"/>
      <c r="E37" s="106" t="s">
        <v>45</v>
      </c>
      <c r="F37" s="113">
        <f>ROUND((SUM(BI122:BI167)),  2)</f>
        <v>0</v>
      </c>
      <c r="I37" s="114">
        <v>0</v>
      </c>
      <c r="J37" s="113">
        <f t="shared" si="0"/>
        <v>0</v>
      </c>
      <c r="L37" s="25"/>
    </row>
    <row r="38" spans="2:12" s="20" customFormat="1" ht="6.95" customHeight="1">
      <c r="B38" s="25"/>
      <c r="L38" s="25"/>
    </row>
    <row r="39" spans="2:12" s="20" customFormat="1" ht="25.35" customHeight="1">
      <c r="B39" s="25"/>
      <c r="C39" s="115"/>
      <c r="D39" s="116" t="s">
        <v>46</v>
      </c>
      <c r="E39" s="117"/>
      <c r="F39" s="117"/>
      <c r="G39" s="118" t="s">
        <v>47</v>
      </c>
      <c r="H39" s="119" t="s">
        <v>48</v>
      </c>
      <c r="I39" s="117"/>
      <c r="J39" s="120">
        <f>SUM(J30:J37)</f>
        <v>0</v>
      </c>
      <c r="K39" s="121"/>
      <c r="L39" s="25"/>
    </row>
    <row r="40" spans="2:12" s="20" customFormat="1" ht="14.45" customHeight="1">
      <c r="B40" s="25"/>
      <c r="L40" s="25"/>
    </row>
    <row r="41" spans="2:12" s="1" customFormat="1" ht="14.45" customHeight="1">
      <c r="B41" s="6"/>
      <c r="L41" s="6"/>
    </row>
    <row r="42" spans="2:12" s="1" customFormat="1" ht="14.45" customHeight="1">
      <c r="B42" s="6"/>
      <c r="L42" s="6"/>
    </row>
    <row r="43" spans="2:12" s="1" customFormat="1" ht="14.45" customHeight="1">
      <c r="B43" s="6"/>
      <c r="L43" s="6"/>
    </row>
    <row r="44" spans="2:12" s="1" customFormat="1" ht="14.45" customHeight="1">
      <c r="B44" s="6"/>
      <c r="L44" s="6"/>
    </row>
    <row r="45" spans="2:12" s="1" customFormat="1" ht="14.45" customHeight="1">
      <c r="B45" s="6"/>
      <c r="L45" s="6"/>
    </row>
    <row r="46" spans="2:12" s="1" customFormat="1" ht="14.45" customHeight="1">
      <c r="B46" s="6"/>
      <c r="L46" s="6"/>
    </row>
    <row r="47" spans="2:12" s="1" customFormat="1" ht="14.45" customHeight="1">
      <c r="B47" s="6"/>
      <c r="L47" s="6"/>
    </row>
    <row r="48" spans="2:12" s="1" customFormat="1" ht="14.45" customHeight="1">
      <c r="B48" s="6"/>
      <c r="L48" s="6"/>
    </row>
    <row r="49" spans="2:12" s="1" customFormat="1" ht="14.45" customHeight="1">
      <c r="B49" s="6"/>
      <c r="L49" s="6"/>
    </row>
    <row r="50" spans="2:12" s="20" customFormat="1" ht="14.45" customHeight="1">
      <c r="B50" s="25"/>
      <c r="D50" s="122" t="s">
        <v>49</v>
      </c>
      <c r="E50" s="123"/>
      <c r="F50" s="123"/>
      <c r="G50" s="122" t="s">
        <v>50</v>
      </c>
      <c r="H50" s="123"/>
      <c r="I50" s="123"/>
      <c r="J50" s="123"/>
      <c r="K50" s="123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0" customFormat="1" ht="12.75">
      <c r="B61" s="25"/>
      <c r="D61" s="124" t="s">
        <v>51</v>
      </c>
      <c r="E61" s="125"/>
      <c r="F61" s="126" t="s">
        <v>52</v>
      </c>
      <c r="G61" s="124" t="s">
        <v>51</v>
      </c>
      <c r="H61" s="125"/>
      <c r="I61" s="125"/>
      <c r="J61" s="127" t="s">
        <v>52</v>
      </c>
      <c r="K61" s="125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0" customFormat="1" ht="12.75">
      <c r="B65" s="25"/>
      <c r="D65" s="122" t="s">
        <v>53</v>
      </c>
      <c r="E65" s="123"/>
      <c r="F65" s="123"/>
      <c r="G65" s="122" t="s">
        <v>54</v>
      </c>
      <c r="H65" s="123"/>
      <c r="I65" s="123"/>
      <c r="J65" s="123"/>
      <c r="K65" s="123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0" customFormat="1" ht="12.75">
      <c r="B76" s="25"/>
      <c r="D76" s="124" t="s">
        <v>51</v>
      </c>
      <c r="E76" s="125"/>
      <c r="F76" s="126" t="s">
        <v>52</v>
      </c>
      <c r="G76" s="124" t="s">
        <v>51</v>
      </c>
      <c r="H76" s="125"/>
      <c r="I76" s="125"/>
      <c r="J76" s="127" t="s">
        <v>52</v>
      </c>
      <c r="K76" s="125"/>
      <c r="L76" s="25"/>
    </row>
    <row r="77" spans="2:12" s="20" customFormat="1" ht="14.45" customHeight="1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25"/>
    </row>
    <row r="81" spans="2:47" s="20" customFormat="1" ht="6.95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25"/>
    </row>
    <row r="82" spans="2:47" s="20" customFormat="1" ht="24.95" customHeight="1">
      <c r="B82" s="21"/>
      <c r="C82" s="9" t="s">
        <v>138</v>
      </c>
      <c r="D82" s="22"/>
      <c r="E82" s="22"/>
      <c r="F82" s="22"/>
      <c r="G82" s="22"/>
      <c r="H82" s="22"/>
      <c r="I82" s="22"/>
      <c r="J82" s="22"/>
      <c r="K82" s="22"/>
      <c r="L82" s="25"/>
    </row>
    <row r="83" spans="2:47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5"/>
    </row>
    <row r="84" spans="2:47" s="20" customFormat="1" ht="12" customHeight="1">
      <c r="B84" s="21"/>
      <c r="C84" s="15" t="s">
        <v>16</v>
      </c>
      <c r="D84" s="22"/>
      <c r="E84" s="22"/>
      <c r="F84" s="22"/>
      <c r="G84" s="22"/>
      <c r="H84" s="22"/>
      <c r="I84" s="22"/>
      <c r="J84" s="22"/>
      <c r="K84" s="22"/>
      <c r="L84" s="25"/>
    </row>
    <row r="85" spans="2:47" s="20" customFormat="1" ht="16.5" customHeight="1">
      <c r="B85" s="21"/>
      <c r="C85" s="22"/>
      <c r="D85" s="22"/>
      <c r="E85" s="309" t="str">
        <f>E7</f>
        <v>Rozšíření infrastruktury cestovního ruchu u Pilské nádrže</v>
      </c>
      <c r="F85" s="310"/>
      <c r="G85" s="310"/>
      <c r="H85" s="310"/>
      <c r="I85" s="22"/>
      <c r="J85" s="22"/>
      <c r="K85" s="22"/>
      <c r="L85" s="25"/>
    </row>
    <row r="86" spans="2:47" s="20" customFormat="1" ht="12" customHeight="1">
      <c r="B86" s="21"/>
      <c r="C86" s="15" t="s">
        <v>136</v>
      </c>
      <c r="D86" s="22"/>
      <c r="E86" s="22"/>
      <c r="F86" s="22"/>
      <c r="G86" s="22"/>
      <c r="H86" s="22"/>
      <c r="I86" s="22"/>
      <c r="J86" s="22"/>
      <c r="K86" s="22"/>
      <c r="L86" s="25"/>
    </row>
    <row r="87" spans="2:47" s="20" customFormat="1" ht="16.5" customHeight="1">
      <c r="B87" s="21"/>
      <c r="C87" s="22"/>
      <c r="D87" s="22"/>
      <c r="E87" s="277" t="str">
        <f>E9</f>
        <v>SO-04 - Dolní zpevněné plochy</v>
      </c>
      <c r="F87" s="311"/>
      <c r="G87" s="311"/>
      <c r="H87" s="311"/>
      <c r="I87" s="22"/>
      <c r="J87" s="22"/>
      <c r="K87" s="22"/>
      <c r="L87" s="25"/>
    </row>
    <row r="88" spans="2:47" s="20" customFormat="1" ht="6.95" customHeight="1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5"/>
    </row>
    <row r="89" spans="2:47" s="20" customFormat="1" ht="12" customHeight="1">
      <c r="B89" s="21"/>
      <c r="C89" s="15" t="s">
        <v>20</v>
      </c>
      <c r="D89" s="22"/>
      <c r="E89" s="22"/>
      <c r="F89" s="13" t="str">
        <f>F12</f>
        <v>k.ú. Zámek Žďár [795453]</v>
      </c>
      <c r="G89" s="22"/>
      <c r="H89" s="22"/>
      <c r="I89" s="15" t="s">
        <v>22</v>
      </c>
      <c r="J89" s="51" t="str">
        <f>IF(J12="","",J12)</f>
        <v>Vyplň údaj</v>
      </c>
      <c r="K89" s="22"/>
      <c r="L89" s="25"/>
    </row>
    <row r="90" spans="2:47" s="20" customFormat="1" ht="6.95" customHeight="1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5"/>
    </row>
    <row r="91" spans="2:47" s="20" customFormat="1" ht="15.2" customHeight="1">
      <c r="B91" s="21"/>
      <c r="C91" s="15" t="s">
        <v>23</v>
      </c>
      <c r="D91" s="22"/>
      <c r="E91" s="22"/>
      <c r="F91" s="13" t="str">
        <f>E15</f>
        <v xml:space="preserve"> </v>
      </c>
      <c r="G91" s="22"/>
      <c r="H91" s="22"/>
      <c r="I91" s="15" t="s">
        <v>29</v>
      </c>
      <c r="J91" s="18" t="str">
        <f>E21</f>
        <v xml:space="preserve">Tomáš Bezchleba </v>
      </c>
      <c r="K91" s="22"/>
      <c r="L91" s="25"/>
    </row>
    <row r="92" spans="2:47" s="20" customFormat="1" ht="15.2" customHeight="1">
      <c r="B92" s="21"/>
      <c r="C92" s="15" t="s">
        <v>27</v>
      </c>
      <c r="D92" s="22"/>
      <c r="E92" s="22"/>
      <c r="F92" s="13" t="str">
        <f>IF(E18="","",E18)</f>
        <v>Vyplň údaj</v>
      </c>
      <c r="G92" s="22"/>
      <c r="H92" s="22"/>
      <c r="I92" s="15" t="s">
        <v>32</v>
      </c>
      <c r="J92" s="18" t="str">
        <f>E24</f>
        <v>Zdeněk Drda</v>
      </c>
      <c r="K92" s="22"/>
      <c r="L92" s="25"/>
    </row>
    <row r="93" spans="2:47" s="20" customFormat="1" ht="10.35" customHeight="1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5"/>
    </row>
    <row r="94" spans="2:47" s="20" customFormat="1" ht="29.25" customHeight="1">
      <c r="B94" s="21"/>
      <c r="C94" s="132" t="s">
        <v>139</v>
      </c>
      <c r="D94" s="133"/>
      <c r="E94" s="133"/>
      <c r="F94" s="133"/>
      <c r="G94" s="133"/>
      <c r="H94" s="133"/>
      <c r="I94" s="133"/>
      <c r="J94" s="134" t="s">
        <v>140</v>
      </c>
      <c r="K94" s="133"/>
      <c r="L94" s="25"/>
    </row>
    <row r="95" spans="2:47" s="20" customFormat="1" ht="10.35" customHeight="1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5"/>
    </row>
    <row r="96" spans="2:47" s="20" customFormat="1" ht="22.9" customHeight="1">
      <c r="B96" s="21"/>
      <c r="C96" s="135" t="s">
        <v>141</v>
      </c>
      <c r="D96" s="22"/>
      <c r="E96" s="22"/>
      <c r="F96" s="22"/>
      <c r="G96" s="22"/>
      <c r="H96" s="22"/>
      <c r="I96" s="22"/>
      <c r="J96" s="69">
        <f t="shared" ref="J96:J98" si="1">J122</f>
        <v>0</v>
      </c>
      <c r="K96" s="22"/>
      <c r="L96" s="25"/>
      <c r="AU96" s="3" t="s">
        <v>142</v>
      </c>
    </row>
    <row r="97" spans="2:12" s="136" customFormat="1" ht="24.95" customHeight="1">
      <c r="B97" s="137"/>
      <c r="C97" s="138"/>
      <c r="D97" s="139" t="s">
        <v>143</v>
      </c>
      <c r="E97" s="140"/>
      <c r="F97" s="140"/>
      <c r="G97" s="140"/>
      <c r="H97" s="140"/>
      <c r="I97" s="140"/>
      <c r="J97" s="141">
        <f t="shared" si="1"/>
        <v>0</v>
      </c>
      <c r="K97" s="138"/>
      <c r="L97" s="142"/>
    </row>
    <row r="98" spans="2:12" s="143" customFormat="1" ht="19.899999999999999" customHeight="1">
      <c r="B98" s="144"/>
      <c r="C98" s="90"/>
      <c r="D98" s="145" t="s">
        <v>144</v>
      </c>
      <c r="E98" s="146"/>
      <c r="F98" s="146"/>
      <c r="G98" s="146"/>
      <c r="H98" s="146"/>
      <c r="I98" s="146"/>
      <c r="J98" s="147">
        <f t="shared" si="1"/>
        <v>0</v>
      </c>
      <c r="K98" s="90"/>
      <c r="L98" s="148"/>
    </row>
    <row r="99" spans="2:12" s="143" customFormat="1" ht="19.899999999999999" customHeight="1">
      <c r="B99" s="144"/>
      <c r="C99" s="90"/>
      <c r="D99" s="145" t="s">
        <v>516</v>
      </c>
      <c r="E99" s="146"/>
      <c r="F99" s="146"/>
      <c r="G99" s="146"/>
      <c r="H99" s="146"/>
      <c r="I99" s="146"/>
      <c r="J99" s="147">
        <f>J136</f>
        <v>0</v>
      </c>
      <c r="K99" s="90"/>
      <c r="L99" s="148"/>
    </row>
    <row r="100" spans="2:12" s="143" customFormat="1" ht="19.899999999999999" customHeight="1">
      <c r="B100" s="144"/>
      <c r="C100" s="90"/>
      <c r="D100" s="145" t="s">
        <v>517</v>
      </c>
      <c r="E100" s="146"/>
      <c r="F100" s="146"/>
      <c r="G100" s="146"/>
      <c r="H100" s="146"/>
      <c r="I100" s="146"/>
      <c r="J100" s="147">
        <f t="shared" ref="J100:J101" si="2">J148</f>
        <v>0</v>
      </c>
      <c r="K100" s="90"/>
      <c r="L100" s="148"/>
    </row>
    <row r="101" spans="2:12" s="143" customFormat="1" ht="14.85" customHeight="1">
      <c r="B101" s="144"/>
      <c r="C101" s="90"/>
      <c r="D101" s="145" t="s">
        <v>300</v>
      </c>
      <c r="E101" s="146"/>
      <c r="F101" s="146"/>
      <c r="G101" s="146"/>
      <c r="H101" s="146"/>
      <c r="I101" s="146"/>
      <c r="J101" s="147">
        <f t="shared" si="2"/>
        <v>0</v>
      </c>
      <c r="K101" s="90"/>
      <c r="L101" s="148"/>
    </row>
    <row r="102" spans="2:12" s="143" customFormat="1" ht="19.899999999999999" customHeight="1">
      <c r="B102" s="144"/>
      <c r="C102" s="90"/>
      <c r="D102" s="145" t="s">
        <v>147</v>
      </c>
      <c r="E102" s="146"/>
      <c r="F102" s="146"/>
      <c r="G102" s="146"/>
      <c r="H102" s="146"/>
      <c r="I102" s="146"/>
      <c r="J102" s="147">
        <f>J166</f>
        <v>0</v>
      </c>
      <c r="K102" s="90"/>
      <c r="L102" s="148"/>
    </row>
    <row r="103" spans="2:12" s="20" customFormat="1" ht="21.75" customHeight="1"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5"/>
    </row>
    <row r="104" spans="2:12" s="20" customFormat="1" ht="6.95" customHeigh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25"/>
    </row>
    <row r="108" spans="2:12" s="20" customFormat="1" ht="6.95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5"/>
    </row>
    <row r="109" spans="2:12" s="20" customFormat="1" ht="24.95" customHeight="1">
      <c r="B109" s="21"/>
      <c r="C109" s="9" t="s">
        <v>150</v>
      </c>
      <c r="D109" s="22"/>
      <c r="E109" s="22"/>
      <c r="F109" s="22"/>
      <c r="G109" s="22"/>
      <c r="H109" s="22"/>
      <c r="I109" s="22"/>
      <c r="J109" s="22"/>
      <c r="K109" s="22"/>
      <c r="L109" s="25"/>
    </row>
    <row r="110" spans="2:12" s="20" customFormat="1" ht="6.95" customHeight="1"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5"/>
    </row>
    <row r="111" spans="2:12" s="20" customFormat="1" ht="12" customHeight="1">
      <c r="B111" s="21"/>
      <c r="C111" s="15" t="s">
        <v>16</v>
      </c>
      <c r="D111" s="22"/>
      <c r="E111" s="22"/>
      <c r="F111" s="22"/>
      <c r="G111" s="22"/>
      <c r="H111" s="22"/>
      <c r="I111" s="22"/>
      <c r="J111" s="22"/>
      <c r="K111" s="22"/>
      <c r="L111" s="25"/>
    </row>
    <row r="112" spans="2:12" s="20" customFormat="1" ht="16.5" customHeight="1">
      <c r="B112" s="21"/>
      <c r="C112" s="22"/>
      <c r="D112" s="22"/>
      <c r="E112" s="309" t="str">
        <f>E7</f>
        <v>Rozšíření infrastruktury cestovního ruchu u Pilské nádrže</v>
      </c>
      <c r="F112" s="310"/>
      <c r="G112" s="310"/>
      <c r="H112" s="310"/>
      <c r="I112" s="22"/>
      <c r="J112" s="22"/>
      <c r="K112" s="22"/>
      <c r="L112" s="25"/>
    </row>
    <row r="113" spans="2:65" s="20" customFormat="1" ht="12" customHeight="1">
      <c r="B113" s="21"/>
      <c r="C113" s="15" t="s">
        <v>136</v>
      </c>
      <c r="D113" s="22"/>
      <c r="E113" s="22"/>
      <c r="F113" s="22"/>
      <c r="G113" s="22"/>
      <c r="H113" s="22"/>
      <c r="I113" s="22"/>
      <c r="J113" s="22"/>
      <c r="K113" s="22"/>
      <c r="L113" s="25"/>
    </row>
    <row r="114" spans="2:65" s="20" customFormat="1" ht="16.5" customHeight="1">
      <c r="B114" s="21"/>
      <c r="C114" s="22"/>
      <c r="D114" s="22"/>
      <c r="E114" s="277" t="str">
        <f>E9</f>
        <v>SO-04 - Dolní zpevněné plochy</v>
      </c>
      <c r="F114" s="311"/>
      <c r="G114" s="311"/>
      <c r="H114" s="311"/>
      <c r="I114" s="22"/>
      <c r="J114" s="22"/>
      <c r="K114" s="22"/>
      <c r="L114" s="25"/>
    </row>
    <row r="115" spans="2:65" s="20" customFormat="1" ht="6.95" customHeight="1"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5"/>
    </row>
    <row r="116" spans="2:65" s="20" customFormat="1" ht="12" customHeight="1">
      <c r="B116" s="21"/>
      <c r="C116" s="15" t="s">
        <v>20</v>
      </c>
      <c r="D116" s="22"/>
      <c r="E116" s="22"/>
      <c r="F116" s="13" t="str">
        <f>F12</f>
        <v>k.ú. Zámek Žďár [795453]</v>
      </c>
      <c r="G116" s="22"/>
      <c r="H116" s="22"/>
      <c r="I116" s="15" t="s">
        <v>22</v>
      </c>
      <c r="J116" s="51" t="str">
        <f>IF(J12="","",J12)</f>
        <v>Vyplň údaj</v>
      </c>
      <c r="K116" s="22"/>
      <c r="L116" s="25"/>
    </row>
    <row r="117" spans="2:65" s="20" customFormat="1" ht="6.95" customHeight="1"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5"/>
    </row>
    <row r="118" spans="2:65" s="20" customFormat="1" ht="15.2" customHeight="1">
      <c r="B118" s="21"/>
      <c r="C118" s="15" t="s">
        <v>23</v>
      </c>
      <c r="D118" s="22"/>
      <c r="E118" s="22"/>
      <c r="F118" s="13" t="str">
        <f>E15</f>
        <v xml:space="preserve"> </v>
      </c>
      <c r="G118" s="22"/>
      <c r="H118" s="22"/>
      <c r="I118" s="15" t="s">
        <v>29</v>
      </c>
      <c r="J118" s="18" t="str">
        <f>E21</f>
        <v xml:space="preserve">Tomáš Bezchleba </v>
      </c>
      <c r="K118" s="22"/>
      <c r="L118" s="25"/>
    </row>
    <row r="119" spans="2:65" s="20" customFormat="1" ht="15.2" customHeight="1">
      <c r="B119" s="21"/>
      <c r="C119" s="15" t="s">
        <v>27</v>
      </c>
      <c r="D119" s="22"/>
      <c r="E119" s="22"/>
      <c r="F119" s="13" t="str">
        <f>IF(E18="","",E18)</f>
        <v>Vyplň údaj</v>
      </c>
      <c r="G119" s="22"/>
      <c r="H119" s="22"/>
      <c r="I119" s="15" t="s">
        <v>32</v>
      </c>
      <c r="J119" s="18" t="str">
        <f>E24</f>
        <v>Zdeněk Drda</v>
      </c>
      <c r="K119" s="22"/>
      <c r="L119" s="25"/>
    </row>
    <row r="120" spans="2:65" s="20" customFormat="1" ht="10.35" customHeight="1"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5"/>
    </row>
    <row r="121" spans="2:65" s="149" customFormat="1" ht="29.25" customHeight="1">
      <c r="B121" s="150"/>
      <c r="C121" s="151" t="s">
        <v>151</v>
      </c>
      <c r="D121" s="152" t="s">
        <v>61</v>
      </c>
      <c r="E121" s="152" t="s">
        <v>57</v>
      </c>
      <c r="F121" s="152" t="s">
        <v>58</v>
      </c>
      <c r="G121" s="152" t="s">
        <v>152</v>
      </c>
      <c r="H121" s="152" t="s">
        <v>153</v>
      </c>
      <c r="I121" s="152" t="s">
        <v>154</v>
      </c>
      <c r="J121" s="152" t="s">
        <v>140</v>
      </c>
      <c r="K121" s="153" t="s">
        <v>155</v>
      </c>
      <c r="L121" s="154"/>
      <c r="M121" s="59" t="s">
        <v>1</v>
      </c>
      <c r="N121" s="60" t="s">
        <v>40</v>
      </c>
      <c r="O121" s="60" t="s">
        <v>156</v>
      </c>
      <c r="P121" s="60" t="s">
        <v>157</v>
      </c>
      <c r="Q121" s="60" t="s">
        <v>158</v>
      </c>
      <c r="R121" s="60" t="s">
        <v>159</v>
      </c>
      <c r="S121" s="60" t="s">
        <v>160</v>
      </c>
      <c r="T121" s="61" t="s">
        <v>161</v>
      </c>
    </row>
    <row r="122" spans="2:65" s="20" customFormat="1" ht="22.9" customHeight="1">
      <c r="B122" s="21"/>
      <c r="C122" s="67" t="s">
        <v>162</v>
      </c>
      <c r="D122" s="22"/>
      <c r="E122" s="22"/>
      <c r="F122" s="22"/>
      <c r="G122" s="22"/>
      <c r="H122" s="22"/>
      <c r="I122" s="22"/>
      <c r="J122" s="155">
        <f t="shared" ref="J122:J124" si="3">BK122</f>
        <v>0</v>
      </c>
      <c r="K122" s="22"/>
      <c r="L122" s="25"/>
      <c r="M122" s="62"/>
      <c r="N122" s="63"/>
      <c r="O122" s="63"/>
      <c r="P122" s="156">
        <f>P123</f>
        <v>0</v>
      </c>
      <c r="Q122" s="63"/>
      <c r="R122" s="156">
        <f>R123</f>
        <v>85.282673090000003</v>
      </c>
      <c r="S122" s="63"/>
      <c r="T122" s="157">
        <f>T123</f>
        <v>0</v>
      </c>
      <c r="AT122" s="3" t="s">
        <v>75</v>
      </c>
      <c r="AU122" s="3" t="s">
        <v>142</v>
      </c>
      <c r="BK122" s="158">
        <f>BK123</f>
        <v>0</v>
      </c>
    </row>
    <row r="123" spans="2:65" s="159" customFormat="1" ht="25.9" customHeight="1">
      <c r="B123" s="160"/>
      <c r="C123" s="161"/>
      <c r="D123" s="162" t="s">
        <v>75</v>
      </c>
      <c r="E123" s="163" t="s">
        <v>163</v>
      </c>
      <c r="F123" s="163" t="s">
        <v>164</v>
      </c>
      <c r="G123" s="161"/>
      <c r="H123" s="161"/>
      <c r="I123" s="164"/>
      <c r="J123" s="165">
        <f t="shared" si="3"/>
        <v>0</v>
      </c>
      <c r="K123" s="161"/>
      <c r="L123" s="166"/>
      <c r="M123" s="167"/>
      <c r="N123" s="161"/>
      <c r="O123" s="161"/>
      <c r="P123" s="168">
        <f>P124+P136+P148+P166</f>
        <v>0</v>
      </c>
      <c r="Q123" s="161"/>
      <c r="R123" s="168">
        <f>R124+R136+R148+R166</f>
        <v>85.282673090000003</v>
      </c>
      <c r="S123" s="161"/>
      <c r="T123" s="169">
        <f>T124+T136+T148+T166</f>
        <v>0</v>
      </c>
      <c r="AR123" s="170" t="s">
        <v>84</v>
      </c>
      <c r="AT123" s="171" t="s">
        <v>75</v>
      </c>
      <c r="AU123" s="171" t="s">
        <v>76</v>
      </c>
      <c r="AY123" s="170" t="s">
        <v>165</v>
      </c>
      <c r="BK123" s="172">
        <f>BK124+BK136+BK148+BK166</f>
        <v>0</v>
      </c>
    </row>
    <row r="124" spans="2:65" s="159" customFormat="1" ht="22.9" customHeight="1">
      <c r="B124" s="160"/>
      <c r="C124" s="161"/>
      <c r="D124" s="162" t="s">
        <v>75</v>
      </c>
      <c r="E124" s="173" t="s">
        <v>84</v>
      </c>
      <c r="F124" s="173" t="s">
        <v>166</v>
      </c>
      <c r="G124" s="161"/>
      <c r="H124" s="161"/>
      <c r="I124" s="164"/>
      <c r="J124" s="174">
        <f t="shared" si="3"/>
        <v>0</v>
      </c>
      <c r="K124" s="161"/>
      <c r="L124" s="166"/>
      <c r="M124" s="167"/>
      <c r="N124" s="161"/>
      <c r="O124" s="161"/>
      <c r="P124" s="168">
        <f>SUM(P125:P135)</f>
        <v>0</v>
      </c>
      <c r="Q124" s="161"/>
      <c r="R124" s="168">
        <f>SUM(R125:R135)</f>
        <v>0</v>
      </c>
      <c r="S124" s="161"/>
      <c r="T124" s="169">
        <f>SUM(T125:T135)</f>
        <v>0</v>
      </c>
      <c r="AR124" s="170" t="s">
        <v>84</v>
      </c>
      <c r="AT124" s="171" t="s">
        <v>75</v>
      </c>
      <c r="AU124" s="171" t="s">
        <v>84</v>
      </c>
      <c r="AY124" s="170" t="s">
        <v>165</v>
      </c>
      <c r="BK124" s="172">
        <f>SUM(BK125:BK135)</f>
        <v>0</v>
      </c>
    </row>
    <row r="125" spans="2:65" s="20" customFormat="1" ht="33" customHeight="1">
      <c r="B125" s="21"/>
      <c r="C125" s="175" t="s">
        <v>84</v>
      </c>
      <c r="D125" s="175" t="s">
        <v>167</v>
      </c>
      <c r="E125" s="176" t="s">
        <v>518</v>
      </c>
      <c r="F125" s="177" t="s">
        <v>519</v>
      </c>
      <c r="G125" s="178" t="s">
        <v>170</v>
      </c>
      <c r="H125" s="179">
        <v>13.8</v>
      </c>
      <c r="I125" s="180"/>
      <c r="J125" s="181">
        <f>ROUND(I125*H125,2)</f>
        <v>0</v>
      </c>
      <c r="K125" s="177" t="s">
        <v>171</v>
      </c>
      <c r="L125" s="25"/>
      <c r="M125" s="182" t="s">
        <v>1</v>
      </c>
      <c r="N125" s="183" t="s">
        <v>41</v>
      </c>
      <c r="O125" s="22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AR125" s="186" t="s">
        <v>172</v>
      </c>
      <c r="AT125" s="186" t="s">
        <v>167</v>
      </c>
      <c r="AU125" s="186" t="s">
        <v>86</v>
      </c>
      <c r="AY125" s="3" t="s">
        <v>165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3" t="s">
        <v>84</v>
      </c>
      <c r="BK125" s="187">
        <f>ROUND(I125*H125,2)</f>
        <v>0</v>
      </c>
      <c r="BL125" s="3" t="s">
        <v>172</v>
      </c>
      <c r="BM125" s="186" t="s">
        <v>520</v>
      </c>
    </row>
    <row r="126" spans="2:65" s="188" customFormat="1">
      <c r="B126" s="189"/>
      <c r="C126" s="190"/>
      <c r="D126" s="191" t="s">
        <v>174</v>
      </c>
      <c r="E126" s="192" t="s">
        <v>1</v>
      </c>
      <c r="F126" s="193" t="s">
        <v>521</v>
      </c>
      <c r="G126" s="190"/>
      <c r="H126" s="194">
        <v>13.8</v>
      </c>
      <c r="I126" s="195"/>
      <c r="J126" s="190"/>
      <c r="K126" s="190"/>
      <c r="L126" s="196"/>
      <c r="M126" s="197"/>
      <c r="N126" s="190"/>
      <c r="O126" s="190"/>
      <c r="P126" s="190"/>
      <c r="Q126" s="190"/>
      <c r="R126" s="190"/>
      <c r="S126" s="190"/>
      <c r="T126" s="198"/>
      <c r="AT126" s="199" t="s">
        <v>174</v>
      </c>
      <c r="AU126" s="199" t="s">
        <v>86</v>
      </c>
      <c r="AV126" s="188" t="s">
        <v>86</v>
      </c>
      <c r="AW126" s="188" t="s">
        <v>31</v>
      </c>
      <c r="AX126" s="188" t="s">
        <v>76</v>
      </c>
      <c r="AY126" s="199" t="s">
        <v>165</v>
      </c>
    </row>
    <row r="127" spans="2:65" s="200" customFormat="1">
      <c r="B127" s="201"/>
      <c r="C127" s="202"/>
      <c r="D127" s="191" t="s">
        <v>174</v>
      </c>
      <c r="E127" s="203" t="s">
        <v>1</v>
      </c>
      <c r="F127" s="204" t="s">
        <v>176</v>
      </c>
      <c r="G127" s="202"/>
      <c r="H127" s="205">
        <v>13.8</v>
      </c>
      <c r="I127" s="206"/>
      <c r="J127" s="202"/>
      <c r="K127" s="202"/>
      <c r="L127" s="207"/>
      <c r="M127" s="208"/>
      <c r="N127" s="202"/>
      <c r="O127" s="202"/>
      <c r="P127" s="202"/>
      <c r="Q127" s="202"/>
      <c r="R127" s="202"/>
      <c r="S127" s="202"/>
      <c r="T127" s="209"/>
      <c r="AT127" s="210" t="s">
        <v>174</v>
      </c>
      <c r="AU127" s="210" t="s">
        <v>86</v>
      </c>
      <c r="AV127" s="200" t="s">
        <v>172</v>
      </c>
      <c r="AW127" s="200" t="s">
        <v>31</v>
      </c>
      <c r="AX127" s="200" t="s">
        <v>84</v>
      </c>
      <c r="AY127" s="210" t="s">
        <v>165</v>
      </c>
    </row>
    <row r="128" spans="2:65" s="20" customFormat="1" ht="37.9" customHeight="1">
      <c r="B128" s="21"/>
      <c r="C128" s="175" t="s">
        <v>86</v>
      </c>
      <c r="D128" s="175" t="s">
        <v>167</v>
      </c>
      <c r="E128" s="176" t="s">
        <v>187</v>
      </c>
      <c r="F128" s="177" t="s">
        <v>188</v>
      </c>
      <c r="G128" s="178" t="s">
        <v>170</v>
      </c>
      <c r="H128" s="179">
        <v>13.8</v>
      </c>
      <c r="I128" s="180"/>
      <c r="J128" s="181">
        <f>ROUND(I128*H128,2)</f>
        <v>0</v>
      </c>
      <c r="K128" s="177" t="s">
        <v>171</v>
      </c>
      <c r="L128" s="25"/>
      <c r="M128" s="182" t="s">
        <v>1</v>
      </c>
      <c r="N128" s="183" t="s">
        <v>41</v>
      </c>
      <c r="O128" s="22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AR128" s="186" t="s">
        <v>172</v>
      </c>
      <c r="AT128" s="186" t="s">
        <v>167</v>
      </c>
      <c r="AU128" s="186" t="s">
        <v>86</v>
      </c>
      <c r="AY128" s="3" t="s">
        <v>165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3" t="s">
        <v>84</v>
      </c>
      <c r="BK128" s="187">
        <f>ROUND(I128*H128,2)</f>
        <v>0</v>
      </c>
      <c r="BL128" s="3" t="s">
        <v>172</v>
      </c>
      <c r="BM128" s="186" t="s">
        <v>522</v>
      </c>
    </row>
    <row r="129" spans="2:65" s="188" customFormat="1">
      <c r="B129" s="189"/>
      <c r="C129" s="190"/>
      <c r="D129" s="191" t="s">
        <v>174</v>
      </c>
      <c r="E129" s="192" t="s">
        <v>1</v>
      </c>
      <c r="F129" s="193" t="s">
        <v>523</v>
      </c>
      <c r="G129" s="190"/>
      <c r="H129" s="194">
        <v>13.8</v>
      </c>
      <c r="I129" s="195"/>
      <c r="J129" s="190"/>
      <c r="K129" s="190"/>
      <c r="L129" s="196"/>
      <c r="M129" s="197"/>
      <c r="N129" s="190"/>
      <c r="O129" s="190"/>
      <c r="P129" s="190"/>
      <c r="Q129" s="190"/>
      <c r="R129" s="190"/>
      <c r="S129" s="190"/>
      <c r="T129" s="198"/>
      <c r="AT129" s="199" t="s">
        <v>174</v>
      </c>
      <c r="AU129" s="199" t="s">
        <v>86</v>
      </c>
      <c r="AV129" s="188" t="s">
        <v>86</v>
      </c>
      <c r="AW129" s="188" t="s">
        <v>31</v>
      </c>
      <c r="AX129" s="188" t="s">
        <v>84</v>
      </c>
      <c r="AY129" s="199" t="s">
        <v>165</v>
      </c>
    </row>
    <row r="130" spans="2:65" s="20" customFormat="1" ht="24.2" customHeight="1">
      <c r="B130" s="21"/>
      <c r="C130" s="175" t="s">
        <v>134</v>
      </c>
      <c r="D130" s="175" t="s">
        <v>167</v>
      </c>
      <c r="E130" s="176" t="s">
        <v>524</v>
      </c>
      <c r="F130" s="177" t="s">
        <v>525</v>
      </c>
      <c r="G130" s="178" t="s">
        <v>132</v>
      </c>
      <c r="H130" s="179">
        <v>10.845000000000001</v>
      </c>
      <c r="I130" s="180"/>
      <c r="J130" s="181">
        <f>ROUND(I130*H130,2)</f>
        <v>0</v>
      </c>
      <c r="K130" s="177" t="s">
        <v>171</v>
      </c>
      <c r="L130" s="25"/>
      <c r="M130" s="182" t="s">
        <v>1</v>
      </c>
      <c r="N130" s="183" t="s">
        <v>41</v>
      </c>
      <c r="O130" s="22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AR130" s="186" t="s">
        <v>172</v>
      </c>
      <c r="AT130" s="186" t="s">
        <v>167</v>
      </c>
      <c r="AU130" s="186" t="s">
        <v>86</v>
      </c>
      <c r="AY130" s="3" t="s">
        <v>165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3" t="s">
        <v>84</v>
      </c>
      <c r="BK130" s="187">
        <f>ROUND(I130*H130,2)</f>
        <v>0</v>
      </c>
      <c r="BL130" s="3" t="s">
        <v>172</v>
      </c>
      <c r="BM130" s="186" t="s">
        <v>526</v>
      </c>
    </row>
    <row r="131" spans="2:65" s="188" customFormat="1">
      <c r="B131" s="189"/>
      <c r="C131" s="190"/>
      <c r="D131" s="191" t="s">
        <v>174</v>
      </c>
      <c r="E131" s="192" t="s">
        <v>1</v>
      </c>
      <c r="F131" s="193" t="s">
        <v>527</v>
      </c>
      <c r="G131" s="190"/>
      <c r="H131" s="194">
        <v>10.845000000000001</v>
      </c>
      <c r="I131" s="195"/>
      <c r="J131" s="190"/>
      <c r="K131" s="190"/>
      <c r="L131" s="196"/>
      <c r="M131" s="197"/>
      <c r="N131" s="190"/>
      <c r="O131" s="190"/>
      <c r="P131" s="190"/>
      <c r="Q131" s="190"/>
      <c r="R131" s="190"/>
      <c r="S131" s="190"/>
      <c r="T131" s="198"/>
      <c r="AT131" s="199" t="s">
        <v>174</v>
      </c>
      <c r="AU131" s="199" t="s">
        <v>86</v>
      </c>
      <c r="AV131" s="188" t="s">
        <v>86</v>
      </c>
      <c r="AW131" s="188" t="s">
        <v>31</v>
      </c>
      <c r="AX131" s="188" t="s">
        <v>76</v>
      </c>
      <c r="AY131" s="199" t="s">
        <v>165</v>
      </c>
    </row>
    <row r="132" spans="2:65" s="200" customFormat="1">
      <c r="B132" s="201"/>
      <c r="C132" s="202"/>
      <c r="D132" s="191" t="s">
        <v>174</v>
      </c>
      <c r="E132" s="203" t="s">
        <v>1</v>
      </c>
      <c r="F132" s="204" t="s">
        <v>176</v>
      </c>
      <c r="G132" s="202"/>
      <c r="H132" s="205">
        <v>10.845000000000001</v>
      </c>
      <c r="I132" s="206"/>
      <c r="J132" s="202"/>
      <c r="K132" s="202"/>
      <c r="L132" s="207"/>
      <c r="M132" s="208"/>
      <c r="N132" s="202"/>
      <c r="O132" s="202"/>
      <c r="P132" s="202"/>
      <c r="Q132" s="202"/>
      <c r="R132" s="202"/>
      <c r="S132" s="202"/>
      <c r="T132" s="209"/>
      <c r="AT132" s="210" t="s">
        <v>174</v>
      </c>
      <c r="AU132" s="210" t="s">
        <v>86</v>
      </c>
      <c r="AV132" s="200" t="s">
        <v>172</v>
      </c>
      <c r="AW132" s="200" t="s">
        <v>31</v>
      </c>
      <c r="AX132" s="200" t="s">
        <v>84</v>
      </c>
      <c r="AY132" s="210" t="s">
        <v>165</v>
      </c>
    </row>
    <row r="133" spans="2:65" s="20" customFormat="1" ht="24.2" customHeight="1">
      <c r="B133" s="21"/>
      <c r="C133" s="175" t="s">
        <v>172</v>
      </c>
      <c r="D133" s="175" t="s">
        <v>167</v>
      </c>
      <c r="E133" s="176" t="s">
        <v>528</v>
      </c>
      <c r="F133" s="177" t="s">
        <v>529</v>
      </c>
      <c r="G133" s="178" t="s">
        <v>132</v>
      </c>
      <c r="H133" s="179">
        <v>69.3</v>
      </c>
      <c r="I133" s="180"/>
      <c r="J133" s="181">
        <f>ROUND(I133*H133,2)</f>
        <v>0</v>
      </c>
      <c r="K133" s="177" t="s">
        <v>171</v>
      </c>
      <c r="L133" s="25"/>
      <c r="M133" s="182" t="s">
        <v>1</v>
      </c>
      <c r="N133" s="183" t="s">
        <v>41</v>
      </c>
      <c r="O133" s="22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AR133" s="186" t="s">
        <v>172</v>
      </c>
      <c r="AT133" s="186" t="s">
        <v>167</v>
      </c>
      <c r="AU133" s="186" t="s">
        <v>86</v>
      </c>
      <c r="AY133" s="3" t="s">
        <v>165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3" t="s">
        <v>84</v>
      </c>
      <c r="BK133" s="187">
        <f>ROUND(I133*H133,2)</f>
        <v>0</v>
      </c>
      <c r="BL133" s="3" t="s">
        <v>172</v>
      </c>
      <c r="BM133" s="186" t="s">
        <v>530</v>
      </c>
    </row>
    <row r="134" spans="2:65" s="188" customFormat="1">
      <c r="B134" s="189"/>
      <c r="C134" s="190"/>
      <c r="D134" s="191" t="s">
        <v>174</v>
      </c>
      <c r="E134" s="192" t="s">
        <v>1</v>
      </c>
      <c r="F134" s="193" t="s">
        <v>531</v>
      </c>
      <c r="G134" s="190"/>
      <c r="H134" s="194">
        <v>69.3</v>
      </c>
      <c r="I134" s="195"/>
      <c r="J134" s="190"/>
      <c r="K134" s="190"/>
      <c r="L134" s="196"/>
      <c r="M134" s="197"/>
      <c r="N134" s="190"/>
      <c r="O134" s="190"/>
      <c r="P134" s="190"/>
      <c r="Q134" s="190"/>
      <c r="R134" s="190"/>
      <c r="S134" s="190"/>
      <c r="T134" s="198"/>
      <c r="AT134" s="199" t="s">
        <v>174</v>
      </c>
      <c r="AU134" s="199" t="s">
        <v>86</v>
      </c>
      <c r="AV134" s="188" t="s">
        <v>86</v>
      </c>
      <c r="AW134" s="188" t="s">
        <v>31</v>
      </c>
      <c r="AX134" s="188" t="s">
        <v>76</v>
      </c>
      <c r="AY134" s="199" t="s">
        <v>165</v>
      </c>
    </row>
    <row r="135" spans="2:65" s="200" customFormat="1">
      <c r="B135" s="201"/>
      <c r="C135" s="202"/>
      <c r="D135" s="191" t="s">
        <v>174</v>
      </c>
      <c r="E135" s="203" t="s">
        <v>1</v>
      </c>
      <c r="F135" s="204" t="s">
        <v>176</v>
      </c>
      <c r="G135" s="202"/>
      <c r="H135" s="205">
        <v>69.3</v>
      </c>
      <c r="I135" s="206"/>
      <c r="J135" s="202"/>
      <c r="K135" s="202"/>
      <c r="L135" s="207"/>
      <c r="M135" s="208"/>
      <c r="N135" s="202"/>
      <c r="O135" s="202"/>
      <c r="P135" s="202"/>
      <c r="Q135" s="202"/>
      <c r="R135" s="202"/>
      <c r="S135" s="202"/>
      <c r="T135" s="209"/>
      <c r="AT135" s="210" t="s">
        <v>174</v>
      </c>
      <c r="AU135" s="210" t="s">
        <v>86</v>
      </c>
      <c r="AV135" s="200" t="s">
        <v>172</v>
      </c>
      <c r="AW135" s="200" t="s">
        <v>31</v>
      </c>
      <c r="AX135" s="200" t="s">
        <v>84</v>
      </c>
      <c r="AY135" s="210" t="s">
        <v>165</v>
      </c>
    </row>
    <row r="136" spans="2:65" s="159" customFormat="1" ht="22.9" customHeight="1">
      <c r="B136" s="160"/>
      <c r="C136" s="161"/>
      <c r="D136" s="162" t="s">
        <v>75</v>
      </c>
      <c r="E136" s="173" t="s">
        <v>191</v>
      </c>
      <c r="F136" s="173" t="s">
        <v>532</v>
      </c>
      <c r="G136" s="161"/>
      <c r="H136" s="161"/>
      <c r="I136" s="164"/>
      <c r="J136" s="174">
        <f>BK136</f>
        <v>0</v>
      </c>
      <c r="K136" s="161"/>
      <c r="L136" s="166"/>
      <c r="M136" s="167"/>
      <c r="N136" s="161"/>
      <c r="O136" s="161"/>
      <c r="P136" s="168">
        <f>SUM(P137:P147)</f>
        <v>0</v>
      </c>
      <c r="Q136" s="161"/>
      <c r="R136" s="168">
        <f>SUM(R137:R147)</f>
        <v>73.859246999999996</v>
      </c>
      <c r="S136" s="161"/>
      <c r="T136" s="169">
        <f>SUM(T137:T147)</f>
        <v>0</v>
      </c>
      <c r="AR136" s="170" t="s">
        <v>84</v>
      </c>
      <c r="AT136" s="171" t="s">
        <v>75</v>
      </c>
      <c r="AU136" s="171" t="s">
        <v>84</v>
      </c>
      <c r="AY136" s="170" t="s">
        <v>165</v>
      </c>
      <c r="BK136" s="172">
        <f>SUM(BK137:BK147)</f>
        <v>0</v>
      </c>
    </row>
    <row r="137" spans="2:65" s="20" customFormat="1" ht="33" customHeight="1">
      <c r="B137" s="21"/>
      <c r="C137" s="175" t="s">
        <v>191</v>
      </c>
      <c r="D137" s="175" t="s">
        <v>167</v>
      </c>
      <c r="E137" s="176" t="s">
        <v>533</v>
      </c>
      <c r="F137" s="177" t="s">
        <v>534</v>
      </c>
      <c r="G137" s="178" t="s">
        <v>132</v>
      </c>
      <c r="H137" s="179">
        <v>69.3</v>
      </c>
      <c r="I137" s="180"/>
      <c r="J137" s="181">
        <f>ROUND(I137*H137,2)</f>
        <v>0</v>
      </c>
      <c r="K137" s="177" t="s">
        <v>171</v>
      </c>
      <c r="L137" s="25"/>
      <c r="M137" s="182" t="s">
        <v>1</v>
      </c>
      <c r="N137" s="183" t="s">
        <v>41</v>
      </c>
      <c r="O137" s="22"/>
      <c r="P137" s="184">
        <f>O137*H137</f>
        <v>0</v>
      </c>
      <c r="Q137" s="184">
        <v>0.16192000000000001</v>
      </c>
      <c r="R137" s="184">
        <f>Q137*H137</f>
        <v>11.221056000000001</v>
      </c>
      <c r="S137" s="184">
        <v>0</v>
      </c>
      <c r="T137" s="185">
        <f>S137*H137</f>
        <v>0</v>
      </c>
      <c r="AR137" s="186" t="s">
        <v>172</v>
      </c>
      <c r="AT137" s="186" t="s">
        <v>167</v>
      </c>
      <c r="AU137" s="186" t="s">
        <v>86</v>
      </c>
      <c r="AY137" s="3" t="s">
        <v>165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3" t="s">
        <v>84</v>
      </c>
      <c r="BK137" s="187">
        <f>ROUND(I137*H137,2)</f>
        <v>0</v>
      </c>
      <c r="BL137" s="3" t="s">
        <v>172</v>
      </c>
      <c r="BM137" s="186" t="s">
        <v>535</v>
      </c>
    </row>
    <row r="138" spans="2:65" s="188" customFormat="1">
      <c r="B138" s="189"/>
      <c r="C138" s="190"/>
      <c r="D138" s="191" t="s">
        <v>174</v>
      </c>
      <c r="E138" s="192" t="s">
        <v>1</v>
      </c>
      <c r="F138" s="193" t="s">
        <v>531</v>
      </c>
      <c r="G138" s="190"/>
      <c r="H138" s="194">
        <v>69.3</v>
      </c>
      <c r="I138" s="195"/>
      <c r="J138" s="190"/>
      <c r="K138" s="190"/>
      <c r="L138" s="196"/>
      <c r="M138" s="197"/>
      <c r="N138" s="190"/>
      <c r="O138" s="190"/>
      <c r="P138" s="190"/>
      <c r="Q138" s="190"/>
      <c r="R138" s="190"/>
      <c r="S138" s="190"/>
      <c r="T138" s="198"/>
      <c r="AT138" s="199" t="s">
        <v>174</v>
      </c>
      <c r="AU138" s="199" t="s">
        <v>86</v>
      </c>
      <c r="AV138" s="188" t="s">
        <v>86</v>
      </c>
      <c r="AW138" s="188" t="s">
        <v>31</v>
      </c>
      <c r="AX138" s="188" t="s">
        <v>76</v>
      </c>
      <c r="AY138" s="199" t="s">
        <v>165</v>
      </c>
    </row>
    <row r="139" spans="2:65" s="200" customFormat="1">
      <c r="B139" s="201"/>
      <c r="C139" s="202"/>
      <c r="D139" s="191" t="s">
        <v>174</v>
      </c>
      <c r="E139" s="203" t="s">
        <v>1</v>
      </c>
      <c r="F139" s="204" t="s">
        <v>176</v>
      </c>
      <c r="G139" s="202"/>
      <c r="H139" s="205">
        <v>69.3</v>
      </c>
      <c r="I139" s="206"/>
      <c r="J139" s="202"/>
      <c r="K139" s="202"/>
      <c r="L139" s="207"/>
      <c r="M139" s="208"/>
      <c r="N139" s="202"/>
      <c r="O139" s="202"/>
      <c r="P139" s="202"/>
      <c r="Q139" s="202"/>
      <c r="R139" s="202"/>
      <c r="S139" s="202"/>
      <c r="T139" s="209"/>
      <c r="AT139" s="210" t="s">
        <v>174</v>
      </c>
      <c r="AU139" s="210" t="s">
        <v>86</v>
      </c>
      <c r="AV139" s="200" t="s">
        <v>172</v>
      </c>
      <c r="AW139" s="200" t="s">
        <v>31</v>
      </c>
      <c r="AX139" s="200" t="s">
        <v>84</v>
      </c>
      <c r="AY139" s="210" t="s">
        <v>165</v>
      </c>
    </row>
    <row r="140" spans="2:65" s="20" customFormat="1" ht="24.2" customHeight="1">
      <c r="B140" s="21"/>
      <c r="C140" s="175" t="s">
        <v>198</v>
      </c>
      <c r="D140" s="175" t="s">
        <v>167</v>
      </c>
      <c r="E140" s="176" t="s">
        <v>536</v>
      </c>
      <c r="F140" s="177" t="s">
        <v>537</v>
      </c>
      <c r="G140" s="178" t="s">
        <v>132</v>
      </c>
      <c r="H140" s="179">
        <v>69.3</v>
      </c>
      <c r="I140" s="180"/>
      <c r="J140" s="181">
        <f>ROUND(I140*H140,2)</f>
        <v>0</v>
      </c>
      <c r="K140" s="177" t="s">
        <v>171</v>
      </c>
      <c r="L140" s="25"/>
      <c r="M140" s="182" t="s">
        <v>1</v>
      </c>
      <c r="N140" s="183" t="s">
        <v>41</v>
      </c>
      <c r="O140" s="22"/>
      <c r="P140" s="184">
        <f>O140*H140</f>
        <v>0</v>
      </c>
      <c r="Q140" s="184">
        <v>0.29899999999999999</v>
      </c>
      <c r="R140" s="184">
        <f>Q140*H140</f>
        <v>20.720699999999997</v>
      </c>
      <c r="S140" s="184">
        <v>0</v>
      </c>
      <c r="T140" s="185">
        <f>S140*H140</f>
        <v>0</v>
      </c>
      <c r="AR140" s="186" t="s">
        <v>172</v>
      </c>
      <c r="AT140" s="186" t="s">
        <v>167</v>
      </c>
      <c r="AU140" s="186" t="s">
        <v>86</v>
      </c>
      <c r="AY140" s="3" t="s">
        <v>165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3" t="s">
        <v>84</v>
      </c>
      <c r="BK140" s="187">
        <f>ROUND(I140*H140,2)</f>
        <v>0</v>
      </c>
      <c r="BL140" s="3" t="s">
        <v>172</v>
      </c>
      <c r="BM140" s="186" t="s">
        <v>538</v>
      </c>
    </row>
    <row r="141" spans="2:65" s="188" customFormat="1">
      <c r="B141" s="189"/>
      <c r="C141" s="190"/>
      <c r="D141" s="191" t="s">
        <v>174</v>
      </c>
      <c r="E141" s="192" t="s">
        <v>1</v>
      </c>
      <c r="F141" s="193" t="s">
        <v>531</v>
      </c>
      <c r="G141" s="190"/>
      <c r="H141" s="194">
        <v>69.3</v>
      </c>
      <c r="I141" s="195"/>
      <c r="J141" s="190"/>
      <c r="K141" s="190"/>
      <c r="L141" s="196"/>
      <c r="M141" s="197"/>
      <c r="N141" s="190"/>
      <c r="O141" s="190"/>
      <c r="P141" s="190"/>
      <c r="Q141" s="190"/>
      <c r="R141" s="190"/>
      <c r="S141" s="190"/>
      <c r="T141" s="198"/>
      <c r="AT141" s="199" t="s">
        <v>174</v>
      </c>
      <c r="AU141" s="199" t="s">
        <v>86</v>
      </c>
      <c r="AV141" s="188" t="s">
        <v>86</v>
      </c>
      <c r="AW141" s="188" t="s">
        <v>31</v>
      </c>
      <c r="AX141" s="188" t="s">
        <v>76</v>
      </c>
      <c r="AY141" s="199" t="s">
        <v>165</v>
      </c>
    </row>
    <row r="142" spans="2:65" s="200" customFormat="1">
      <c r="B142" s="201"/>
      <c r="C142" s="202"/>
      <c r="D142" s="191" t="s">
        <v>174</v>
      </c>
      <c r="E142" s="203" t="s">
        <v>1</v>
      </c>
      <c r="F142" s="204" t="s">
        <v>176</v>
      </c>
      <c r="G142" s="202"/>
      <c r="H142" s="205">
        <v>69.3</v>
      </c>
      <c r="I142" s="206"/>
      <c r="J142" s="202"/>
      <c r="K142" s="202"/>
      <c r="L142" s="207"/>
      <c r="M142" s="208"/>
      <c r="N142" s="202"/>
      <c r="O142" s="202"/>
      <c r="P142" s="202"/>
      <c r="Q142" s="202"/>
      <c r="R142" s="202"/>
      <c r="S142" s="202"/>
      <c r="T142" s="209"/>
      <c r="AT142" s="210" t="s">
        <v>174</v>
      </c>
      <c r="AU142" s="210" t="s">
        <v>86</v>
      </c>
      <c r="AV142" s="200" t="s">
        <v>172</v>
      </c>
      <c r="AW142" s="200" t="s">
        <v>31</v>
      </c>
      <c r="AX142" s="200" t="s">
        <v>84</v>
      </c>
      <c r="AY142" s="210" t="s">
        <v>165</v>
      </c>
    </row>
    <row r="143" spans="2:65" s="20" customFormat="1" ht="24.2" customHeight="1">
      <c r="B143" s="21"/>
      <c r="C143" s="175" t="s">
        <v>206</v>
      </c>
      <c r="D143" s="175" t="s">
        <v>167</v>
      </c>
      <c r="E143" s="176" t="s">
        <v>539</v>
      </c>
      <c r="F143" s="177" t="s">
        <v>540</v>
      </c>
      <c r="G143" s="178" t="s">
        <v>132</v>
      </c>
      <c r="H143" s="179">
        <v>69.3</v>
      </c>
      <c r="I143" s="180"/>
      <c r="J143" s="181">
        <f>ROUND(I143*H143,2)</f>
        <v>0</v>
      </c>
      <c r="K143" s="177" t="s">
        <v>171</v>
      </c>
      <c r="L143" s="25"/>
      <c r="M143" s="182" t="s">
        <v>1</v>
      </c>
      <c r="N143" s="183" t="s">
        <v>41</v>
      </c>
      <c r="O143" s="22"/>
      <c r="P143" s="184">
        <f>O143*H143</f>
        <v>0</v>
      </c>
      <c r="Q143" s="184">
        <v>0.1837</v>
      </c>
      <c r="R143" s="184">
        <f>Q143*H143</f>
        <v>12.730409999999999</v>
      </c>
      <c r="S143" s="184">
        <v>0</v>
      </c>
      <c r="T143" s="185">
        <f>S143*H143</f>
        <v>0</v>
      </c>
      <c r="AR143" s="186" t="s">
        <v>172</v>
      </c>
      <c r="AT143" s="186" t="s">
        <v>167</v>
      </c>
      <c r="AU143" s="186" t="s">
        <v>86</v>
      </c>
      <c r="AY143" s="3" t="s">
        <v>165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3" t="s">
        <v>84</v>
      </c>
      <c r="BK143" s="187">
        <f>ROUND(I143*H143,2)</f>
        <v>0</v>
      </c>
      <c r="BL143" s="3" t="s">
        <v>172</v>
      </c>
      <c r="BM143" s="186" t="s">
        <v>541</v>
      </c>
    </row>
    <row r="144" spans="2:65" s="188" customFormat="1">
      <c r="B144" s="189"/>
      <c r="C144" s="190"/>
      <c r="D144" s="191" t="s">
        <v>174</v>
      </c>
      <c r="E144" s="192" t="s">
        <v>1</v>
      </c>
      <c r="F144" s="193" t="s">
        <v>531</v>
      </c>
      <c r="G144" s="190"/>
      <c r="H144" s="194">
        <v>69.3</v>
      </c>
      <c r="I144" s="195"/>
      <c r="J144" s="190"/>
      <c r="K144" s="190"/>
      <c r="L144" s="196"/>
      <c r="M144" s="197"/>
      <c r="N144" s="190"/>
      <c r="O144" s="190"/>
      <c r="P144" s="190"/>
      <c r="Q144" s="190"/>
      <c r="R144" s="190"/>
      <c r="S144" s="190"/>
      <c r="T144" s="198"/>
      <c r="AT144" s="199" t="s">
        <v>174</v>
      </c>
      <c r="AU144" s="199" t="s">
        <v>86</v>
      </c>
      <c r="AV144" s="188" t="s">
        <v>86</v>
      </c>
      <c r="AW144" s="188" t="s">
        <v>31</v>
      </c>
      <c r="AX144" s="188" t="s">
        <v>76</v>
      </c>
      <c r="AY144" s="199" t="s">
        <v>165</v>
      </c>
    </row>
    <row r="145" spans="2:65" s="200" customFormat="1">
      <c r="B145" s="201"/>
      <c r="C145" s="202"/>
      <c r="D145" s="191" t="s">
        <v>174</v>
      </c>
      <c r="E145" s="203" t="s">
        <v>1</v>
      </c>
      <c r="F145" s="204" t="s">
        <v>176</v>
      </c>
      <c r="G145" s="202"/>
      <c r="H145" s="205">
        <v>69.3</v>
      </c>
      <c r="I145" s="206"/>
      <c r="J145" s="202"/>
      <c r="K145" s="202"/>
      <c r="L145" s="207"/>
      <c r="M145" s="208"/>
      <c r="N145" s="202"/>
      <c r="O145" s="202"/>
      <c r="P145" s="202"/>
      <c r="Q145" s="202"/>
      <c r="R145" s="202"/>
      <c r="S145" s="202"/>
      <c r="T145" s="209"/>
      <c r="AT145" s="210" t="s">
        <v>174</v>
      </c>
      <c r="AU145" s="210" t="s">
        <v>86</v>
      </c>
      <c r="AV145" s="200" t="s">
        <v>172</v>
      </c>
      <c r="AW145" s="200" t="s">
        <v>31</v>
      </c>
      <c r="AX145" s="200" t="s">
        <v>84</v>
      </c>
      <c r="AY145" s="210" t="s">
        <v>165</v>
      </c>
    </row>
    <row r="146" spans="2:65" s="20" customFormat="1" ht="16.5" customHeight="1">
      <c r="B146" s="21"/>
      <c r="C146" s="221" t="s">
        <v>203</v>
      </c>
      <c r="D146" s="221" t="s">
        <v>199</v>
      </c>
      <c r="E146" s="222" t="s">
        <v>542</v>
      </c>
      <c r="F146" s="223" t="s">
        <v>543</v>
      </c>
      <c r="G146" s="224" t="s">
        <v>132</v>
      </c>
      <c r="H146" s="225">
        <v>69.992999999999995</v>
      </c>
      <c r="I146" s="226"/>
      <c r="J146" s="227">
        <f>ROUND(I146*H146,2)</f>
        <v>0</v>
      </c>
      <c r="K146" s="223" t="s">
        <v>171</v>
      </c>
      <c r="L146" s="228"/>
      <c r="M146" s="229" t="s">
        <v>1</v>
      </c>
      <c r="N146" s="230" t="s">
        <v>41</v>
      </c>
      <c r="O146" s="22"/>
      <c r="P146" s="184">
        <f>O146*H146</f>
        <v>0</v>
      </c>
      <c r="Q146" s="184">
        <v>0.41699999999999998</v>
      </c>
      <c r="R146" s="184">
        <f>Q146*H146</f>
        <v>29.187080999999996</v>
      </c>
      <c r="S146" s="184">
        <v>0</v>
      </c>
      <c r="T146" s="185">
        <f>S146*H146</f>
        <v>0</v>
      </c>
      <c r="AR146" s="186" t="s">
        <v>203</v>
      </c>
      <c r="AT146" s="186" t="s">
        <v>199</v>
      </c>
      <c r="AU146" s="186" t="s">
        <v>86</v>
      </c>
      <c r="AY146" s="3" t="s">
        <v>165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3" t="s">
        <v>84</v>
      </c>
      <c r="BK146" s="187">
        <f>ROUND(I146*H146,2)</f>
        <v>0</v>
      </c>
      <c r="BL146" s="3" t="s">
        <v>172</v>
      </c>
      <c r="BM146" s="186" t="s">
        <v>544</v>
      </c>
    </row>
    <row r="147" spans="2:65" s="188" customFormat="1">
      <c r="B147" s="189"/>
      <c r="C147" s="190"/>
      <c r="D147" s="191" t="s">
        <v>174</v>
      </c>
      <c r="E147" s="190"/>
      <c r="F147" s="193" t="s">
        <v>545</v>
      </c>
      <c r="G147" s="190"/>
      <c r="H147" s="194">
        <v>69.992999999999995</v>
      </c>
      <c r="I147" s="195"/>
      <c r="J147" s="190"/>
      <c r="K147" s="190"/>
      <c r="L147" s="196"/>
      <c r="M147" s="197"/>
      <c r="N147" s="190"/>
      <c r="O147" s="190"/>
      <c r="P147" s="190"/>
      <c r="Q147" s="190"/>
      <c r="R147" s="190"/>
      <c r="S147" s="190"/>
      <c r="T147" s="198"/>
      <c r="AT147" s="199" t="s">
        <v>174</v>
      </c>
      <c r="AU147" s="199" t="s">
        <v>86</v>
      </c>
      <c r="AV147" s="188" t="s">
        <v>86</v>
      </c>
      <c r="AW147" s="188" t="s">
        <v>4</v>
      </c>
      <c r="AX147" s="188" t="s">
        <v>84</v>
      </c>
      <c r="AY147" s="199" t="s">
        <v>165</v>
      </c>
    </row>
    <row r="148" spans="2:65" s="159" customFormat="1" ht="22.9" customHeight="1">
      <c r="B148" s="160"/>
      <c r="C148" s="161"/>
      <c r="D148" s="162" t="s">
        <v>75</v>
      </c>
      <c r="E148" s="173" t="s">
        <v>377</v>
      </c>
      <c r="F148" s="173" t="s">
        <v>546</v>
      </c>
      <c r="G148" s="161"/>
      <c r="H148" s="161"/>
      <c r="I148" s="164"/>
      <c r="J148" s="174">
        <f t="shared" ref="J148:J149" si="4">BK148</f>
        <v>0</v>
      </c>
      <c r="K148" s="161"/>
      <c r="L148" s="166"/>
      <c r="M148" s="167"/>
      <c r="N148" s="161"/>
      <c r="O148" s="161"/>
      <c r="P148" s="168">
        <f>P149</f>
        <v>0</v>
      </c>
      <c r="Q148" s="161"/>
      <c r="R148" s="168">
        <f>R149</f>
        <v>11.42342609</v>
      </c>
      <c r="S148" s="161"/>
      <c r="T148" s="169">
        <f>T149</f>
        <v>0</v>
      </c>
      <c r="AR148" s="170" t="s">
        <v>84</v>
      </c>
      <c r="AT148" s="171" t="s">
        <v>75</v>
      </c>
      <c r="AU148" s="171" t="s">
        <v>84</v>
      </c>
      <c r="AY148" s="170" t="s">
        <v>165</v>
      </c>
      <c r="BK148" s="172">
        <f>BK149</f>
        <v>0</v>
      </c>
    </row>
    <row r="149" spans="2:65" s="159" customFormat="1" ht="20.85" customHeight="1">
      <c r="B149" s="160"/>
      <c r="C149" s="161"/>
      <c r="D149" s="162" t="s">
        <v>75</v>
      </c>
      <c r="E149" s="173" t="s">
        <v>214</v>
      </c>
      <c r="F149" s="173" t="s">
        <v>379</v>
      </c>
      <c r="G149" s="161"/>
      <c r="H149" s="161"/>
      <c r="I149" s="164"/>
      <c r="J149" s="174">
        <f t="shared" si="4"/>
        <v>0</v>
      </c>
      <c r="K149" s="161"/>
      <c r="L149" s="166"/>
      <c r="M149" s="167"/>
      <c r="N149" s="161"/>
      <c r="O149" s="161"/>
      <c r="P149" s="168">
        <f>SUM(P150:P165)</f>
        <v>0</v>
      </c>
      <c r="Q149" s="161"/>
      <c r="R149" s="168">
        <f>SUM(R150:R165)</f>
        <v>11.42342609</v>
      </c>
      <c r="S149" s="161"/>
      <c r="T149" s="169">
        <f>SUM(T150:T165)</f>
        <v>0</v>
      </c>
      <c r="AR149" s="170" t="s">
        <v>84</v>
      </c>
      <c r="AT149" s="171" t="s">
        <v>75</v>
      </c>
      <c r="AU149" s="171" t="s">
        <v>86</v>
      </c>
      <c r="AY149" s="170" t="s">
        <v>165</v>
      </c>
      <c r="BK149" s="172">
        <f>SUM(BK150:BK165)</f>
        <v>0</v>
      </c>
    </row>
    <row r="150" spans="2:65" s="20" customFormat="1" ht="33" customHeight="1">
      <c r="B150" s="21"/>
      <c r="C150" s="175" t="s">
        <v>214</v>
      </c>
      <c r="D150" s="175" t="s">
        <v>167</v>
      </c>
      <c r="E150" s="176" t="s">
        <v>547</v>
      </c>
      <c r="F150" s="177" t="s">
        <v>548</v>
      </c>
      <c r="G150" s="178" t="s">
        <v>337</v>
      </c>
      <c r="H150" s="179">
        <v>38.569000000000003</v>
      </c>
      <c r="I150" s="180"/>
      <c r="J150" s="181">
        <f>ROUND(I150*H150,2)</f>
        <v>0</v>
      </c>
      <c r="K150" s="177" t="s">
        <v>171</v>
      </c>
      <c r="L150" s="25"/>
      <c r="M150" s="182" t="s">
        <v>1</v>
      </c>
      <c r="N150" s="183" t="s">
        <v>41</v>
      </c>
      <c r="O150" s="22"/>
      <c r="P150" s="184">
        <f>O150*H150</f>
        <v>0</v>
      </c>
      <c r="Q150" s="184">
        <v>0.16849</v>
      </c>
      <c r="R150" s="184">
        <f>Q150*H150</f>
        <v>6.4984908100000007</v>
      </c>
      <c r="S150" s="184">
        <v>0</v>
      </c>
      <c r="T150" s="185">
        <f>S150*H150</f>
        <v>0</v>
      </c>
      <c r="AR150" s="186" t="s">
        <v>172</v>
      </c>
      <c r="AT150" s="186" t="s">
        <v>167</v>
      </c>
      <c r="AU150" s="186" t="s">
        <v>134</v>
      </c>
      <c r="AY150" s="3" t="s">
        <v>165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3" t="s">
        <v>84</v>
      </c>
      <c r="BK150" s="187">
        <f>ROUND(I150*H150,2)</f>
        <v>0</v>
      </c>
      <c r="BL150" s="3" t="s">
        <v>172</v>
      </c>
      <c r="BM150" s="186" t="s">
        <v>549</v>
      </c>
    </row>
    <row r="151" spans="2:65" s="188" customFormat="1">
      <c r="B151" s="189"/>
      <c r="C151" s="190"/>
      <c r="D151" s="191" t="s">
        <v>174</v>
      </c>
      <c r="E151" s="192" t="s">
        <v>1</v>
      </c>
      <c r="F151" s="193" t="s">
        <v>550</v>
      </c>
      <c r="G151" s="190"/>
      <c r="H151" s="194">
        <v>16.879000000000001</v>
      </c>
      <c r="I151" s="195"/>
      <c r="J151" s="190"/>
      <c r="K151" s="190"/>
      <c r="L151" s="196"/>
      <c r="M151" s="197"/>
      <c r="N151" s="190"/>
      <c r="O151" s="190"/>
      <c r="P151" s="190"/>
      <c r="Q151" s="190"/>
      <c r="R151" s="190"/>
      <c r="S151" s="190"/>
      <c r="T151" s="198"/>
      <c r="AT151" s="199" t="s">
        <v>174</v>
      </c>
      <c r="AU151" s="199" t="s">
        <v>134</v>
      </c>
      <c r="AV151" s="188" t="s">
        <v>86</v>
      </c>
      <c r="AW151" s="188" t="s">
        <v>31</v>
      </c>
      <c r="AX151" s="188" t="s">
        <v>76</v>
      </c>
      <c r="AY151" s="199" t="s">
        <v>165</v>
      </c>
    </row>
    <row r="152" spans="2:65" s="188" customFormat="1">
      <c r="B152" s="189"/>
      <c r="C152" s="190"/>
      <c r="D152" s="191" t="s">
        <v>174</v>
      </c>
      <c r="E152" s="192" t="s">
        <v>1</v>
      </c>
      <c r="F152" s="193" t="s">
        <v>551</v>
      </c>
      <c r="G152" s="190"/>
      <c r="H152" s="194">
        <v>21.69</v>
      </c>
      <c r="I152" s="195"/>
      <c r="J152" s="190"/>
      <c r="K152" s="190"/>
      <c r="L152" s="196"/>
      <c r="M152" s="197"/>
      <c r="N152" s="190"/>
      <c r="O152" s="190"/>
      <c r="P152" s="190"/>
      <c r="Q152" s="190"/>
      <c r="R152" s="190"/>
      <c r="S152" s="190"/>
      <c r="T152" s="198"/>
      <c r="AT152" s="199" t="s">
        <v>174</v>
      </c>
      <c r="AU152" s="199" t="s">
        <v>134</v>
      </c>
      <c r="AV152" s="188" t="s">
        <v>86</v>
      </c>
      <c r="AW152" s="188" t="s">
        <v>31</v>
      </c>
      <c r="AX152" s="188" t="s">
        <v>76</v>
      </c>
      <c r="AY152" s="199" t="s">
        <v>165</v>
      </c>
    </row>
    <row r="153" spans="2:65" s="200" customFormat="1">
      <c r="B153" s="201"/>
      <c r="C153" s="202"/>
      <c r="D153" s="191" t="s">
        <v>174</v>
      </c>
      <c r="E153" s="203" t="s">
        <v>1</v>
      </c>
      <c r="F153" s="204" t="s">
        <v>176</v>
      </c>
      <c r="G153" s="202"/>
      <c r="H153" s="205">
        <v>38.569000000000003</v>
      </c>
      <c r="I153" s="206"/>
      <c r="J153" s="202"/>
      <c r="K153" s="202"/>
      <c r="L153" s="207"/>
      <c r="M153" s="208"/>
      <c r="N153" s="202"/>
      <c r="O153" s="202"/>
      <c r="P153" s="202"/>
      <c r="Q153" s="202"/>
      <c r="R153" s="202"/>
      <c r="S153" s="202"/>
      <c r="T153" s="209"/>
      <c r="AT153" s="210" t="s">
        <v>174</v>
      </c>
      <c r="AU153" s="210" t="s">
        <v>134</v>
      </c>
      <c r="AV153" s="200" t="s">
        <v>172</v>
      </c>
      <c r="AW153" s="200" t="s">
        <v>31</v>
      </c>
      <c r="AX153" s="200" t="s">
        <v>84</v>
      </c>
      <c r="AY153" s="210" t="s">
        <v>165</v>
      </c>
    </row>
    <row r="154" spans="2:65" s="20" customFormat="1" ht="16.5" customHeight="1">
      <c r="B154" s="21"/>
      <c r="C154" s="221" t="s">
        <v>222</v>
      </c>
      <c r="D154" s="221" t="s">
        <v>199</v>
      </c>
      <c r="E154" s="222" t="s">
        <v>552</v>
      </c>
      <c r="F154" s="223" t="s">
        <v>553</v>
      </c>
      <c r="G154" s="224" t="s">
        <v>337</v>
      </c>
      <c r="H154" s="225">
        <v>39.340000000000003</v>
      </c>
      <c r="I154" s="226"/>
      <c r="J154" s="227">
        <f>ROUND(I154*H154,2)</f>
        <v>0</v>
      </c>
      <c r="K154" s="223" t="s">
        <v>171</v>
      </c>
      <c r="L154" s="228"/>
      <c r="M154" s="229" t="s">
        <v>1</v>
      </c>
      <c r="N154" s="230" t="s">
        <v>41</v>
      </c>
      <c r="O154" s="22"/>
      <c r="P154" s="184">
        <f>O154*H154</f>
        <v>0</v>
      </c>
      <c r="Q154" s="184">
        <v>5.6120000000000003E-2</v>
      </c>
      <c r="R154" s="184">
        <f>Q154*H154</f>
        <v>2.2077608000000004</v>
      </c>
      <c r="S154" s="184">
        <v>0</v>
      </c>
      <c r="T154" s="185">
        <f>S154*H154</f>
        <v>0</v>
      </c>
      <c r="AR154" s="186" t="s">
        <v>203</v>
      </c>
      <c r="AT154" s="186" t="s">
        <v>199</v>
      </c>
      <c r="AU154" s="186" t="s">
        <v>134</v>
      </c>
      <c r="AY154" s="3" t="s">
        <v>165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3" t="s">
        <v>84</v>
      </c>
      <c r="BK154" s="187">
        <f>ROUND(I154*H154,2)</f>
        <v>0</v>
      </c>
      <c r="BL154" s="3" t="s">
        <v>172</v>
      </c>
      <c r="BM154" s="186" t="s">
        <v>554</v>
      </c>
    </row>
    <row r="155" spans="2:65" s="188" customFormat="1">
      <c r="B155" s="189"/>
      <c r="C155" s="190"/>
      <c r="D155" s="191" t="s">
        <v>174</v>
      </c>
      <c r="E155" s="190"/>
      <c r="F155" s="193" t="s">
        <v>555</v>
      </c>
      <c r="G155" s="190"/>
      <c r="H155" s="194">
        <v>39.340000000000003</v>
      </c>
      <c r="I155" s="195"/>
      <c r="J155" s="190"/>
      <c r="K155" s="190"/>
      <c r="L155" s="196"/>
      <c r="M155" s="197"/>
      <c r="N155" s="190"/>
      <c r="O155" s="190"/>
      <c r="P155" s="190"/>
      <c r="Q155" s="190"/>
      <c r="R155" s="190"/>
      <c r="S155" s="190"/>
      <c r="T155" s="198"/>
      <c r="AT155" s="199" t="s">
        <v>174</v>
      </c>
      <c r="AU155" s="199" t="s">
        <v>134</v>
      </c>
      <c r="AV155" s="188" t="s">
        <v>86</v>
      </c>
      <c r="AW155" s="188" t="s">
        <v>4</v>
      </c>
      <c r="AX155" s="188" t="s">
        <v>84</v>
      </c>
      <c r="AY155" s="199" t="s">
        <v>165</v>
      </c>
    </row>
    <row r="156" spans="2:65" s="20" customFormat="1" ht="24.2" customHeight="1">
      <c r="B156" s="21"/>
      <c r="C156" s="175" t="s">
        <v>229</v>
      </c>
      <c r="D156" s="175" t="s">
        <v>167</v>
      </c>
      <c r="E156" s="176" t="s">
        <v>556</v>
      </c>
      <c r="F156" s="177" t="s">
        <v>557</v>
      </c>
      <c r="G156" s="178" t="s">
        <v>170</v>
      </c>
      <c r="H156" s="179">
        <v>0.77200000000000002</v>
      </c>
      <c r="I156" s="180"/>
      <c r="J156" s="181">
        <f>ROUND(I156*H156,2)</f>
        <v>0</v>
      </c>
      <c r="K156" s="177" t="s">
        <v>171</v>
      </c>
      <c r="L156" s="25"/>
      <c r="M156" s="182" t="s">
        <v>1</v>
      </c>
      <c r="N156" s="183" t="s">
        <v>41</v>
      </c>
      <c r="O156" s="22"/>
      <c r="P156" s="184">
        <f>O156*H156</f>
        <v>0</v>
      </c>
      <c r="Q156" s="184">
        <v>2.2563399999999998</v>
      </c>
      <c r="R156" s="184">
        <f>Q156*H156</f>
        <v>1.7418944799999998</v>
      </c>
      <c r="S156" s="184">
        <v>0</v>
      </c>
      <c r="T156" s="185">
        <f>S156*H156</f>
        <v>0</v>
      </c>
      <c r="AR156" s="186" t="s">
        <v>172</v>
      </c>
      <c r="AT156" s="186" t="s">
        <v>167</v>
      </c>
      <c r="AU156" s="186" t="s">
        <v>134</v>
      </c>
      <c r="AY156" s="3" t="s">
        <v>165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3" t="s">
        <v>84</v>
      </c>
      <c r="BK156" s="187">
        <f>ROUND(I156*H156,2)</f>
        <v>0</v>
      </c>
      <c r="BL156" s="3" t="s">
        <v>172</v>
      </c>
      <c r="BM156" s="186" t="s">
        <v>558</v>
      </c>
    </row>
    <row r="157" spans="2:65" s="188" customFormat="1">
      <c r="B157" s="189"/>
      <c r="C157" s="190"/>
      <c r="D157" s="191" t="s">
        <v>174</v>
      </c>
      <c r="E157" s="192" t="s">
        <v>1</v>
      </c>
      <c r="F157" s="193" t="s">
        <v>559</v>
      </c>
      <c r="G157" s="190"/>
      <c r="H157" s="194">
        <v>0.33800000000000002</v>
      </c>
      <c r="I157" s="195"/>
      <c r="J157" s="190"/>
      <c r="K157" s="190"/>
      <c r="L157" s="196"/>
      <c r="M157" s="197"/>
      <c r="N157" s="190"/>
      <c r="O157" s="190"/>
      <c r="P157" s="190"/>
      <c r="Q157" s="190"/>
      <c r="R157" s="190"/>
      <c r="S157" s="190"/>
      <c r="T157" s="198"/>
      <c r="AT157" s="199" t="s">
        <v>174</v>
      </c>
      <c r="AU157" s="199" t="s">
        <v>134</v>
      </c>
      <c r="AV157" s="188" t="s">
        <v>86</v>
      </c>
      <c r="AW157" s="188" t="s">
        <v>31</v>
      </c>
      <c r="AX157" s="188" t="s">
        <v>76</v>
      </c>
      <c r="AY157" s="199" t="s">
        <v>165</v>
      </c>
    </row>
    <row r="158" spans="2:65" s="188" customFormat="1">
      <c r="B158" s="189"/>
      <c r="C158" s="190"/>
      <c r="D158" s="191" t="s">
        <v>174</v>
      </c>
      <c r="E158" s="192" t="s">
        <v>1</v>
      </c>
      <c r="F158" s="193" t="s">
        <v>560</v>
      </c>
      <c r="G158" s="190"/>
      <c r="H158" s="194">
        <v>0.434</v>
      </c>
      <c r="I158" s="195"/>
      <c r="J158" s="190"/>
      <c r="K158" s="190"/>
      <c r="L158" s="196"/>
      <c r="M158" s="197"/>
      <c r="N158" s="190"/>
      <c r="O158" s="190"/>
      <c r="P158" s="190"/>
      <c r="Q158" s="190"/>
      <c r="R158" s="190"/>
      <c r="S158" s="190"/>
      <c r="T158" s="198"/>
      <c r="AT158" s="199" t="s">
        <v>174</v>
      </c>
      <c r="AU158" s="199" t="s">
        <v>134</v>
      </c>
      <c r="AV158" s="188" t="s">
        <v>86</v>
      </c>
      <c r="AW158" s="188" t="s">
        <v>31</v>
      </c>
      <c r="AX158" s="188" t="s">
        <v>76</v>
      </c>
      <c r="AY158" s="199" t="s">
        <v>165</v>
      </c>
    </row>
    <row r="159" spans="2:65" s="200" customFormat="1">
      <c r="B159" s="201"/>
      <c r="C159" s="202"/>
      <c r="D159" s="191" t="s">
        <v>174</v>
      </c>
      <c r="E159" s="203" t="s">
        <v>1</v>
      </c>
      <c r="F159" s="204" t="s">
        <v>176</v>
      </c>
      <c r="G159" s="202"/>
      <c r="H159" s="205">
        <v>0.77200000000000002</v>
      </c>
      <c r="I159" s="206"/>
      <c r="J159" s="202"/>
      <c r="K159" s="202"/>
      <c r="L159" s="207"/>
      <c r="M159" s="208"/>
      <c r="N159" s="202"/>
      <c r="O159" s="202"/>
      <c r="P159" s="202"/>
      <c r="Q159" s="202"/>
      <c r="R159" s="202"/>
      <c r="S159" s="202"/>
      <c r="T159" s="209"/>
      <c r="AT159" s="210" t="s">
        <v>174</v>
      </c>
      <c r="AU159" s="210" t="s">
        <v>134</v>
      </c>
      <c r="AV159" s="200" t="s">
        <v>172</v>
      </c>
      <c r="AW159" s="200" t="s">
        <v>31</v>
      </c>
      <c r="AX159" s="200" t="s">
        <v>84</v>
      </c>
      <c r="AY159" s="210" t="s">
        <v>165</v>
      </c>
    </row>
    <row r="160" spans="2:65" s="20" customFormat="1" ht="16.5" customHeight="1">
      <c r="B160" s="21"/>
      <c r="C160" s="175" t="s">
        <v>8</v>
      </c>
      <c r="D160" s="175" t="s">
        <v>167</v>
      </c>
      <c r="E160" s="176" t="s">
        <v>561</v>
      </c>
      <c r="F160" s="177" t="s">
        <v>562</v>
      </c>
      <c r="G160" s="178" t="s">
        <v>427</v>
      </c>
      <c r="H160" s="179">
        <v>1</v>
      </c>
      <c r="I160" s="180"/>
      <c r="J160" s="181">
        <f t="shared" ref="J160:J165" si="5">ROUND(I160*H160,2)</f>
        <v>0</v>
      </c>
      <c r="K160" s="177" t="s">
        <v>171</v>
      </c>
      <c r="L160" s="25"/>
      <c r="M160" s="182" t="s">
        <v>1</v>
      </c>
      <c r="N160" s="183" t="s">
        <v>41</v>
      </c>
      <c r="O160" s="22"/>
      <c r="P160" s="184">
        <f t="shared" ref="P160:P165" si="6">O160*H160</f>
        <v>0</v>
      </c>
      <c r="Q160" s="184">
        <v>8.0000000000000004E-4</v>
      </c>
      <c r="R160" s="184">
        <f t="shared" ref="R160:R165" si="7">Q160*H160</f>
        <v>8.0000000000000004E-4</v>
      </c>
      <c r="S160" s="184">
        <v>0</v>
      </c>
      <c r="T160" s="185">
        <f t="shared" ref="T160:T165" si="8">S160*H160</f>
        <v>0</v>
      </c>
      <c r="AR160" s="186" t="s">
        <v>172</v>
      </c>
      <c r="AT160" s="186" t="s">
        <v>167</v>
      </c>
      <c r="AU160" s="186" t="s">
        <v>134</v>
      </c>
      <c r="AY160" s="3" t="s">
        <v>165</v>
      </c>
      <c r="BE160" s="187">
        <f t="shared" ref="BE160:BE167" si="9">IF(N160="základní",J160,0)</f>
        <v>0</v>
      </c>
      <c r="BF160" s="187">
        <f t="shared" ref="BF160:BF167" si="10">IF(N160="snížená",J160,0)</f>
        <v>0</v>
      </c>
      <c r="BG160" s="187">
        <f t="shared" ref="BG160:BG167" si="11">IF(N160="zákl. přenesená",J160,0)</f>
        <v>0</v>
      </c>
      <c r="BH160" s="187">
        <f t="shared" ref="BH160:BH167" si="12">IF(N160="sníž. přenesená",J160,0)</f>
        <v>0</v>
      </c>
      <c r="BI160" s="187">
        <f t="shared" ref="BI160:BI167" si="13">IF(N160="nulová",J160,0)</f>
        <v>0</v>
      </c>
      <c r="BJ160" s="3" t="s">
        <v>84</v>
      </c>
      <c r="BK160" s="187">
        <f t="shared" ref="BK160:BK165" si="14">ROUND(I160*H160,2)</f>
        <v>0</v>
      </c>
      <c r="BL160" s="3" t="s">
        <v>172</v>
      </c>
      <c r="BM160" s="186" t="s">
        <v>563</v>
      </c>
    </row>
    <row r="161" spans="2:65" s="20" customFormat="1" ht="16.5" customHeight="1">
      <c r="B161" s="21"/>
      <c r="C161" s="221" t="s">
        <v>237</v>
      </c>
      <c r="D161" s="221" t="s">
        <v>199</v>
      </c>
      <c r="E161" s="222" t="s">
        <v>564</v>
      </c>
      <c r="F161" s="223" t="s">
        <v>565</v>
      </c>
      <c r="G161" s="224" t="s">
        <v>427</v>
      </c>
      <c r="H161" s="225">
        <v>1</v>
      </c>
      <c r="I161" s="226"/>
      <c r="J161" s="227">
        <f t="shared" si="5"/>
        <v>0</v>
      </c>
      <c r="K161" s="223" t="s">
        <v>171</v>
      </c>
      <c r="L161" s="228"/>
      <c r="M161" s="229" t="s">
        <v>1</v>
      </c>
      <c r="N161" s="230" t="s">
        <v>41</v>
      </c>
      <c r="O161" s="22"/>
      <c r="P161" s="184">
        <f t="shared" si="6"/>
        <v>0</v>
      </c>
      <c r="Q161" s="184">
        <v>6.0000000000000001E-3</v>
      </c>
      <c r="R161" s="184">
        <f t="shared" si="7"/>
        <v>6.0000000000000001E-3</v>
      </c>
      <c r="S161" s="184">
        <v>0</v>
      </c>
      <c r="T161" s="185">
        <f t="shared" si="8"/>
        <v>0</v>
      </c>
      <c r="AR161" s="186" t="s">
        <v>203</v>
      </c>
      <c r="AT161" s="186" t="s">
        <v>199</v>
      </c>
      <c r="AU161" s="186" t="s">
        <v>134</v>
      </c>
      <c r="AY161" s="3" t="s">
        <v>165</v>
      </c>
      <c r="BE161" s="187">
        <f t="shared" si="9"/>
        <v>0</v>
      </c>
      <c r="BF161" s="187">
        <f t="shared" si="10"/>
        <v>0</v>
      </c>
      <c r="BG161" s="187">
        <f t="shared" si="11"/>
        <v>0</v>
      </c>
      <c r="BH161" s="187">
        <f t="shared" si="12"/>
        <v>0</v>
      </c>
      <c r="BI161" s="187">
        <f t="shared" si="13"/>
        <v>0</v>
      </c>
      <c r="BJ161" s="3" t="s">
        <v>84</v>
      </c>
      <c r="BK161" s="187">
        <f t="shared" si="14"/>
        <v>0</v>
      </c>
      <c r="BL161" s="3" t="s">
        <v>172</v>
      </c>
      <c r="BM161" s="186" t="s">
        <v>566</v>
      </c>
    </row>
    <row r="162" spans="2:65" s="20" customFormat="1" ht="16.5" customHeight="1">
      <c r="B162" s="21"/>
      <c r="C162" s="175" t="s">
        <v>241</v>
      </c>
      <c r="D162" s="175" t="s">
        <v>167</v>
      </c>
      <c r="E162" s="176" t="s">
        <v>567</v>
      </c>
      <c r="F162" s="177" t="s">
        <v>568</v>
      </c>
      <c r="G162" s="178" t="s">
        <v>427</v>
      </c>
      <c r="H162" s="179">
        <v>1</v>
      </c>
      <c r="I162" s="180"/>
      <c r="J162" s="181">
        <f t="shared" si="5"/>
        <v>0</v>
      </c>
      <c r="K162" s="177" t="s">
        <v>171</v>
      </c>
      <c r="L162" s="25"/>
      <c r="M162" s="182" t="s">
        <v>1</v>
      </c>
      <c r="N162" s="183" t="s">
        <v>41</v>
      </c>
      <c r="O162" s="22"/>
      <c r="P162" s="184">
        <f t="shared" si="6"/>
        <v>0</v>
      </c>
      <c r="Q162" s="184">
        <v>0.35743999999999998</v>
      </c>
      <c r="R162" s="184">
        <f t="shared" si="7"/>
        <v>0.35743999999999998</v>
      </c>
      <c r="S162" s="184">
        <v>0</v>
      </c>
      <c r="T162" s="185">
        <f t="shared" si="8"/>
        <v>0</v>
      </c>
      <c r="AR162" s="186" t="s">
        <v>172</v>
      </c>
      <c r="AT162" s="186" t="s">
        <v>167</v>
      </c>
      <c r="AU162" s="186" t="s">
        <v>134</v>
      </c>
      <c r="AY162" s="3" t="s">
        <v>165</v>
      </c>
      <c r="BE162" s="187">
        <f t="shared" si="9"/>
        <v>0</v>
      </c>
      <c r="BF162" s="187">
        <f t="shared" si="10"/>
        <v>0</v>
      </c>
      <c r="BG162" s="187">
        <f t="shared" si="11"/>
        <v>0</v>
      </c>
      <c r="BH162" s="187">
        <f t="shared" si="12"/>
        <v>0</v>
      </c>
      <c r="BI162" s="187">
        <f t="shared" si="13"/>
        <v>0</v>
      </c>
      <c r="BJ162" s="3" t="s">
        <v>84</v>
      </c>
      <c r="BK162" s="187">
        <f t="shared" si="14"/>
        <v>0</v>
      </c>
      <c r="BL162" s="3" t="s">
        <v>172</v>
      </c>
      <c r="BM162" s="186" t="s">
        <v>569</v>
      </c>
    </row>
    <row r="163" spans="2:65" s="20" customFormat="1" ht="24.2" customHeight="1">
      <c r="B163" s="21"/>
      <c r="C163" s="221" t="s">
        <v>245</v>
      </c>
      <c r="D163" s="221" t="s">
        <v>199</v>
      </c>
      <c r="E163" s="222" t="s">
        <v>570</v>
      </c>
      <c r="F163" s="223" t="s">
        <v>571</v>
      </c>
      <c r="G163" s="224" t="s">
        <v>427</v>
      </c>
      <c r="H163" s="225">
        <v>1</v>
      </c>
      <c r="I163" s="226"/>
      <c r="J163" s="227">
        <f t="shared" si="5"/>
        <v>0</v>
      </c>
      <c r="K163" s="223" t="s">
        <v>171</v>
      </c>
      <c r="L163" s="228"/>
      <c r="M163" s="229" t="s">
        <v>1</v>
      </c>
      <c r="N163" s="230" t="s">
        <v>41</v>
      </c>
      <c r="O163" s="22"/>
      <c r="P163" s="184">
        <f t="shared" si="6"/>
        <v>0</v>
      </c>
      <c r="Q163" s="184">
        <v>0.56999999999999995</v>
      </c>
      <c r="R163" s="184">
        <f t="shared" si="7"/>
        <v>0.56999999999999995</v>
      </c>
      <c r="S163" s="184">
        <v>0</v>
      </c>
      <c r="T163" s="185">
        <f t="shared" si="8"/>
        <v>0</v>
      </c>
      <c r="AR163" s="186" t="s">
        <v>203</v>
      </c>
      <c r="AT163" s="186" t="s">
        <v>199</v>
      </c>
      <c r="AU163" s="186" t="s">
        <v>134</v>
      </c>
      <c r="AY163" s="3" t="s">
        <v>165</v>
      </c>
      <c r="BE163" s="187">
        <f t="shared" si="9"/>
        <v>0</v>
      </c>
      <c r="BF163" s="187">
        <f t="shared" si="10"/>
        <v>0</v>
      </c>
      <c r="BG163" s="187">
        <f t="shared" si="11"/>
        <v>0</v>
      </c>
      <c r="BH163" s="187">
        <f t="shared" si="12"/>
        <v>0</v>
      </c>
      <c r="BI163" s="187">
        <f t="shared" si="13"/>
        <v>0</v>
      </c>
      <c r="BJ163" s="3" t="s">
        <v>84</v>
      </c>
      <c r="BK163" s="187">
        <f t="shared" si="14"/>
        <v>0</v>
      </c>
      <c r="BL163" s="3" t="s">
        <v>172</v>
      </c>
      <c r="BM163" s="186" t="s">
        <v>572</v>
      </c>
    </row>
    <row r="164" spans="2:65" s="20" customFormat="1" ht="16.5" customHeight="1">
      <c r="B164" s="21"/>
      <c r="C164" s="175" t="s">
        <v>249</v>
      </c>
      <c r="D164" s="175" t="s">
        <v>167</v>
      </c>
      <c r="E164" s="176" t="s">
        <v>573</v>
      </c>
      <c r="F164" s="177" t="s">
        <v>574</v>
      </c>
      <c r="G164" s="178" t="s">
        <v>427</v>
      </c>
      <c r="H164" s="179">
        <v>2</v>
      </c>
      <c r="I164" s="180"/>
      <c r="J164" s="181">
        <f t="shared" si="5"/>
        <v>0</v>
      </c>
      <c r="K164" s="177" t="s">
        <v>171</v>
      </c>
      <c r="L164" s="25"/>
      <c r="M164" s="182" t="s">
        <v>1</v>
      </c>
      <c r="N164" s="183" t="s">
        <v>41</v>
      </c>
      <c r="O164" s="22"/>
      <c r="P164" s="184">
        <f t="shared" si="6"/>
        <v>0</v>
      </c>
      <c r="Q164" s="184">
        <v>5.1999999999999995E-4</v>
      </c>
      <c r="R164" s="184">
        <f t="shared" si="7"/>
        <v>1.0399999999999999E-3</v>
      </c>
      <c r="S164" s="184">
        <v>0</v>
      </c>
      <c r="T164" s="185">
        <f t="shared" si="8"/>
        <v>0</v>
      </c>
      <c r="AR164" s="186" t="s">
        <v>172</v>
      </c>
      <c r="AT164" s="186" t="s">
        <v>167</v>
      </c>
      <c r="AU164" s="186" t="s">
        <v>134</v>
      </c>
      <c r="AY164" s="3" t="s">
        <v>165</v>
      </c>
      <c r="BE164" s="187">
        <f t="shared" si="9"/>
        <v>0</v>
      </c>
      <c r="BF164" s="187">
        <f t="shared" si="10"/>
        <v>0</v>
      </c>
      <c r="BG164" s="187">
        <f t="shared" si="11"/>
        <v>0</v>
      </c>
      <c r="BH164" s="187">
        <f t="shared" si="12"/>
        <v>0</v>
      </c>
      <c r="BI164" s="187">
        <f t="shared" si="13"/>
        <v>0</v>
      </c>
      <c r="BJ164" s="3" t="s">
        <v>84</v>
      </c>
      <c r="BK164" s="187">
        <f t="shared" si="14"/>
        <v>0</v>
      </c>
      <c r="BL164" s="3" t="s">
        <v>172</v>
      </c>
      <c r="BM164" s="186" t="s">
        <v>575</v>
      </c>
    </row>
    <row r="165" spans="2:65" s="20" customFormat="1" ht="24.2" customHeight="1">
      <c r="B165" s="21"/>
      <c r="C165" s="221" t="s">
        <v>253</v>
      </c>
      <c r="D165" s="221" t="s">
        <v>199</v>
      </c>
      <c r="E165" s="222" t="s">
        <v>576</v>
      </c>
      <c r="F165" s="223" t="s">
        <v>577</v>
      </c>
      <c r="G165" s="224" t="s">
        <v>427</v>
      </c>
      <c r="H165" s="225">
        <v>2</v>
      </c>
      <c r="I165" s="226"/>
      <c r="J165" s="227">
        <f t="shared" si="5"/>
        <v>0</v>
      </c>
      <c r="K165" s="223" t="s">
        <v>171</v>
      </c>
      <c r="L165" s="228"/>
      <c r="M165" s="229" t="s">
        <v>1</v>
      </c>
      <c r="N165" s="230" t="s">
        <v>41</v>
      </c>
      <c r="O165" s="22"/>
      <c r="P165" s="184">
        <f t="shared" si="6"/>
        <v>0</v>
      </c>
      <c r="Q165" s="184">
        <v>0.02</v>
      </c>
      <c r="R165" s="184">
        <f t="shared" si="7"/>
        <v>0.04</v>
      </c>
      <c r="S165" s="184">
        <v>0</v>
      </c>
      <c r="T165" s="185">
        <f t="shared" si="8"/>
        <v>0</v>
      </c>
      <c r="AR165" s="186" t="s">
        <v>203</v>
      </c>
      <c r="AT165" s="186" t="s">
        <v>199</v>
      </c>
      <c r="AU165" s="186" t="s">
        <v>134</v>
      </c>
      <c r="AY165" s="3" t="s">
        <v>165</v>
      </c>
      <c r="BE165" s="187">
        <f t="shared" si="9"/>
        <v>0</v>
      </c>
      <c r="BF165" s="187">
        <f t="shared" si="10"/>
        <v>0</v>
      </c>
      <c r="BG165" s="187">
        <f t="shared" si="11"/>
        <v>0</v>
      </c>
      <c r="BH165" s="187">
        <f t="shared" si="12"/>
        <v>0</v>
      </c>
      <c r="BI165" s="187">
        <f t="shared" si="13"/>
        <v>0</v>
      </c>
      <c r="BJ165" s="3" t="s">
        <v>84</v>
      </c>
      <c r="BK165" s="187">
        <f t="shared" si="14"/>
        <v>0</v>
      </c>
      <c r="BL165" s="3" t="s">
        <v>172</v>
      </c>
      <c r="BM165" s="186" t="s">
        <v>578</v>
      </c>
    </row>
    <row r="166" spans="2:65" s="159" customFormat="1" ht="22.9" customHeight="1">
      <c r="B166" s="160"/>
      <c r="C166" s="161"/>
      <c r="D166" s="162" t="s">
        <v>75</v>
      </c>
      <c r="E166" s="173" t="s">
        <v>272</v>
      </c>
      <c r="F166" s="173" t="s">
        <v>273</v>
      </c>
      <c r="G166" s="161"/>
      <c r="H166" s="161"/>
      <c r="I166" s="164"/>
      <c r="J166" s="174">
        <f>BK166</f>
        <v>0</v>
      </c>
      <c r="K166" s="161"/>
      <c r="L166" s="166"/>
      <c r="M166" s="167"/>
      <c r="N166" s="161"/>
      <c r="O166" s="161"/>
      <c r="P166" s="168">
        <f>P167</f>
        <v>0</v>
      </c>
      <c r="Q166" s="161"/>
      <c r="R166" s="168">
        <f>R167</f>
        <v>0</v>
      </c>
      <c r="S166" s="161"/>
      <c r="T166" s="169">
        <f>T167</f>
        <v>0</v>
      </c>
      <c r="AR166" s="170" t="s">
        <v>84</v>
      </c>
      <c r="AT166" s="171" t="s">
        <v>75</v>
      </c>
      <c r="AU166" s="171" t="s">
        <v>84</v>
      </c>
      <c r="AY166" s="170" t="s">
        <v>165</v>
      </c>
      <c r="BK166" s="172">
        <f>BK167</f>
        <v>0</v>
      </c>
    </row>
    <row r="167" spans="2:65" s="20" customFormat="1" ht="24.2" customHeight="1">
      <c r="B167" s="21"/>
      <c r="C167" s="175" t="s">
        <v>257</v>
      </c>
      <c r="D167" s="175" t="s">
        <v>167</v>
      </c>
      <c r="E167" s="176" t="s">
        <v>579</v>
      </c>
      <c r="F167" s="177" t="s">
        <v>580</v>
      </c>
      <c r="G167" s="178" t="s">
        <v>202</v>
      </c>
      <c r="H167" s="179">
        <v>85.283000000000001</v>
      </c>
      <c r="I167" s="180"/>
      <c r="J167" s="181">
        <f>ROUND(I167*H167,2)</f>
        <v>0</v>
      </c>
      <c r="K167" s="177" t="s">
        <v>171</v>
      </c>
      <c r="L167" s="25"/>
      <c r="M167" s="236" t="s">
        <v>1</v>
      </c>
      <c r="N167" s="237" t="s">
        <v>41</v>
      </c>
      <c r="O167" s="238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AR167" s="186" t="s">
        <v>172</v>
      </c>
      <c r="AT167" s="186" t="s">
        <v>167</v>
      </c>
      <c r="AU167" s="186" t="s">
        <v>86</v>
      </c>
      <c r="AY167" s="3" t="s">
        <v>165</v>
      </c>
      <c r="BE167" s="187">
        <f t="shared" si="9"/>
        <v>0</v>
      </c>
      <c r="BF167" s="187">
        <f t="shared" si="10"/>
        <v>0</v>
      </c>
      <c r="BG167" s="187">
        <f t="shared" si="11"/>
        <v>0</v>
      </c>
      <c r="BH167" s="187">
        <f t="shared" si="12"/>
        <v>0</v>
      </c>
      <c r="BI167" s="187">
        <f t="shared" si="13"/>
        <v>0</v>
      </c>
      <c r="BJ167" s="3" t="s">
        <v>84</v>
      </c>
      <c r="BK167" s="187">
        <f>ROUND(I167*H167,2)</f>
        <v>0</v>
      </c>
      <c r="BL167" s="3" t="s">
        <v>172</v>
      </c>
      <c r="BM167" s="186" t="s">
        <v>581</v>
      </c>
    </row>
    <row r="168" spans="2:65" s="20" customFormat="1" ht="6.95" customHeight="1">
      <c r="B168" s="37"/>
      <c r="C168" s="38"/>
      <c r="D168" s="38"/>
      <c r="E168" s="38"/>
      <c r="F168" s="38"/>
      <c r="G168" s="38"/>
      <c r="H168" s="38"/>
      <c r="I168" s="38"/>
      <c r="J168" s="38"/>
      <c r="K168" s="38"/>
      <c r="L168" s="25"/>
    </row>
  </sheetData>
  <sheetProtection algorithmName="SHA-512" hashValue="uyOg/MdYW7tN/D3qXizsPSrJfI1feaylQ8mPKlPxFyDnwYxqYJIU9HOu5FVpq7pYXygOlSFgAlvkgvpW1qE8MA==" saltValue="hNppgPKvHCBA5QSIbkMn71ublsv+oqQbBoOUZ67SdfieSMffHLoNl6w5Bsx2PMiuj8OHmvi98msdG9/ajEAMbw==" spinCount="100000" sheet="1" objects="1" scenarios="1" formatColumns="0" formatRows="0" autoFilter="0"/>
  <autoFilter ref="C121:K167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9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3" t="s">
        <v>98</v>
      </c>
    </row>
    <row r="3" spans="2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6"/>
      <c r="AT3" s="3" t="s">
        <v>86</v>
      </c>
    </row>
    <row r="4" spans="2:46" s="1" customFormat="1" ht="24.95" customHeight="1">
      <c r="B4" s="6"/>
      <c r="D4" s="104" t="s">
        <v>135</v>
      </c>
      <c r="L4" s="6"/>
      <c r="M4" s="105" t="s">
        <v>10</v>
      </c>
      <c r="AT4" s="3" t="s">
        <v>4</v>
      </c>
    </row>
    <row r="5" spans="2:46" s="1" customFormat="1" ht="6.95" customHeight="1">
      <c r="B5" s="6"/>
      <c r="L5" s="6"/>
    </row>
    <row r="6" spans="2:46" s="1" customFormat="1" ht="12" customHeight="1">
      <c r="B6" s="6"/>
      <c r="D6" s="106" t="s">
        <v>16</v>
      </c>
      <c r="L6" s="6"/>
    </row>
    <row r="7" spans="2:46" s="1" customFormat="1" ht="16.5" customHeight="1">
      <c r="B7" s="6"/>
      <c r="E7" s="302" t="str">
        <f>'Rekapitulace stavby'!K6</f>
        <v>Rozšíření infrastruktury cestovního ruchu u Pilské nádrže</v>
      </c>
      <c r="F7" s="303"/>
      <c r="G7" s="303"/>
      <c r="H7" s="303"/>
      <c r="L7" s="6"/>
    </row>
    <row r="8" spans="2:46" s="20" customFormat="1" ht="12" customHeight="1">
      <c r="B8" s="25"/>
      <c r="D8" s="106" t="s">
        <v>136</v>
      </c>
      <c r="L8" s="25"/>
    </row>
    <row r="9" spans="2:46" s="20" customFormat="1" ht="16.5" customHeight="1">
      <c r="B9" s="25"/>
      <c r="E9" s="304" t="s">
        <v>582</v>
      </c>
      <c r="F9" s="305"/>
      <c r="G9" s="305"/>
      <c r="H9" s="305"/>
      <c r="L9" s="25"/>
    </row>
    <row r="10" spans="2:46" s="20" customFormat="1">
      <c r="B10" s="25"/>
      <c r="L10" s="25"/>
    </row>
    <row r="11" spans="2:46" s="20" customFormat="1" ht="12" customHeight="1">
      <c r="B11" s="25"/>
      <c r="D11" s="106" t="s">
        <v>18</v>
      </c>
      <c r="F11" s="96" t="s">
        <v>1</v>
      </c>
      <c r="I11" s="106" t="s">
        <v>19</v>
      </c>
      <c r="J11" s="96" t="s">
        <v>1</v>
      </c>
      <c r="L11" s="25"/>
    </row>
    <row r="12" spans="2:46" s="20" customFormat="1" ht="12" customHeight="1">
      <c r="B12" s="25"/>
      <c r="D12" s="106" t="s">
        <v>20</v>
      </c>
      <c r="F12" s="96" t="s">
        <v>21</v>
      </c>
      <c r="I12" s="106" t="s">
        <v>22</v>
      </c>
      <c r="J12" s="107" t="str">
        <f>'Rekapitulace stavby'!AN8</f>
        <v>Vyplň údaj</v>
      </c>
      <c r="L12" s="25"/>
    </row>
    <row r="13" spans="2:46" s="20" customFormat="1" ht="10.9" customHeight="1">
      <c r="B13" s="25"/>
      <c r="L13" s="25"/>
    </row>
    <row r="14" spans="2:46" s="20" customFormat="1" ht="12" customHeight="1">
      <c r="B14" s="25"/>
      <c r="D14" s="106" t="s">
        <v>23</v>
      </c>
      <c r="I14" s="106" t="s">
        <v>24</v>
      </c>
      <c r="J14" s="96" t="str">
        <f>IF('Rekapitulace stavby'!AN10="","",'Rekapitulace stavby'!AN10)</f>
        <v/>
      </c>
      <c r="L14" s="25"/>
    </row>
    <row r="15" spans="2:46" s="20" customFormat="1" ht="18" customHeight="1">
      <c r="B15" s="25"/>
      <c r="E15" s="96" t="str">
        <f>IF('Rekapitulace stavby'!E11="","",'Rekapitulace stavby'!E11)</f>
        <v xml:space="preserve"> </v>
      </c>
      <c r="I15" s="106" t="s">
        <v>26</v>
      </c>
      <c r="J15" s="96" t="str">
        <f>IF('Rekapitulace stavby'!AN11="","",'Rekapitulace stavby'!AN11)</f>
        <v/>
      </c>
      <c r="L15" s="25"/>
    </row>
    <row r="16" spans="2:46" s="20" customFormat="1" ht="6.95" customHeight="1">
      <c r="B16" s="25"/>
      <c r="L16" s="25"/>
    </row>
    <row r="17" spans="2:12" s="20" customFormat="1" ht="12" customHeight="1">
      <c r="B17" s="25"/>
      <c r="D17" s="106" t="s">
        <v>27</v>
      </c>
      <c r="I17" s="106" t="s">
        <v>24</v>
      </c>
      <c r="J17" s="16" t="str">
        <f>'Rekapitulace stavby'!AN13</f>
        <v>Vyplň údaj</v>
      </c>
      <c r="L17" s="25"/>
    </row>
    <row r="18" spans="2:12" s="20" customFormat="1" ht="18" customHeight="1">
      <c r="B18" s="25"/>
      <c r="E18" s="306" t="str">
        <f>'Rekapitulace stavby'!E14</f>
        <v>Vyplň údaj</v>
      </c>
      <c r="F18" s="307"/>
      <c r="G18" s="307"/>
      <c r="H18" s="307"/>
      <c r="I18" s="106" t="s">
        <v>26</v>
      </c>
      <c r="J18" s="16" t="str">
        <f>'Rekapitulace stavby'!AN14</f>
        <v>Vyplň údaj</v>
      </c>
      <c r="L18" s="25"/>
    </row>
    <row r="19" spans="2:12" s="20" customFormat="1" ht="6.95" customHeight="1">
      <c r="B19" s="25"/>
      <c r="L19" s="25"/>
    </row>
    <row r="20" spans="2:12" s="20" customFormat="1" ht="12" customHeight="1">
      <c r="B20" s="25"/>
      <c r="D20" s="106" t="s">
        <v>29</v>
      </c>
      <c r="I20" s="106" t="s">
        <v>24</v>
      </c>
      <c r="J20" s="96" t="s">
        <v>1</v>
      </c>
      <c r="L20" s="25"/>
    </row>
    <row r="21" spans="2:12" s="20" customFormat="1" ht="18" customHeight="1">
      <c r="B21" s="25"/>
      <c r="E21" s="96" t="s">
        <v>30</v>
      </c>
      <c r="I21" s="106" t="s">
        <v>26</v>
      </c>
      <c r="J21" s="96" t="s">
        <v>1</v>
      </c>
      <c r="L21" s="25"/>
    </row>
    <row r="22" spans="2:12" s="20" customFormat="1" ht="6.95" customHeight="1">
      <c r="B22" s="25"/>
      <c r="L22" s="25"/>
    </row>
    <row r="23" spans="2:12" s="20" customFormat="1" ht="12" customHeight="1">
      <c r="B23" s="25"/>
      <c r="D23" s="106" t="s">
        <v>32</v>
      </c>
      <c r="I23" s="106" t="s">
        <v>24</v>
      </c>
      <c r="J23" s="96" t="s">
        <v>1</v>
      </c>
      <c r="L23" s="25"/>
    </row>
    <row r="24" spans="2:12" s="20" customFormat="1" ht="18" customHeight="1">
      <c r="B24" s="25"/>
      <c r="E24" s="96" t="s">
        <v>33</v>
      </c>
      <c r="I24" s="106" t="s">
        <v>26</v>
      </c>
      <c r="J24" s="96" t="s">
        <v>1</v>
      </c>
      <c r="L24" s="25"/>
    </row>
    <row r="25" spans="2:12" s="20" customFormat="1" ht="6.95" customHeight="1">
      <c r="B25" s="25"/>
      <c r="L25" s="25"/>
    </row>
    <row r="26" spans="2:12" s="20" customFormat="1" ht="12" customHeight="1">
      <c r="B26" s="25"/>
      <c r="D26" s="106" t="s">
        <v>34</v>
      </c>
      <c r="L26" s="25"/>
    </row>
    <row r="27" spans="2:12" s="108" customFormat="1" ht="16.5" customHeight="1">
      <c r="B27" s="109"/>
      <c r="E27" s="308" t="s">
        <v>1</v>
      </c>
      <c r="F27" s="308"/>
      <c r="G27" s="308"/>
      <c r="H27" s="308"/>
      <c r="L27" s="109"/>
    </row>
    <row r="28" spans="2:12" s="20" customFormat="1" ht="6.95" customHeight="1">
      <c r="B28" s="25"/>
      <c r="L28" s="25"/>
    </row>
    <row r="29" spans="2:12" s="20" customFormat="1" ht="6.95" customHeight="1">
      <c r="B29" s="25"/>
      <c r="D29" s="52"/>
      <c r="E29" s="52"/>
      <c r="F29" s="52"/>
      <c r="G29" s="52"/>
      <c r="H29" s="52"/>
      <c r="I29" s="52"/>
      <c r="J29" s="52"/>
      <c r="K29" s="52"/>
      <c r="L29" s="25"/>
    </row>
    <row r="30" spans="2:12" s="20" customFormat="1" ht="25.35" customHeight="1">
      <c r="B30" s="25"/>
      <c r="D30" s="110" t="s">
        <v>36</v>
      </c>
      <c r="J30" s="111">
        <f>ROUND(J124, 2)</f>
        <v>0</v>
      </c>
      <c r="L30" s="25"/>
    </row>
    <row r="31" spans="2:12" s="20" customFormat="1" ht="6.95" customHeight="1">
      <c r="B31" s="25"/>
      <c r="D31" s="52"/>
      <c r="E31" s="52"/>
      <c r="F31" s="52"/>
      <c r="G31" s="52"/>
      <c r="H31" s="52"/>
      <c r="I31" s="52"/>
      <c r="J31" s="52"/>
      <c r="K31" s="52"/>
      <c r="L31" s="25"/>
    </row>
    <row r="32" spans="2:12" s="20" customFormat="1" ht="14.45" customHeight="1">
      <c r="B32" s="25"/>
      <c r="F32" s="112" t="s">
        <v>38</v>
      </c>
      <c r="I32" s="112" t="s">
        <v>37</v>
      </c>
      <c r="J32" s="112" t="s">
        <v>39</v>
      </c>
      <c r="L32" s="25"/>
    </row>
    <row r="33" spans="2:12" s="20" customFormat="1" ht="14.45" customHeight="1">
      <c r="B33" s="25"/>
      <c r="D33" s="54" t="s">
        <v>40</v>
      </c>
      <c r="E33" s="106" t="s">
        <v>41</v>
      </c>
      <c r="F33" s="113">
        <f>ROUND((SUM(BE124:BE190)),  2)</f>
        <v>0</v>
      </c>
      <c r="I33" s="114">
        <v>0.21</v>
      </c>
      <c r="J33" s="113">
        <f>ROUND(((SUM(BE124:BE190))*I33),  2)</f>
        <v>0</v>
      </c>
      <c r="L33" s="25"/>
    </row>
    <row r="34" spans="2:12" s="20" customFormat="1" ht="14.45" customHeight="1">
      <c r="B34" s="25"/>
      <c r="E34" s="106" t="s">
        <v>42</v>
      </c>
      <c r="F34" s="113">
        <f>ROUND((SUM(BF124:BF190)),  2)</f>
        <v>0</v>
      </c>
      <c r="I34" s="114">
        <v>0.12</v>
      </c>
      <c r="J34" s="113">
        <f>ROUND(((SUM(BF124:BF190))*I34),  2)</f>
        <v>0</v>
      </c>
      <c r="L34" s="25"/>
    </row>
    <row r="35" spans="2:12" s="20" customFormat="1" ht="14.45" hidden="1" customHeight="1">
      <c r="B35" s="25"/>
      <c r="E35" s="106" t="s">
        <v>43</v>
      </c>
      <c r="F35" s="113">
        <f>ROUND((SUM(BG124:BG190)),  2)</f>
        <v>0</v>
      </c>
      <c r="I35" s="114">
        <v>0.21</v>
      </c>
      <c r="J35" s="113">
        <f t="shared" ref="J35:J37" si="0">0</f>
        <v>0</v>
      </c>
      <c r="L35" s="25"/>
    </row>
    <row r="36" spans="2:12" s="20" customFormat="1" ht="14.45" hidden="1" customHeight="1">
      <c r="B36" s="25"/>
      <c r="E36" s="106" t="s">
        <v>44</v>
      </c>
      <c r="F36" s="113">
        <f>ROUND((SUM(BH124:BH190)),  2)</f>
        <v>0</v>
      </c>
      <c r="I36" s="114">
        <v>0.12</v>
      </c>
      <c r="J36" s="113">
        <f t="shared" si="0"/>
        <v>0</v>
      </c>
      <c r="L36" s="25"/>
    </row>
    <row r="37" spans="2:12" s="20" customFormat="1" ht="14.45" hidden="1" customHeight="1">
      <c r="B37" s="25"/>
      <c r="E37" s="106" t="s">
        <v>45</v>
      </c>
      <c r="F37" s="113">
        <f>ROUND((SUM(BI124:BI190)),  2)</f>
        <v>0</v>
      </c>
      <c r="I37" s="114">
        <v>0</v>
      </c>
      <c r="J37" s="113">
        <f t="shared" si="0"/>
        <v>0</v>
      </c>
      <c r="L37" s="25"/>
    </row>
    <row r="38" spans="2:12" s="20" customFormat="1" ht="6.95" customHeight="1">
      <c r="B38" s="25"/>
      <c r="L38" s="25"/>
    </row>
    <row r="39" spans="2:12" s="20" customFormat="1" ht="25.35" customHeight="1">
      <c r="B39" s="25"/>
      <c r="C39" s="115"/>
      <c r="D39" s="116" t="s">
        <v>46</v>
      </c>
      <c r="E39" s="117"/>
      <c r="F39" s="117"/>
      <c r="G39" s="118" t="s">
        <v>47</v>
      </c>
      <c r="H39" s="119" t="s">
        <v>48</v>
      </c>
      <c r="I39" s="117"/>
      <c r="J39" s="120">
        <f>SUM(J30:J37)</f>
        <v>0</v>
      </c>
      <c r="K39" s="121"/>
      <c r="L39" s="25"/>
    </row>
    <row r="40" spans="2:12" s="20" customFormat="1" ht="14.45" customHeight="1">
      <c r="B40" s="25"/>
      <c r="L40" s="25"/>
    </row>
    <row r="41" spans="2:12" s="1" customFormat="1" ht="14.45" customHeight="1">
      <c r="B41" s="6"/>
      <c r="L41" s="6"/>
    </row>
    <row r="42" spans="2:12" s="1" customFormat="1" ht="14.45" customHeight="1">
      <c r="B42" s="6"/>
      <c r="L42" s="6"/>
    </row>
    <row r="43" spans="2:12" s="1" customFormat="1" ht="14.45" customHeight="1">
      <c r="B43" s="6"/>
      <c r="L43" s="6"/>
    </row>
    <row r="44" spans="2:12" s="1" customFormat="1" ht="14.45" customHeight="1">
      <c r="B44" s="6"/>
      <c r="L44" s="6"/>
    </row>
    <row r="45" spans="2:12" s="1" customFormat="1" ht="14.45" customHeight="1">
      <c r="B45" s="6"/>
      <c r="L45" s="6"/>
    </row>
    <row r="46" spans="2:12" s="1" customFormat="1" ht="14.45" customHeight="1">
      <c r="B46" s="6"/>
      <c r="L46" s="6"/>
    </row>
    <row r="47" spans="2:12" s="1" customFormat="1" ht="14.45" customHeight="1">
      <c r="B47" s="6"/>
      <c r="L47" s="6"/>
    </row>
    <row r="48" spans="2:12" s="1" customFormat="1" ht="14.45" customHeight="1">
      <c r="B48" s="6"/>
      <c r="L48" s="6"/>
    </row>
    <row r="49" spans="2:12" s="1" customFormat="1" ht="14.45" customHeight="1">
      <c r="B49" s="6"/>
      <c r="L49" s="6"/>
    </row>
    <row r="50" spans="2:12" s="20" customFormat="1" ht="14.45" customHeight="1">
      <c r="B50" s="25"/>
      <c r="D50" s="122" t="s">
        <v>49</v>
      </c>
      <c r="E50" s="123"/>
      <c r="F50" s="123"/>
      <c r="G50" s="122" t="s">
        <v>50</v>
      </c>
      <c r="H50" s="123"/>
      <c r="I50" s="123"/>
      <c r="J50" s="123"/>
      <c r="K50" s="123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0" customFormat="1" ht="12.75">
      <c r="B61" s="25"/>
      <c r="D61" s="124" t="s">
        <v>51</v>
      </c>
      <c r="E61" s="125"/>
      <c r="F61" s="126" t="s">
        <v>52</v>
      </c>
      <c r="G61" s="124" t="s">
        <v>51</v>
      </c>
      <c r="H61" s="125"/>
      <c r="I61" s="125"/>
      <c r="J61" s="127" t="s">
        <v>52</v>
      </c>
      <c r="K61" s="125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0" customFormat="1" ht="12.75">
      <c r="B65" s="25"/>
      <c r="D65" s="122" t="s">
        <v>53</v>
      </c>
      <c r="E65" s="123"/>
      <c r="F65" s="123"/>
      <c r="G65" s="122" t="s">
        <v>54</v>
      </c>
      <c r="H65" s="123"/>
      <c r="I65" s="123"/>
      <c r="J65" s="123"/>
      <c r="K65" s="123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0" customFormat="1" ht="12.75">
      <c r="B76" s="25"/>
      <c r="D76" s="124" t="s">
        <v>51</v>
      </c>
      <c r="E76" s="125"/>
      <c r="F76" s="126" t="s">
        <v>52</v>
      </c>
      <c r="G76" s="124" t="s">
        <v>51</v>
      </c>
      <c r="H76" s="125"/>
      <c r="I76" s="125"/>
      <c r="J76" s="127" t="s">
        <v>52</v>
      </c>
      <c r="K76" s="125"/>
      <c r="L76" s="25"/>
    </row>
    <row r="77" spans="2:12" s="20" customFormat="1" ht="14.45" customHeight="1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25"/>
    </row>
    <row r="81" spans="2:47" s="20" customFormat="1" ht="6.95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25"/>
    </row>
    <row r="82" spans="2:47" s="20" customFormat="1" ht="24.95" customHeight="1">
      <c r="B82" s="21"/>
      <c r="C82" s="9" t="s">
        <v>138</v>
      </c>
      <c r="D82" s="22"/>
      <c r="E82" s="22"/>
      <c r="F82" s="22"/>
      <c r="G82" s="22"/>
      <c r="H82" s="22"/>
      <c r="I82" s="22"/>
      <c r="J82" s="22"/>
      <c r="K82" s="22"/>
      <c r="L82" s="25"/>
    </row>
    <row r="83" spans="2:47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5"/>
    </row>
    <row r="84" spans="2:47" s="20" customFormat="1" ht="12" customHeight="1">
      <c r="B84" s="21"/>
      <c r="C84" s="15" t="s">
        <v>16</v>
      </c>
      <c r="D84" s="22"/>
      <c r="E84" s="22"/>
      <c r="F84" s="22"/>
      <c r="G84" s="22"/>
      <c r="H84" s="22"/>
      <c r="I84" s="22"/>
      <c r="J84" s="22"/>
      <c r="K84" s="22"/>
      <c r="L84" s="25"/>
    </row>
    <row r="85" spans="2:47" s="20" customFormat="1" ht="16.5" customHeight="1">
      <c r="B85" s="21"/>
      <c r="C85" s="22"/>
      <c r="D85" s="22"/>
      <c r="E85" s="309" t="str">
        <f>E7</f>
        <v>Rozšíření infrastruktury cestovního ruchu u Pilské nádrže</v>
      </c>
      <c r="F85" s="310"/>
      <c r="G85" s="310"/>
      <c r="H85" s="310"/>
      <c r="I85" s="22"/>
      <c r="J85" s="22"/>
      <c r="K85" s="22"/>
      <c r="L85" s="25"/>
    </row>
    <row r="86" spans="2:47" s="20" customFormat="1" ht="12" customHeight="1">
      <c r="B86" s="21"/>
      <c r="C86" s="15" t="s">
        <v>136</v>
      </c>
      <c r="D86" s="22"/>
      <c r="E86" s="22"/>
      <c r="F86" s="22"/>
      <c r="G86" s="22"/>
      <c r="H86" s="22"/>
      <c r="I86" s="22"/>
      <c r="J86" s="22"/>
      <c r="K86" s="22"/>
      <c r="L86" s="25"/>
    </row>
    <row r="87" spans="2:47" s="20" customFormat="1" ht="16.5" customHeight="1">
      <c r="B87" s="21"/>
      <c r="C87" s="22"/>
      <c r="D87" s="22"/>
      <c r="E87" s="277" t="str">
        <f>E9</f>
        <v>SO-05 - Železobetonové venkovní schodiště</v>
      </c>
      <c r="F87" s="311"/>
      <c r="G87" s="311"/>
      <c r="H87" s="311"/>
      <c r="I87" s="22"/>
      <c r="J87" s="22"/>
      <c r="K87" s="22"/>
      <c r="L87" s="25"/>
    </row>
    <row r="88" spans="2:47" s="20" customFormat="1" ht="6.95" customHeight="1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5"/>
    </row>
    <row r="89" spans="2:47" s="20" customFormat="1" ht="12" customHeight="1">
      <c r="B89" s="21"/>
      <c r="C89" s="15" t="s">
        <v>20</v>
      </c>
      <c r="D89" s="22"/>
      <c r="E89" s="22"/>
      <c r="F89" s="13" t="str">
        <f>F12</f>
        <v>k.ú. Zámek Žďár [795453]</v>
      </c>
      <c r="G89" s="22"/>
      <c r="H89" s="22"/>
      <c r="I89" s="15" t="s">
        <v>22</v>
      </c>
      <c r="J89" s="51" t="str">
        <f>IF(J12="","",J12)</f>
        <v>Vyplň údaj</v>
      </c>
      <c r="K89" s="22"/>
      <c r="L89" s="25"/>
    </row>
    <row r="90" spans="2:47" s="20" customFormat="1" ht="6.95" customHeight="1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5"/>
    </row>
    <row r="91" spans="2:47" s="20" customFormat="1" ht="15.2" customHeight="1">
      <c r="B91" s="21"/>
      <c r="C91" s="15" t="s">
        <v>23</v>
      </c>
      <c r="D91" s="22"/>
      <c r="E91" s="22"/>
      <c r="F91" s="13" t="str">
        <f>E15</f>
        <v xml:space="preserve"> </v>
      </c>
      <c r="G91" s="22"/>
      <c r="H91" s="22"/>
      <c r="I91" s="15" t="s">
        <v>29</v>
      </c>
      <c r="J91" s="18" t="str">
        <f>E21</f>
        <v xml:space="preserve">Tomáš Bezchleba </v>
      </c>
      <c r="K91" s="22"/>
      <c r="L91" s="25"/>
    </row>
    <row r="92" spans="2:47" s="20" customFormat="1" ht="15.2" customHeight="1">
      <c r="B92" s="21"/>
      <c r="C92" s="15" t="s">
        <v>27</v>
      </c>
      <c r="D92" s="22"/>
      <c r="E92" s="22"/>
      <c r="F92" s="13" t="str">
        <f>IF(E18="","",E18)</f>
        <v>Vyplň údaj</v>
      </c>
      <c r="G92" s="22"/>
      <c r="H92" s="22"/>
      <c r="I92" s="15" t="s">
        <v>32</v>
      </c>
      <c r="J92" s="18" t="str">
        <f>E24</f>
        <v>Zdeněk Drda</v>
      </c>
      <c r="K92" s="22"/>
      <c r="L92" s="25"/>
    </row>
    <row r="93" spans="2:47" s="20" customFormat="1" ht="10.35" customHeight="1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5"/>
    </row>
    <row r="94" spans="2:47" s="20" customFormat="1" ht="29.25" customHeight="1">
      <c r="B94" s="21"/>
      <c r="C94" s="132" t="s">
        <v>139</v>
      </c>
      <c r="D94" s="133"/>
      <c r="E94" s="133"/>
      <c r="F94" s="133"/>
      <c r="G94" s="133"/>
      <c r="H94" s="133"/>
      <c r="I94" s="133"/>
      <c r="J94" s="134" t="s">
        <v>140</v>
      </c>
      <c r="K94" s="133"/>
      <c r="L94" s="25"/>
    </row>
    <row r="95" spans="2:47" s="20" customFormat="1" ht="10.35" customHeight="1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5"/>
    </row>
    <row r="96" spans="2:47" s="20" customFormat="1" ht="22.9" customHeight="1">
      <c r="B96" s="21"/>
      <c r="C96" s="135" t="s">
        <v>141</v>
      </c>
      <c r="D96" s="22"/>
      <c r="E96" s="22"/>
      <c r="F96" s="22"/>
      <c r="G96" s="22"/>
      <c r="H96" s="22"/>
      <c r="I96" s="22"/>
      <c r="J96" s="69">
        <f t="shared" ref="J96:J98" si="1">J124</f>
        <v>0</v>
      </c>
      <c r="K96" s="22"/>
      <c r="L96" s="25"/>
      <c r="AU96" s="3" t="s">
        <v>142</v>
      </c>
    </row>
    <row r="97" spans="2:12" s="136" customFormat="1" ht="24.95" customHeight="1">
      <c r="B97" s="137"/>
      <c r="C97" s="138"/>
      <c r="D97" s="139" t="s">
        <v>143</v>
      </c>
      <c r="E97" s="140"/>
      <c r="F97" s="140"/>
      <c r="G97" s="140"/>
      <c r="H97" s="140"/>
      <c r="I97" s="140"/>
      <c r="J97" s="141">
        <f t="shared" si="1"/>
        <v>0</v>
      </c>
      <c r="K97" s="138"/>
      <c r="L97" s="142"/>
    </row>
    <row r="98" spans="2:12" s="143" customFormat="1" ht="19.899999999999999" customHeight="1">
      <c r="B98" s="144"/>
      <c r="C98" s="90"/>
      <c r="D98" s="145" t="s">
        <v>144</v>
      </c>
      <c r="E98" s="146"/>
      <c r="F98" s="146"/>
      <c r="G98" s="146"/>
      <c r="H98" s="146"/>
      <c r="I98" s="146"/>
      <c r="J98" s="147">
        <f t="shared" si="1"/>
        <v>0</v>
      </c>
      <c r="K98" s="90"/>
      <c r="L98" s="148"/>
    </row>
    <row r="99" spans="2:12" s="143" customFormat="1" ht="19.899999999999999" customHeight="1">
      <c r="B99" s="144"/>
      <c r="C99" s="90"/>
      <c r="D99" s="145" t="s">
        <v>145</v>
      </c>
      <c r="E99" s="146"/>
      <c r="F99" s="146"/>
      <c r="G99" s="146"/>
      <c r="H99" s="146"/>
      <c r="I99" s="146"/>
      <c r="J99" s="147">
        <f>J144</f>
        <v>0</v>
      </c>
      <c r="K99" s="90"/>
      <c r="L99" s="148"/>
    </row>
    <row r="100" spans="2:12" s="143" customFormat="1" ht="19.899999999999999" customHeight="1">
      <c r="B100" s="144"/>
      <c r="C100" s="90"/>
      <c r="D100" s="145" t="s">
        <v>298</v>
      </c>
      <c r="E100" s="146"/>
      <c r="F100" s="146"/>
      <c r="G100" s="146"/>
      <c r="H100" s="146"/>
      <c r="I100" s="146"/>
      <c r="J100" s="147">
        <f>J148</f>
        <v>0</v>
      </c>
      <c r="K100" s="90"/>
      <c r="L100" s="148"/>
    </row>
    <row r="101" spans="2:12" s="143" customFormat="1" ht="19.899999999999999" customHeight="1">
      <c r="B101" s="144"/>
      <c r="C101" s="90"/>
      <c r="D101" s="145" t="s">
        <v>418</v>
      </c>
      <c r="E101" s="146"/>
      <c r="F101" s="146"/>
      <c r="G101" s="146"/>
      <c r="H101" s="146"/>
      <c r="I101" s="146"/>
      <c r="J101" s="147">
        <f>J177</f>
        <v>0</v>
      </c>
      <c r="K101" s="90"/>
      <c r="L101" s="148"/>
    </row>
    <row r="102" spans="2:12" s="143" customFormat="1" ht="19.899999999999999" customHeight="1">
      <c r="B102" s="144"/>
      <c r="C102" s="90"/>
      <c r="D102" s="145" t="s">
        <v>147</v>
      </c>
      <c r="E102" s="146"/>
      <c r="F102" s="146"/>
      <c r="G102" s="146"/>
      <c r="H102" s="146"/>
      <c r="I102" s="146"/>
      <c r="J102" s="147">
        <f>J181</f>
        <v>0</v>
      </c>
      <c r="K102" s="90"/>
      <c r="L102" s="148"/>
    </row>
    <row r="103" spans="2:12" s="136" customFormat="1" ht="24.95" customHeight="1">
      <c r="B103" s="137"/>
      <c r="C103" s="138"/>
      <c r="D103" s="139" t="s">
        <v>148</v>
      </c>
      <c r="E103" s="140"/>
      <c r="F103" s="140"/>
      <c r="G103" s="140"/>
      <c r="H103" s="140"/>
      <c r="I103" s="140"/>
      <c r="J103" s="141">
        <f t="shared" ref="J103:J104" si="2">J184</f>
        <v>0</v>
      </c>
      <c r="K103" s="138"/>
      <c r="L103" s="142"/>
    </row>
    <row r="104" spans="2:12" s="143" customFormat="1" ht="19.899999999999999" customHeight="1">
      <c r="B104" s="144"/>
      <c r="C104" s="90"/>
      <c r="D104" s="145" t="s">
        <v>149</v>
      </c>
      <c r="E104" s="146"/>
      <c r="F104" s="146"/>
      <c r="G104" s="146"/>
      <c r="H104" s="146"/>
      <c r="I104" s="146"/>
      <c r="J104" s="147">
        <f t="shared" si="2"/>
        <v>0</v>
      </c>
      <c r="K104" s="90"/>
      <c r="L104" s="148"/>
    </row>
    <row r="105" spans="2:12" s="20" customFormat="1" ht="21.75" customHeight="1"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5"/>
    </row>
    <row r="106" spans="2:12" s="20" customFormat="1" ht="6.95" customHeigh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25"/>
    </row>
    <row r="110" spans="2:12" s="20" customFormat="1" ht="6.95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5"/>
    </row>
    <row r="111" spans="2:12" s="20" customFormat="1" ht="24.95" customHeight="1">
      <c r="B111" s="21"/>
      <c r="C111" s="9" t="s">
        <v>150</v>
      </c>
      <c r="D111" s="22"/>
      <c r="E111" s="22"/>
      <c r="F111" s="22"/>
      <c r="G111" s="22"/>
      <c r="H111" s="22"/>
      <c r="I111" s="22"/>
      <c r="J111" s="22"/>
      <c r="K111" s="22"/>
      <c r="L111" s="25"/>
    </row>
    <row r="112" spans="2:12" s="20" customFormat="1" ht="6.95" customHeight="1">
      <c r="B112" s="21"/>
      <c r="C112" s="22"/>
      <c r="D112" s="22"/>
      <c r="E112" s="22"/>
      <c r="F112" s="22"/>
      <c r="G112" s="22"/>
      <c r="H112" s="22"/>
      <c r="I112" s="22"/>
      <c r="J112" s="22"/>
      <c r="K112" s="22"/>
      <c r="L112" s="25"/>
    </row>
    <row r="113" spans="2:65" s="20" customFormat="1" ht="12" customHeight="1">
      <c r="B113" s="21"/>
      <c r="C113" s="15" t="s">
        <v>16</v>
      </c>
      <c r="D113" s="22"/>
      <c r="E113" s="22"/>
      <c r="F113" s="22"/>
      <c r="G113" s="22"/>
      <c r="H113" s="22"/>
      <c r="I113" s="22"/>
      <c r="J113" s="22"/>
      <c r="K113" s="22"/>
      <c r="L113" s="25"/>
    </row>
    <row r="114" spans="2:65" s="20" customFormat="1" ht="16.5" customHeight="1">
      <c r="B114" s="21"/>
      <c r="C114" s="22"/>
      <c r="D114" s="22"/>
      <c r="E114" s="309" t="str">
        <f>E7</f>
        <v>Rozšíření infrastruktury cestovního ruchu u Pilské nádrže</v>
      </c>
      <c r="F114" s="310"/>
      <c r="G114" s="310"/>
      <c r="H114" s="310"/>
      <c r="I114" s="22"/>
      <c r="J114" s="22"/>
      <c r="K114" s="22"/>
      <c r="L114" s="25"/>
    </row>
    <row r="115" spans="2:65" s="20" customFormat="1" ht="12" customHeight="1">
      <c r="B115" s="21"/>
      <c r="C115" s="15" t="s">
        <v>136</v>
      </c>
      <c r="D115" s="22"/>
      <c r="E115" s="22"/>
      <c r="F115" s="22"/>
      <c r="G115" s="22"/>
      <c r="H115" s="22"/>
      <c r="I115" s="22"/>
      <c r="J115" s="22"/>
      <c r="K115" s="22"/>
      <c r="L115" s="25"/>
    </row>
    <row r="116" spans="2:65" s="20" customFormat="1" ht="16.5" customHeight="1">
      <c r="B116" s="21"/>
      <c r="C116" s="22"/>
      <c r="D116" s="22"/>
      <c r="E116" s="277" t="str">
        <f>E9</f>
        <v>SO-05 - Železobetonové venkovní schodiště</v>
      </c>
      <c r="F116" s="311"/>
      <c r="G116" s="311"/>
      <c r="H116" s="311"/>
      <c r="I116" s="22"/>
      <c r="J116" s="22"/>
      <c r="K116" s="22"/>
      <c r="L116" s="25"/>
    </row>
    <row r="117" spans="2:65" s="20" customFormat="1" ht="6.95" customHeight="1"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5"/>
    </row>
    <row r="118" spans="2:65" s="20" customFormat="1" ht="12" customHeight="1">
      <c r="B118" s="21"/>
      <c r="C118" s="15" t="s">
        <v>20</v>
      </c>
      <c r="D118" s="22"/>
      <c r="E118" s="22"/>
      <c r="F118" s="13" t="str">
        <f>F12</f>
        <v>k.ú. Zámek Žďár [795453]</v>
      </c>
      <c r="G118" s="22"/>
      <c r="H118" s="22"/>
      <c r="I118" s="15" t="s">
        <v>22</v>
      </c>
      <c r="J118" s="51" t="str">
        <f>IF(J12="","",J12)</f>
        <v>Vyplň údaj</v>
      </c>
      <c r="K118" s="22"/>
      <c r="L118" s="25"/>
    </row>
    <row r="119" spans="2:65" s="20" customFormat="1" ht="6.95" customHeight="1"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5"/>
    </row>
    <row r="120" spans="2:65" s="20" customFormat="1" ht="15.2" customHeight="1">
      <c r="B120" s="21"/>
      <c r="C120" s="15" t="s">
        <v>23</v>
      </c>
      <c r="D120" s="22"/>
      <c r="E120" s="22"/>
      <c r="F120" s="13" t="str">
        <f>E15</f>
        <v xml:space="preserve"> </v>
      </c>
      <c r="G120" s="22"/>
      <c r="H120" s="22"/>
      <c r="I120" s="15" t="s">
        <v>29</v>
      </c>
      <c r="J120" s="18" t="str">
        <f>E21</f>
        <v xml:space="preserve">Tomáš Bezchleba </v>
      </c>
      <c r="K120" s="22"/>
      <c r="L120" s="25"/>
    </row>
    <row r="121" spans="2:65" s="20" customFormat="1" ht="15.2" customHeight="1">
      <c r="B121" s="21"/>
      <c r="C121" s="15" t="s">
        <v>27</v>
      </c>
      <c r="D121" s="22"/>
      <c r="E121" s="22"/>
      <c r="F121" s="13" t="str">
        <f>IF(E18="","",E18)</f>
        <v>Vyplň údaj</v>
      </c>
      <c r="G121" s="22"/>
      <c r="H121" s="22"/>
      <c r="I121" s="15" t="s">
        <v>32</v>
      </c>
      <c r="J121" s="18" t="str">
        <f>E24</f>
        <v>Zdeněk Drda</v>
      </c>
      <c r="K121" s="22"/>
      <c r="L121" s="25"/>
    </row>
    <row r="122" spans="2:65" s="20" customFormat="1" ht="10.35" customHeight="1">
      <c r="B122" s="21"/>
      <c r="C122" s="22"/>
      <c r="D122" s="22"/>
      <c r="E122" s="22"/>
      <c r="F122" s="22"/>
      <c r="G122" s="22"/>
      <c r="H122" s="22"/>
      <c r="I122" s="22"/>
      <c r="J122" s="22"/>
      <c r="K122" s="22"/>
      <c r="L122" s="25"/>
    </row>
    <row r="123" spans="2:65" s="149" customFormat="1" ht="29.25" customHeight="1">
      <c r="B123" s="150"/>
      <c r="C123" s="151" t="s">
        <v>151</v>
      </c>
      <c r="D123" s="152" t="s">
        <v>61</v>
      </c>
      <c r="E123" s="152" t="s">
        <v>57</v>
      </c>
      <c r="F123" s="152" t="s">
        <v>58</v>
      </c>
      <c r="G123" s="152" t="s">
        <v>152</v>
      </c>
      <c r="H123" s="152" t="s">
        <v>153</v>
      </c>
      <c r="I123" s="152" t="s">
        <v>154</v>
      </c>
      <c r="J123" s="152" t="s">
        <v>140</v>
      </c>
      <c r="K123" s="153" t="s">
        <v>155</v>
      </c>
      <c r="L123" s="154"/>
      <c r="M123" s="59" t="s">
        <v>1</v>
      </c>
      <c r="N123" s="60" t="s">
        <v>40</v>
      </c>
      <c r="O123" s="60" t="s">
        <v>156</v>
      </c>
      <c r="P123" s="60" t="s">
        <v>157</v>
      </c>
      <c r="Q123" s="60" t="s">
        <v>158</v>
      </c>
      <c r="R123" s="60" t="s">
        <v>159</v>
      </c>
      <c r="S123" s="60" t="s">
        <v>160</v>
      </c>
      <c r="T123" s="61" t="s">
        <v>161</v>
      </c>
    </row>
    <row r="124" spans="2:65" s="20" customFormat="1" ht="22.9" customHeight="1">
      <c r="B124" s="21"/>
      <c r="C124" s="67" t="s">
        <v>162</v>
      </c>
      <c r="D124" s="22"/>
      <c r="E124" s="22"/>
      <c r="F124" s="22"/>
      <c r="G124" s="22"/>
      <c r="H124" s="22"/>
      <c r="I124" s="22"/>
      <c r="J124" s="155">
        <f t="shared" ref="J124:J126" si="3">BK124</f>
        <v>0</v>
      </c>
      <c r="K124" s="22"/>
      <c r="L124" s="25"/>
      <c r="M124" s="62"/>
      <c r="N124" s="63"/>
      <c r="O124" s="63"/>
      <c r="P124" s="156">
        <f>P125+P184</f>
        <v>0</v>
      </c>
      <c r="Q124" s="63"/>
      <c r="R124" s="156">
        <f>R125+R184</f>
        <v>16.114518260000001</v>
      </c>
      <c r="S124" s="63"/>
      <c r="T124" s="157">
        <f>T125+T184</f>
        <v>0</v>
      </c>
      <c r="AT124" s="3" t="s">
        <v>75</v>
      </c>
      <c r="AU124" s="3" t="s">
        <v>142</v>
      </c>
      <c r="BK124" s="158">
        <f>BK125+BK184</f>
        <v>0</v>
      </c>
    </row>
    <row r="125" spans="2:65" s="159" customFormat="1" ht="25.9" customHeight="1">
      <c r="B125" s="160"/>
      <c r="C125" s="161"/>
      <c r="D125" s="162" t="s">
        <v>75</v>
      </c>
      <c r="E125" s="163" t="s">
        <v>163</v>
      </c>
      <c r="F125" s="163" t="s">
        <v>164</v>
      </c>
      <c r="G125" s="161"/>
      <c r="H125" s="161"/>
      <c r="I125" s="164"/>
      <c r="J125" s="165">
        <f t="shared" si="3"/>
        <v>0</v>
      </c>
      <c r="K125" s="161"/>
      <c r="L125" s="166"/>
      <c r="M125" s="167"/>
      <c r="N125" s="161"/>
      <c r="O125" s="161"/>
      <c r="P125" s="168">
        <f>P126+P144+P148+P177+P181</f>
        <v>0</v>
      </c>
      <c r="Q125" s="161"/>
      <c r="R125" s="168">
        <f>R126+R144+R148+R177+R181</f>
        <v>16.03246334</v>
      </c>
      <c r="S125" s="161"/>
      <c r="T125" s="169">
        <f>T126+T144+T148+T177+T181</f>
        <v>0</v>
      </c>
      <c r="AR125" s="170" t="s">
        <v>84</v>
      </c>
      <c r="AT125" s="171" t="s">
        <v>75</v>
      </c>
      <c r="AU125" s="171" t="s">
        <v>76</v>
      </c>
      <c r="AY125" s="170" t="s">
        <v>165</v>
      </c>
      <c r="BK125" s="172">
        <f>BK126+BK144+BK148+BK177+BK181</f>
        <v>0</v>
      </c>
    </row>
    <row r="126" spans="2:65" s="159" customFormat="1" ht="22.9" customHeight="1">
      <c r="B126" s="160"/>
      <c r="C126" s="161"/>
      <c r="D126" s="162" t="s">
        <v>75</v>
      </c>
      <c r="E126" s="173" t="s">
        <v>84</v>
      </c>
      <c r="F126" s="173" t="s">
        <v>166</v>
      </c>
      <c r="G126" s="161"/>
      <c r="H126" s="161"/>
      <c r="I126" s="164"/>
      <c r="J126" s="174">
        <f t="shared" si="3"/>
        <v>0</v>
      </c>
      <c r="K126" s="161"/>
      <c r="L126" s="166"/>
      <c r="M126" s="167"/>
      <c r="N126" s="161"/>
      <c r="O126" s="161"/>
      <c r="P126" s="168">
        <f>SUM(P127:P143)</f>
        <v>0</v>
      </c>
      <c r="Q126" s="161"/>
      <c r="R126" s="168">
        <f>SUM(R127:R143)</f>
        <v>0</v>
      </c>
      <c r="S126" s="161"/>
      <c r="T126" s="169">
        <f>SUM(T127:T143)</f>
        <v>0</v>
      </c>
      <c r="AR126" s="170" t="s">
        <v>84</v>
      </c>
      <c r="AT126" s="171" t="s">
        <v>75</v>
      </c>
      <c r="AU126" s="171" t="s">
        <v>84</v>
      </c>
      <c r="AY126" s="170" t="s">
        <v>165</v>
      </c>
      <c r="BK126" s="172">
        <f>SUM(BK127:BK143)</f>
        <v>0</v>
      </c>
    </row>
    <row r="127" spans="2:65" s="20" customFormat="1" ht="33" customHeight="1">
      <c r="B127" s="21"/>
      <c r="C127" s="175" t="s">
        <v>84</v>
      </c>
      <c r="D127" s="175" t="s">
        <v>167</v>
      </c>
      <c r="E127" s="176" t="s">
        <v>583</v>
      </c>
      <c r="F127" s="177" t="s">
        <v>584</v>
      </c>
      <c r="G127" s="178" t="s">
        <v>170</v>
      </c>
      <c r="H127" s="179">
        <v>1.7</v>
      </c>
      <c r="I127" s="180"/>
      <c r="J127" s="181">
        <f>ROUND(I127*H127,2)</f>
        <v>0</v>
      </c>
      <c r="K127" s="177" t="s">
        <v>171</v>
      </c>
      <c r="L127" s="25"/>
      <c r="M127" s="182" t="s">
        <v>1</v>
      </c>
      <c r="N127" s="183" t="s">
        <v>41</v>
      </c>
      <c r="O127" s="22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AR127" s="186" t="s">
        <v>172</v>
      </c>
      <c r="AT127" s="186" t="s">
        <v>167</v>
      </c>
      <c r="AU127" s="186" t="s">
        <v>86</v>
      </c>
      <c r="AY127" s="3" t="s">
        <v>165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3" t="s">
        <v>84</v>
      </c>
      <c r="BK127" s="187">
        <f>ROUND(I127*H127,2)</f>
        <v>0</v>
      </c>
      <c r="BL127" s="3" t="s">
        <v>172</v>
      </c>
      <c r="BM127" s="186" t="s">
        <v>585</v>
      </c>
    </row>
    <row r="128" spans="2:65" s="211" customFormat="1">
      <c r="B128" s="212"/>
      <c r="C128" s="213"/>
      <c r="D128" s="191" t="s">
        <v>174</v>
      </c>
      <c r="E128" s="214" t="s">
        <v>1</v>
      </c>
      <c r="F128" s="215" t="s">
        <v>586</v>
      </c>
      <c r="G128" s="213"/>
      <c r="H128" s="214" t="s">
        <v>1</v>
      </c>
      <c r="I128" s="216"/>
      <c r="J128" s="213"/>
      <c r="K128" s="213"/>
      <c r="L128" s="217"/>
      <c r="M128" s="218"/>
      <c r="N128" s="213"/>
      <c r="O128" s="213"/>
      <c r="P128" s="213"/>
      <c r="Q128" s="213"/>
      <c r="R128" s="213"/>
      <c r="S128" s="213"/>
      <c r="T128" s="219"/>
      <c r="AT128" s="220" t="s">
        <v>174</v>
      </c>
      <c r="AU128" s="220" t="s">
        <v>86</v>
      </c>
      <c r="AV128" s="211" t="s">
        <v>84</v>
      </c>
      <c r="AW128" s="211" t="s">
        <v>31</v>
      </c>
      <c r="AX128" s="211" t="s">
        <v>76</v>
      </c>
      <c r="AY128" s="220" t="s">
        <v>165</v>
      </c>
    </row>
    <row r="129" spans="2:65" s="188" customFormat="1">
      <c r="B129" s="189"/>
      <c r="C129" s="190"/>
      <c r="D129" s="191" t="s">
        <v>174</v>
      </c>
      <c r="E129" s="192" t="s">
        <v>1</v>
      </c>
      <c r="F129" s="193" t="s">
        <v>587</v>
      </c>
      <c r="G129" s="190"/>
      <c r="H129" s="194">
        <v>1.7</v>
      </c>
      <c r="I129" s="195"/>
      <c r="J129" s="190"/>
      <c r="K129" s="190"/>
      <c r="L129" s="196"/>
      <c r="M129" s="197"/>
      <c r="N129" s="190"/>
      <c r="O129" s="190"/>
      <c r="P129" s="190"/>
      <c r="Q129" s="190"/>
      <c r="R129" s="190"/>
      <c r="S129" s="190"/>
      <c r="T129" s="198"/>
      <c r="AT129" s="199" t="s">
        <v>174</v>
      </c>
      <c r="AU129" s="199" t="s">
        <v>86</v>
      </c>
      <c r="AV129" s="188" t="s">
        <v>86</v>
      </c>
      <c r="AW129" s="188" t="s">
        <v>31</v>
      </c>
      <c r="AX129" s="188" t="s">
        <v>76</v>
      </c>
      <c r="AY129" s="199" t="s">
        <v>165</v>
      </c>
    </row>
    <row r="130" spans="2:65" s="200" customFormat="1">
      <c r="B130" s="201"/>
      <c r="C130" s="202"/>
      <c r="D130" s="191" t="s">
        <v>174</v>
      </c>
      <c r="E130" s="203" t="s">
        <v>1</v>
      </c>
      <c r="F130" s="204" t="s">
        <v>176</v>
      </c>
      <c r="G130" s="202"/>
      <c r="H130" s="205">
        <v>1.7</v>
      </c>
      <c r="I130" s="206"/>
      <c r="J130" s="202"/>
      <c r="K130" s="202"/>
      <c r="L130" s="207"/>
      <c r="M130" s="208"/>
      <c r="N130" s="202"/>
      <c r="O130" s="202"/>
      <c r="P130" s="202"/>
      <c r="Q130" s="202"/>
      <c r="R130" s="202"/>
      <c r="S130" s="202"/>
      <c r="T130" s="209"/>
      <c r="AT130" s="210" t="s">
        <v>174</v>
      </c>
      <c r="AU130" s="210" t="s">
        <v>86</v>
      </c>
      <c r="AV130" s="200" t="s">
        <v>172</v>
      </c>
      <c r="AW130" s="200" t="s">
        <v>31</v>
      </c>
      <c r="AX130" s="200" t="s">
        <v>84</v>
      </c>
      <c r="AY130" s="210" t="s">
        <v>165</v>
      </c>
    </row>
    <row r="131" spans="2:65" s="20" customFormat="1" ht="37.9" customHeight="1">
      <c r="B131" s="21"/>
      <c r="C131" s="175" t="s">
        <v>86</v>
      </c>
      <c r="D131" s="175" t="s">
        <v>167</v>
      </c>
      <c r="E131" s="176" t="s">
        <v>187</v>
      </c>
      <c r="F131" s="177" t="s">
        <v>188</v>
      </c>
      <c r="G131" s="178" t="s">
        <v>170</v>
      </c>
      <c r="H131" s="179">
        <v>12.87</v>
      </c>
      <c r="I131" s="180"/>
      <c r="J131" s="181">
        <f>ROUND(I131*H131,2)</f>
        <v>0</v>
      </c>
      <c r="K131" s="177" t="s">
        <v>171</v>
      </c>
      <c r="L131" s="25"/>
      <c r="M131" s="182" t="s">
        <v>1</v>
      </c>
      <c r="N131" s="183" t="s">
        <v>41</v>
      </c>
      <c r="O131" s="22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AR131" s="186" t="s">
        <v>172</v>
      </c>
      <c r="AT131" s="186" t="s">
        <v>167</v>
      </c>
      <c r="AU131" s="186" t="s">
        <v>86</v>
      </c>
      <c r="AY131" s="3" t="s">
        <v>165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3" t="s">
        <v>84</v>
      </c>
      <c r="BK131" s="187">
        <f>ROUND(I131*H131,2)</f>
        <v>0</v>
      </c>
      <c r="BL131" s="3" t="s">
        <v>172</v>
      </c>
      <c r="BM131" s="186" t="s">
        <v>588</v>
      </c>
    </row>
    <row r="132" spans="2:65" s="188" customFormat="1">
      <c r="B132" s="189"/>
      <c r="C132" s="190"/>
      <c r="D132" s="191" t="s">
        <v>174</v>
      </c>
      <c r="E132" s="192" t="s">
        <v>1</v>
      </c>
      <c r="F132" s="193" t="s">
        <v>589</v>
      </c>
      <c r="G132" s="190"/>
      <c r="H132" s="194">
        <v>12.87</v>
      </c>
      <c r="I132" s="195"/>
      <c r="J132" s="190"/>
      <c r="K132" s="190"/>
      <c r="L132" s="196"/>
      <c r="M132" s="197"/>
      <c r="N132" s="190"/>
      <c r="O132" s="190"/>
      <c r="P132" s="190"/>
      <c r="Q132" s="190"/>
      <c r="R132" s="190"/>
      <c r="S132" s="190"/>
      <c r="T132" s="198"/>
      <c r="AT132" s="199" t="s">
        <v>174</v>
      </c>
      <c r="AU132" s="199" t="s">
        <v>86</v>
      </c>
      <c r="AV132" s="188" t="s">
        <v>86</v>
      </c>
      <c r="AW132" s="188" t="s">
        <v>31</v>
      </c>
      <c r="AX132" s="188" t="s">
        <v>76</v>
      </c>
      <c r="AY132" s="199" t="s">
        <v>165</v>
      </c>
    </row>
    <row r="133" spans="2:65" s="200" customFormat="1">
      <c r="B133" s="201"/>
      <c r="C133" s="202"/>
      <c r="D133" s="191" t="s">
        <v>174</v>
      </c>
      <c r="E133" s="203" t="s">
        <v>1</v>
      </c>
      <c r="F133" s="204" t="s">
        <v>176</v>
      </c>
      <c r="G133" s="202"/>
      <c r="H133" s="205">
        <v>12.87</v>
      </c>
      <c r="I133" s="206"/>
      <c r="J133" s="202"/>
      <c r="K133" s="202"/>
      <c r="L133" s="207"/>
      <c r="M133" s="208"/>
      <c r="N133" s="202"/>
      <c r="O133" s="202"/>
      <c r="P133" s="202"/>
      <c r="Q133" s="202"/>
      <c r="R133" s="202"/>
      <c r="S133" s="202"/>
      <c r="T133" s="209"/>
      <c r="AT133" s="210" t="s">
        <v>174</v>
      </c>
      <c r="AU133" s="210" t="s">
        <v>86</v>
      </c>
      <c r="AV133" s="200" t="s">
        <v>172</v>
      </c>
      <c r="AW133" s="200" t="s">
        <v>31</v>
      </c>
      <c r="AX133" s="200" t="s">
        <v>84</v>
      </c>
      <c r="AY133" s="210" t="s">
        <v>165</v>
      </c>
    </row>
    <row r="134" spans="2:65" s="20" customFormat="1" ht="24.2" customHeight="1">
      <c r="B134" s="21"/>
      <c r="C134" s="175" t="s">
        <v>134</v>
      </c>
      <c r="D134" s="175" t="s">
        <v>167</v>
      </c>
      <c r="E134" s="176" t="s">
        <v>308</v>
      </c>
      <c r="F134" s="177" t="s">
        <v>309</v>
      </c>
      <c r="G134" s="178" t="s">
        <v>170</v>
      </c>
      <c r="H134" s="179">
        <v>12.87</v>
      </c>
      <c r="I134" s="180"/>
      <c r="J134" s="181">
        <f>ROUND(I134*H134,2)</f>
        <v>0</v>
      </c>
      <c r="K134" s="177" t="s">
        <v>171</v>
      </c>
      <c r="L134" s="25"/>
      <c r="M134" s="182" t="s">
        <v>1</v>
      </c>
      <c r="N134" s="183" t="s">
        <v>41</v>
      </c>
      <c r="O134" s="22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AR134" s="186" t="s">
        <v>172</v>
      </c>
      <c r="AT134" s="186" t="s">
        <v>167</v>
      </c>
      <c r="AU134" s="186" t="s">
        <v>86</v>
      </c>
      <c r="AY134" s="3" t="s">
        <v>165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3" t="s">
        <v>84</v>
      </c>
      <c r="BK134" s="187">
        <f>ROUND(I134*H134,2)</f>
        <v>0</v>
      </c>
      <c r="BL134" s="3" t="s">
        <v>172</v>
      </c>
      <c r="BM134" s="186" t="s">
        <v>590</v>
      </c>
    </row>
    <row r="135" spans="2:65" s="188" customFormat="1">
      <c r="B135" s="189"/>
      <c r="C135" s="190"/>
      <c r="D135" s="191" t="s">
        <v>174</v>
      </c>
      <c r="E135" s="192" t="s">
        <v>1</v>
      </c>
      <c r="F135" s="193" t="s">
        <v>591</v>
      </c>
      <c r="G135" s="190"/>
      <c r="H135" s="194">
        <v>12.87</v>
      </c>
      <c r="I135" s="195"/>
      <c r="J135" s="190"/>
      <c r="K135" s="190"/>
      <c r="L135" s="196"/>
      <c r="M135" s="197"/>
      <c r="N135" s="190"/>
      <c r="O135" s="190"/>
      <c r="P135" s="190"/>
      <c r="Q135" s="190"/>
      <c r="R135" s="190"/>
      <c r="S135" s="190"/>
      <c r="T135" s="198"/>
      <c r="AT135" s="199" t="s">
        <v>174</v>
      </c>
      <c r="AU135" s="199" t="s">
        <v>86</v>
      </c>
      <c r="AV135" s="188" t="s">
        <v>86</v>
      </c>
      <c r="AW135" s="188" t="s">
        <v>31</v>
      </c>
      <c r="AX135" s="188" t="s">
        <v>76</v>
      </c>
      <c r="AY135" s="199" t="s">
        <v>165</v>
      </c>
    </row>
    <row r="136" spans="2:65" s="200" customFormat="1">
      <c r="B136" s="201"/>
      <c r="C136" s="202"/>
      <c r="D136" s="191" t="s">
        <v>174</v>
      </c>
      <c r="E136" s="203" t="s">
        <v>1</v>
      </c>
      <c r="F136" s="204" t="s">
        <v>176</v>
      </c>
      <c r="G136" s="202"/>
      <c r="H136" s="205">
        <v>12.87</v>
      </c>
      <c r="I136" s="206"/>
      <c r="J136" s="202"/>
      <c r="K136" s="202"/>
      <c r="L136" s="207"/>
      <c r="M136" s="208"/>
      <c r="N136" s="202"/>
      <c r="O136" s="202"/>
      <c r="P136" s="202"/>
      <c r="Q136" s="202"/>
      <c r="R136" s="202"/>
      <c r="S136" s="202"/>
      <c r="T136" s="209"/>
      <c r="AT136" s="210" t="s">
        <v>174</v>
      </c>
      <c r="AU136" s="210" t="s">
        <v>86</v>
      </c>
      <c r="AV136" s="200" t="s">
        <v>172</v>
      </c>
      <c r="AW136" s="200" t="s">
        <v>31</v>
      </c>
      <c r="AX136" s="200" t="s">
        <v>84</v>
      </c>
      <c r="AY136" s="210" t="s">
        <v>165</v>
      </c>
    </row>
    <row r="137" spans="2:65" s="20" customFormat="1" ht="24.2" customHeight="1">
      <c r="B137" s="21"/>
      <c r="C137" s="175" t="s">
        <v>172</v>
      </c>
      <c r="D137" s="175" t="s">
        <v>167</v>
      </c>
      <c r="E137" s="176" t="s">
        <v>312</v>
      </c>
      <c r="F137" s="177" t="s">
        <v>313</v>
      </c>
      <c r="G137" s="178" t="s">
        <v>170</v>
      </c>
      <c r="H137" s="179">
        <v>12.87</v>
      </c>
      <c r="I137" s="180"/>
      <c r="J137" s="181">
        <f>ROUND(I137*H137,2)</f>
        <v>0</v>
      </c>
      <c r="K137" s="177" t="s">
        <v>171</v>
      </c>
      <c r="L137" s="25"/>
      <c r="M137" s="182" t="s">
        <v>1</v>
      </c>
      <c r="N137" s="183" t="s">
        <v>41</v>
      </c>
      <c r="O137" s="22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AR137" s="186" t="s">
        <v>172</v>
      </c>
      <c r="AT137" s="186" t="s">
        <v>167</v>
      </c>
      <c r="AU137" s="186" t="s">
        <v>86</v>
      </c>
      <c r="AY137" s="3" t="s">
        <v>165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3" t="s">
        <v>84</v>
      </c>
      <c r="BK137" s="187">
        <f>ROUND(I137*H137,2)</f>
        <v>0</v>
      </c>
      <c r="BL137" s="3" t="s">
        <v>172</v>
      </c>
      <c r="BM137" s="186" t="s">
        <v>592</v>
      </c>
    </row>
    <row r="138" spans="2:65" s="211" customFormat="1">
      <c r="B138" s="212"/>
      <c r="C138" s="213"/>
      <c r="D138" s="191" t="s">
        <v>174</v>
      </c>
      <c r="E138" s="214" t="s">
        <v>1</v>
      </c>
      <c r="F138" s="215" t="s">
        <v>593</v>
      </c>
      <c r="G138" s="213"/>
      <c r="H138" s="214" t="s">
        <v>1</v>
      </c>
      <c r="I138" s="216"/>
      <c r="J138" s="213"/>
      <c r="K138" s="213"/>
      <c r="L138" s="217"/>
      <c r="M138" s="218"/>
      <c r="N138" s="213"/>
      <c r="O138" s="213"/>
      <c r="P138" s="213"/>
      <c r="Q138" s="213"/>
      <c r="R138" s="213"/>
      <c r="S138" s="213"/>
      <c r="T138" s="219"/>
      <c r="AT138" s="220" t="s">
        <v>174</v>
      </c>
      <c r="AU138" s="220" t="s">
        <v>86</v>
      </c>
      <c r="AV138" s="211" t="s">
        <v>84</v>
      </c>
      <c r="AW138" s="211" t="s">
        <v>31</v>
      </c>
      <c r="AX138" s="211" t="s">
        <v>76</v>
      </c>
      <c r="AY138" s="220" t="s">
        <v>165</v>
      </c>
    </row>
    <row r="139" spans="2:65" s="211" customFormat="1">
      <c r="B139" s="212"/>
      <c r="C139" s="213"/>
      <c r="D139" s="191" t="s">
        <v>174</v>
      </c>
      <c r="E139" s="214" t="s">
        <v>1</v>
      </c>
      <c r="F139" s="215" t="s">
        <v>316</v>
      </c>
      <c r="G139" s="213"/>
      <c r="H139" s="214" t="s">
        <v>1</v>
      </c>
      <c r="I139" s="216"/>
      <c r="J139" s="213"/>
      <c r="K139" s="213"/>
      <c r="L139" s="217"/>
      <c r="M139" s="218"/>
      <c r="N139" s="213"/>
      <c r="O139" s="213"/>
      <c r="P139" s="213"/>
      <c r="Q139" s="213"/>
      <c r="R139" s="213"/>
      <c r="S139" s="213"/>
      <c r="T139" s="219"/>
      <c r="AT139" s="220" t="s">
        <v>174</v>
      </c>
      <c r="AU139" s="220" t="s">
        <v>86</v>
      </c>
      <c r="AV139" s="211" t="s">
        <v>84</v>
      </c>
      <c r="AW139" s="211" t="s">
        <v>31</v>
      </c>
      <c r="AX139" s="211" t="s">
        <v>76</v>
      </c>
      <c r="AY139" s="220" t="s">
        <v>165</v>
      </c>
    </row>
    <row r="140" spans="2:65" s="188" customFormat="1">
      <c r="B140" s="189"/>
      <c r="C140" s="190"/>
      <c r="D140" s="191" t="s">
        <v>174</v>
      </c>
      <c r="E140" s="192" t="s">
        <v>1</v>
      </c>
      <c r="F140" s="193" t="s">
        <v>594</v>
      </c>
      <c r="G140" s="190"/>
      <c r="H140" s="194">
        <v>12.87</v>
      </c>
      <c r="I140" s="195"/>
      <c r="J140" s="190"/>
      <c r="K140" s="190"/>
      <c r="L140" s="196"/>
      <c r="M140" s="197"/>
      <c r="N140" s="190"/>
      <c r="O140" s="190"/>
      <c r="P140" s="190"/>
      <c r="Q140" s="190"/>
      <c r="R140" s="190"/>
      <c r="S140" s="190"/>
      <c r="T140" s="198"/>
      <c r="AT140" s="199" t="s">
        <v>174</v>
      </c>
      <c r="AU140" s="199" t="s">
        <v>86</v>
      </c>
      <c r="AV140" s="188" t="s">
        <v>86</v>
      </c>
      <c r="AW140" s="188" t="s">
        <v>31</v>
      </c>
      <c r="AX140" s="188" t="s">
        <v>76</v>
      </c>
      <c r="AY140" s="199" t="s">
        <v>165</v>
      </c>
    </row>
    <row r="141" spans="2:65" s="200" customFormat="1">
      <c r="B141" s="201"/>
      <c r="C141" s="202"/>
      <c r="D141" s="191" t="s">
        <v>174</v>
      </c>
      <c r="E141" s="203" t="s">
        <v>1</v>
      </c>
      <c r="F141" s="204" t="s">
        <v>176</v>
      </c>
      <c r="G141" s="202"/>
      <c r="H141" s="205">
        <v>12.87</v>
      </c>
      <c r="I141" s="206"/>
      <c r="J141" s="202"/>
      <c r="K141" s="202"/>
      <c r="L141" s="207"/>
      <c r="M141" s="208"/>
      <c r="N141" s="202"/>
      <c r="O141" s="202"/>
      <c r="P141" s="202"/>
      <c r="Q141" s="202"/>
      <c r="R141" s="202"/>
      <c r="S141" s="202"/>
      <c r="T141" s="209"/>
      <c r="AT141" s="210" t="s">
        <v>174</v>
      </c>
      <c r="AU141" s="210" t="s">
        <v>86</v>
      </c>
      <c r="AV141" s="200" t="s">
        <v>172</v>
      </c>
      <c r="AW141" s="200" t="s">
        <v>31</v>
      </c>
      <c r="AX141" s="200" t="s">
        <v>84</v>
      </c>
      <c r="AY141" s="210" t="s">
        <v>165</v>
      </c>
    </row>
    <row r="142" spans="2:65" s="20" customFormat="1" ht="24.2" customHeight="1">
      <c r="B142" s="21"/>
      <c r="C142" s="175" t="s">
        <v>191</v>
      </c>
      <c r="D142" s="175" t="s">
        <v>167</v>
      </c>
      <c r="E142" s="176" t="s">
        <v>595</v>
      </c>
      <c r="F142" s="177" t="s">
        <v>596</v>
      </c>
      <c r="G142" s="178" t="s">
        <v>132</v>
      </c>
      <c r="H142" s="179">
        <v>8.44</v>
      </c>
      <c r="I142" s="180"/>
      <c r="J142" s="181">
        <f>ROUND(I142*H142,2)</f>
        <v>0</v>
      </c>
      <c r="K142" s="177" t="s">
        <v>171</v>
      </c>
      <c r="L142" s="25"/>
      <c r="M142" s="182" t="s">
        <v>1</v>
      </c>
      <c r="N142" s="183" t="s">
        <v>41</v>
      </c>
      <c r="O142" s="22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AR142" s="186" t="s">
        <v>172</v>
      </c>
      <c r="AT142" s="186" t="s">
        <v>167</v>
      </c>
      <c r="AU142" s="186" t="s">
        <v>86</v>
      </c>
      <c r="AY142" s="3" t="s">
        <v>165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3" t="s">
        <v>84</v>
      </c>
      <c r="BK142" s="187">
        <f>ROUND(I142*H142,2)</f>
        <v>0</v>
      </c>
      <c r="BL142" s="3" t="s">
        <v>172</v>
      </c>
      <c r="BM142" s="186" t="s">
        <v>597</v>
      </c>
    </row>
    <row r="143" spans="2:65" s="188" customFormat="1">
      <c r="B143" s="189"/>
      <c r="C143" s="190"/>
      <c r="D143" s="191" t="s">
        <v>174</v>
      </c>
      <c r="E143" s="192" t="s">
        <v>1</v>
      </c>
      <c r="F143" s="193" t="s">
        <v>598</v>
      </c>
      <c r="G143" s="190"/>
      <c r="H143" s="194">
        <v>8.44</v>
      </c>
      <c r="I143" s="195"/>
      <c r="J143" s="190"/>
      <c r="K143" s="190"/>
      <c r="L143" s="196"/>
      <c r="M143" s="197"/>
      <c r="N143" s="190"/>
      <c r="O143" s="190"/>
      <c r="P143" s="190"/>
      <c r="Q143" s="190"/>
      <c r="R143" s="190"/>
      <c r="S143" s="190"/>
      <c r="T143" s="198"/>
      <c r="AT143" s="199" t="s">
        <v>174</v>
      </c>
      <c r="AU143" s="199" t="s">
        <v>86</v>
      </c>
      <c r="AV143" s="188" t="s">
        <v>86</v>
      </c>
      <c r="AW143" s="188" t="s">
        <v>31</v>
      </c>
      <c r="AX143" s="188" t="s">
        <v>84</v>
      </c>
      <c r="AY143" s="199" t="s">
        <v>165</v>
      </c>
    </row>
    <row r="144" spans="2:65" s="159" customFormat="1" ht="22.9" customHeight="1">
      <c r="B144" s="160"/>
      <c r="C144" s="161"/>
      <c r="D144" s="162" t="s">
        <v>75</v>
      </c>
      <c r="E144" s="173" t="s">
        <v>86</v>
      </c>
      <c r="F144" s="173" t="s">
        <v>205</v>
      </c>
      <c r="G144" s="161"/>
      <c r="H144" s="161"/>
      <c r="I144" s="164"/>
      <c r="J144" s="174">
        <f>BK144</f>
        <v>0</v>
      </c>
      <c r="K144" s="161"/>
      <c r="L144" s="166"/>
      <c r="M144" s="167"/>
      <c r="N144" s="161"/>
      <c r="O144" s="161"/>
      <c r="P144" s="168">
        <f>SUM(P145:P147)</f>
        <v>0</v>
      </c>
      <c r="Q144" s="161"/>
      <c r="R144" s="168">
        <f>SUM(R145:R147)</f>
        <v>3.45153</v>
      </c>
      <c r="S144" s="161"/>
      <c r="T144" s="169">
        <f>SUM(T145:T147)</f>
        <v>0</v>
      </c>
      <c r="AR144" s="170" t="s">
        <v>84</v>
      </c>
      <c r="AT144" s="171" t="s">
        <v>75</v>
      </c>
      <c r="AU144" s="171" t="s">
        <v>84</v>
      </c>
      <c r="AY144" s="170" t="s">
        <v>165</v>
      </c>
      <c r="BK144" s="172">
        <f>SUM(BK145:BK147)</f>
        <v>0</v>
      </c>
    </row>
    <row r="145" spans="2:65" s="20" customFormat="1" ht="16.5" customHeight="1">
      <c r="B145" s="21"/>
      <c r="C145" s="175" t="s">
        <v>198</v>
      </c>
      <c r="D145" s="175" t="s">
        <v>167</v>
      </c>
      <c r="E145" s="176" t="s">
        <v>211</v>
      </c>
      <c r="F145" s="177" t="s">
        <v>212</v>
      </c>
      <c r="G145" s="178" t="s">
        <v>170</v>
      </c>
      <c r="H145" s="179">
        <v>1.5</v>
      </c>
      <c r="I145" s="180"/>
      <c r="J145" s="181">
        <f>ROUND(I145*H145,2)</f>
        <v>0</v>
      </c>
      <c r="K145" s="177" t="s">
        <v>171</v>
      </c>
      <c r="L145" s="25"/>
      <c r="M145" s="182" t="s">
        <v>1</v>
      </c>
      <c r="N145" s="183" t="s">
        <v>41</v>
      </c>
      <c r="O145" s="22"/>
      <c r="P145" s="184">
        <f>O145*H145</f>
        <v>0</v>
      </c>
      <c r="Q145" s="184">
        <v>2.3010199999999998</v>
      </c>
      <c r="R145" s="184">
        <f>Q145*H145</f>
        <v>3.45153</v>
      </c>
      <c r="S145" s="184">
        <v>0</v>
      </c>
      <c r="T145" s="185">
        <f>S145*H145</f>
        <v>0</v>
      </c>
      <c r="AR145" s="186" t="s">
        <v>172</v>
      </c>
      <c r="AT145" s="186" t="s">
        <v>167</v>
      </c>
      <c r="AU145" s="186" t="s">
        <v>86</v>
      </c>
      <c r="AY145" s="3" t="s">
        <v>165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3" t="s">
        <v>84</v>
      </c>
      <c r="BK145" s="187">
        <f>ROUND(I145*H145,2)</f>
        <v>0</v>
      </c>
      <c r="BL145" s="3" t="s">
        <v>172</v>
      </c>
      <c r="BM145" s="186" t="s">
        <v>599</v>
      </c>
    </row>
    <row r="146" spans="2:65" s="188" customFormat="1">
      <c r="B146" s="189"/>
      <c r="C146" s="190"/>
      <c r="D146" s="191" t="s">
        <v>174</v>
      </c>
      <c r="E146" s="192" t="s">
        <v>1</v>
      </c>
      <c r="F146" s="193" t="s">
        <v>600</v>
      </c>
      <c r="G146" s="190"/>
      <c r="H146" s="194">
        <v>1.5</v>
      </c>
      <c r="I146" s="195"/>
      <c r="J146" s="190"/>
      <c r="K146" s="190"/>
      <c r="L146" s="196"/>
      <c r="M146" s="197"/>
      <c r="N146" s="190"/>
      <c r="O146" s="190"/>
      <c r="P146" s="190"/>
      <c r="Q146" s="190"/>
      <c r="R146" s="190"/>
      <c r="S146" s="190"/>
      <c r="T146" s="198"/>
      <c r="AT146" s="199" t="s">
        <v>174</v>
      </c>
      <c r="AU146" s="199" t="s">
        <v>86</v>
      </c>
      <c r="AV146" s="188" t="s">
        <v>86</v>
      </c>
      <c r="AW146" s="188" t="s">
        <v>31</v>
      </c>
      <c r="AX146" s="188" t="s">
        <v>76</v>
      </c>
      <c r="AY146" s="199" t="s">
        <v>165</v>
      </c>
    </row>
    <row r="147" spans="2:65" s="200" customFormat="1">
      <c r="B147" s="201"/>
      <c r="C147" s="202"/>
      <c r="D147" s="191" t="s">
        <v>174</v>
      </c>
      <c r="E147" s="203" t="s">
        <v>1</v>
      </c>
      <c r="F147" s="204" t="s">
        <v>176</v>
      </c>
      <c r="G147" s="202"/>
      <c r="H147" s="205">
        <v>1.5</v>
      </c>
      <c r="I147" s="206"/>
      <c r="J147" s="202"/>
      <c r="K147" s="202"/>
      <c r="L147" s="207"/>
      <c r="M147" s="208"/>
      <c r="N147" s="202"/>
      <c r="O147" s="202"/>
      <c r="P147" s="202"/>
      <c r="Q147" s="202"/>
      <c r="R147" s="202"/>
      <c r="S147" s="202"/>
      <c r="T147" s="209"/>
      <c r="AT147" s="210" t="s">
        <v>174</v>
      </c>
      <c r="AU147" s="210" t="s">
        <v>86</v>
      </c>
      <c r="AV147" s="200" t="s">
        <v>172</v>
      </c>
      <c r="AW147" s="200" t="s">
        <v>31</v>
      </c>
      <c r="AX147" s="200" t="s">
        <v>84</v>
      </c>
      <c r="AY147" s="210" t="s">
        <v>165</v>
      </c>
    </row>
    <row r="148" spans="2:65" s="159" customFormat="1" ht="22.9" customHeight="1">
      <c r="B148" s="160"/>
      <c r="C148" s="161"/>
      <c r="D148" s="162" t="s">
        <v>75</v>
      </c>
      <c r="E148" s="173" t="s">
        <v>172</v>
      </c>
      <c r="F148" s="173" t="s">
        <v>372</v>
      </c>
      <c r="G148" s="161"/>
      <c r="H148" s="161"/>
      <c r="I148" s="164"/>
      <c r="J148" s="174">
        <f>BK148</f>
        <v>0</v>
      </c>
      <c r="K148" s="161"/>
      <c r="L148" s="166"/>
      <c r="M148" s="167"/>
      <c r="N148" s="161"/>
      <c r="O148" s="161"/>
      <c r="P148" s="168">
        <f>SUM(P149:P176)</f>
        <v>0</v>
      </c>
      <c r="Q148" s="161"/>
      <c r="R148" s="168">
        <f>SUM(R149:R176)</f>
        <v>12.580933340000001</v>
      </c>
      <c r="S148" s="161"/>
      <c r="T148" s="169">
        <f>SUM(T149:T176)</f>
        <v>0</v>
      </c>
      <c r="AR148" s="170" t="s">
        <v>84</v>
      </c>
      <c r="AT148" s="171" t="s">
        <v>75</v>
      </c>
      <c r="AU148" s="171" t="s">
        <v>84</v>
      </c>
      <c r="AY148" s="170" t="s">
        <v>165</v>
      </c>
      <c r="BK148" s="172">
        <f>SUM(BK149:BK176)</f>
        <v>0</v>
      </c>
    </row>
    <row r="149" spans="2:65" s="20" customFormat="1" ht="21.75" customHeight="1">
      <c r="B149" s="21"/>
      <c r="C149" s="175" t="s">
        <v>206</v>
      </c>
      <c r="D149" s="175" t="s">
        <v>167</v>
      </c>
      <c r="E149" s="176" t="s">
        <v>601</v>
      </c>
      <c r="F149" s="177" t="s">
        <v>602</v>
      </c>
      <c r="G149" s="178" t="s">
        <v>170</v>
      </c>
      <c r="H149" s="179">
        <v>4.68</v>
      </c>
      <c r="I149" s="180"/>
      <c r="J149" s="181">
        <f>ROUND(I149*H149,2)</f>
        <v>0</v>
      </c>
      <c r="K149" s="177" t="s">
        <v>171</v>
      </c>
      <c r="L149" s="25"/>
      <c r="M149" s="182" t="s">
        <v>1</v>
      </c>
      <c r="N149" s="183" t="s">
        <v>41</v>
      </c>
      <c r="O149" s="22"/>
      <c r="P149" s="184">
        <f>O149*H149</f>
        <v>0</v>
      </c>
      <c r="Q149" s="184">
        <v>2.5019499999999999</v>
      </c>
      <c r="R149" s="184">
        <f>Q149*H149</f>
        <v>11.709125999999999</v>
      </c>
      <c r="S149" s="184">
        <v>0</v>
      </c>
      <c r="T149" s="185">
        <f>S149*H149</f>
        <v>0</v>
      </c>
      <c r="AR149" s="186" t="s">
        <v>172</v>
      </c>
      <c r="AT149" s="186" t="s">
        <v>167</v>
      </c>
      <c r="AU149" s="186" t="s">
        <v>86</v>
      </c>
      <c r="AY149" s="3" t="s">
        <v>165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3" t="s">
        <v>84</v>
      </c>
      <c r="BK149" s="187">
        <f>ROUND(I149*H149,2)</f>
        <v>0</v>
      </c>
      <c r="BL149" s="3" t="s">
        <v>172</v>
      </c>
      <c r="BM149" s="186" t="s">
        <v>603</v>
      </c>
    </row>
    <row r="150" spans="2:65" s="211" customFormat="1">
      <c r="B150" s="212"/>
      <c r="C150" s="213"/>
      <c r="D150" s="191" t="s">
        <v>174</v>
      </c>
      <c r="E150" s="214" t="s">
        <v>1</v>
      </c>
      <c r="F150" s="215" t="s">
        <v>604</v>
      </c>
      <c r="G150" s="213"/>
      <c r="H150" s="214" t="s">
        <v>1</v>
      </c>
      <c r="I150" s="216"/>
      <c r="J150" s="213"/>
      <c r="K150" s="213"/>
      <c r="L150" s="217"/>
      <c r="M150" s="218"/>
      <c r="N150" s="213"/>
      <c r="O150" s="213"/>
      <c r="P150" s="213"/>
      <c r="Q150" s="213"/>
      <c r="R150" s="213"/>
      <c r="S150" s="213"/>
      <c r="T150" s="219"/>
      <c r="AT150" s="220" t="s">
        <v>174</v>
      </c>
      <c r="AU150" s="220" t="s">
        <v>86</v>
      </c>
      <c r="AV150" s="211" t="s">
        <v>84</v>
      </c>
      <c r="AW150" s="211" t="s">
        <v>31</v>
      </c>
      <c r="AX150" s="211" t="s">
        <v>76</v>
      </c>
      <c r="AY150" s="220" t="s">
        <v>165</v>
      </c>
    </row>
    <row r="151" spans="2:65" s="188" customFormat="1">
      <c r="B151" s="189"/>
      <c r="C151" s="190"/>
      <c r="D151" s="191" t="s">
        <v>174</v>
      </c>
      <c r="E151" s="192" t="s">
        <v>1</v>
      </c>
      <c r="F151" s="193" t="s">
        <v>605</v>
      </c>
      <c r="G151" s="190"/>
      <c r="H151" s="194">
        <v>3.9660000000000002</v>
      </c>
      <c r="I151" s="195"/>
      <c r="J151" s="190"/>
      <c r="K151" s="190"/>
      <c r="L151" s="196"/>
      <c r="M151" s="197"/>
      <c r="N151" s="190"/>
      <c r="O151" s="190"/>
      <c r="P151" s="190"/>
      <c r="Q151" s="190"/>
      <c r="R151" s="190"/>
      <c r="S151" s="190"/>
      <c r="T151" s="198"/>
      <c r="AT151" s="199" t="s">
        <v>174</v>
      </c>
      <c r="AU151" s="199" t="s">
        <v>86</v>
      </c>
      <c r="AV151" s="188" t="s">
        <v>86</v>
      </c>
      <c r="AW151" s="188" t="s">
        <v>31</v>
      </c>
      <c r="AX151" s="188" t="s">
        <v>76</v>
      </c>
      <c r="AY151" s="199" t="s">
        <v>165</v>
      </c>
    </row>
    <row r="152" spans="2:65" s="188" customFormat="1">
      <c r="B152" s="189"/>
      <c r="C152" s="190"/>
      <c r="D152" s="191" t="s">
        <v>174</v>
      </c>
      <c r="E152" s="192" t="s">
        <v>1</v>
      </c>
      <c r="F152" s="193" t="s">
        <v>606</v>
      </c>
      <c r="G152" s="190"/>
      <c r="H152" s="194">
        <v>0.71399999999999997</v>
      </c>
      <c r="I152" s="195"/>
      <c r="J152" s="190"/>
      <c r="K152" s="190"/>
      <c r="L152" s="196"/>
      <c r="M152" s="197"/>
      <c r="N152" s="190"/>
      <c r="O152" s="190"/>
      <c r="P152" s="190"/>
      <c r="Q152" s="190"/>
      <c r="R152" s="190"/>
      <c r="S152" s="190"/>
      <c r="T152" s="198"/>
      <c r="AT152" s="199" t="s">
        <v>174</v>
      </c>
      <c r="AU152" s="199" t="s">
        <v>86</v>
      </c>
      <c r="AV152" s="188" t="s">
        <v>86</v>
      </c>
      <c r="AW152" s="188" t="s">
        <v>31</v>
      </c>
      <c r="AX152" s="188" t="s">
        <v>76</v>
      </c>
      <c r="AY152" s="199" t="s">
        <v>165</v>
      </c>
    </row>
    <row r="153" spans="2:65" s="200" customFormat="1">
      <c r="B153" s="201"/>
      <c r="C153" s="202"/>
      <c r="D153" s="191" t="s">
        <v>174</v>
      </c>
      <c r="E153" s="203" t="s">
        <v>1</v>
      </c>
      <c r="F153" s="204" t="s">
        <v>176</v>
      </c>
      <c r="G153" s="202"/>
      <c r="H153" s="205">
        <v>4.68</v>
      </c>
      <c r="I153" s="206"/>
      <c r="J153" s="202"/>
      <c r="K153" s="202"/>
      <c r="L153" s="207"/>
      <c r="M153" s="208"/>
      <c r="N153" s="202"/>
      <c r="O153" s="202"/>
      <c r="P153" s="202"/>
      <c r="Q153" s="202"/>
      <c r="R153" s="202"/>
      <c r="S153" s="202"/>
      <c r="T153" s="209"/>
      <c r="AT153" s="210" t="s">
        <v>174</v>
      </c>
      <c r="AU153" s="210" t="s">
        <v>86</v>
      </c>
      <c r="AV153" s="200" t="s">
        <v>172</v>
      </c>
      <c r="AW153" s="200" t="s">
        <v>31</v>
      </c>
      <c r="AX153" s="200" t="s">
        <v>84</v>
      </c>
      <c r="AY153" s="210" t="s">
        <v>165</v>
      </c>
    </row>
    <row r="154" spans="2:65" s="20" customFormat="1" ht="24.2" customHeight="1">
      <c r="B154" s="21"/>
      <c r="C154" s="175" t="s">
        <v>203</v>
      </c>
      <c r="D154" s="175" t="s">
        <v>167</v>
      </c>
      <c r="E154" s="176" t="s">
        <v>607</v>
      </c>
      <c r="F154" s="177" t="s">
        <v>608</v>
      </c>
      <c r="G154" s="178" t="s">
        <v>202</v>
      </c>
      <c r="H154" s="179">
        <v>0.56200000000000006</v>
      </c>
      <c r="I154" s="180"/>
      <c r="J154" s="181">
        <f>ROUND(I154*H154,2)</f>
        <v>0</v>
      </c>
      <c r="K154" s="177" t="s">
        <v>171</v>
      </c>
      <c r="L154" s="25"/>
      <c r="M154" s="182" t="s">
        <v>1</v>
      </c>
      <c r="N154" s="183" t="s">
        <v>41</v>
      </c>
      <c r="O154" s="22"/>
      <c r="P154" s="184">
        <f>O154*H154</f>
        <v>0</v>
      </c>
      <c r="Q154" s="184">
        <v>1.0492699999999999</v>
      </c>
      <c r="R154" s="184">
        <f>Q154*H154</f>
        <v>0.58968973999999996</v>
      </c>
      <c r="S154" s="184">
        <v>0</v>
      </c>
      <c r="T154" s="185">
        <f>S154*H154</f>
        <v>0</v>
      </c>
      <c r="AR154" s="186" t="s">
        <v>172</v>
      </c>
      <c r="AT154" s="186" t="s">
        <v>167</v>
      </c>
      <c r="AU154" s="186" t="s">
        <v>86</v>
      </c>
      <c r="AY154" s="3" t="s">
        <v>165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3" t="s">
        <v>84</v>
      </c>
      <c r="BK154" s="187">
        <f>ROUND(I154*H154,2)</f>
        <v>0</v>
      </c>
      <c r="BL154" s="3" t="s">
        <v>172</v>
      </c>
      <c r="BM154" s="186" t="s">
        <v>609</v>
      </c>
    </row>
    <row r="155" spans="2:65" s="211" customFormat="1">
      <c r="B155" s="212"/>
      <c r="C155" s="213"/>
      <c r="D155" s="191" t="s">
        <v>174</v>
      </c>
      <c r="E155" s="214" t="s">
        <v>1</v>
      </c>
      <c r="F155" s="215" t="s">
        <v>610</v>
      </c>
      <c r="G155" s="213"/>
      <c r="H155" s="214" t="s">
        <v>1</v>
      </c>
      <c r="I155" s="216"/>
      <c r="J155" s="213"/>
      <c r="K155" s="213"/>
      <c r="L155" s="217"/>
      <c r="M155" s="218"/>
      <c r="N155" s="213"/>
      <c r="O155" s="213"/>
      <c r="P155" s="213"/>
      <c r="Q155" s="213"/>
      <c r="R155" s="213"/>
      <c r="S155" s="213"/>
      <c r="T155" s="219"/>
      <c r="AT155" s="220" t="s">
        <v>174</v>
      </c>
      <c r="AU155" s="220" t="s">
        <v>86</v>
      </c>
      <c r="AV155" s="211" t="s">
        <v>84</v>
      </c>
      <c r="AW155" s="211" t="s">
        <v>31</v>
      </c>
      <c r="AX155" s="211" t="s">
        <v>76</v>
      </c>
      <c r="AY155" s="220" t="s">
        <v>165</v>
      </c>
    </row>
    <row r="156" spans="2:65" s="188" customFormat="1">
      <c r="B156" s="189"/>
      <c r="C156" s="190"/>
      <c r="D156" s="191" t="s">
        <v>174</v>
      </c>
      <c r="E156" s="192" t="s">
        <v>1</v>
      </c>
      <c r="F156" s="193" t="s">
        <v>611</v>
      </c>
      <c r="G156" s="190"/>
      <c r="H156" s="194">
        <v>0.47599999999999998</v>
      </c>
      <c r="I156" s="195"/>
      <c r="J156" s="190"/>
      <c r="K156" s="190"/>
      <c r="L156" s="196"/>
      <c r="M156" s="197"/>
      <c r="N156" s="190"/>
      <c r="O156" s="190"/>
      <c r="P156" s="190"/>
      <c r="Q156" s="190"/>
      <c r="R156" s="190"/>
      <c r="S156" s="190"/>
      <c r="T156" s="198"/>
      <c r="AT156" s="199" t="s">
        <v>174</v>
      </c>
      <c r="AU156" s="199" t="s">
        <v>86</v>
      </c>
      <c r="AV156" s="188" t="s">
        <v>86</v>
      </c>
      <c r="AW156" s="188" t="s">
        <v>31</v>
      </c>
      <c r="AX156" s="188" t="s">
        <v>76</v>
      </c>
      <c r="AY156" s="199" t="s">
        <v>165</v>
      </c>
    </row>
    <row r="157" spans="2:65" s="188" customFormat="1">
      <c r="B157" s="189"/>
      <c r="C157" s="190"/>
      <c r="D157" s="191" t="s">
        <v>174</v>
      </c>
      <c r="E157" s="192" t="s">
        <v>1</v>
      </c>
      <c r="F157" s="193" t="s">
        <v>612</v>
      </c>
      <c r="G157" s="190"/>
      <c r="H157" s="194">
        <v>8.5999999999999993E-2</v>
      </c>
      <c r="I157" s="195"/>
      <c r="J157" s="190"/>
      <c r="K157" s="190"/>
      <c r="L157" s="196"/>
      <c r="M157" s="197"/>
      <c r="N157" s="190"/>
      <c r="O157" s="190"/>
      <c r="P157" s="190"/>
      <c r="Q157" s="190"/>
      <c r="R157" s="190"/>
      <c r="S157" s="190"/>
      <c r="T157" s="198"/>
      <c r="AT157" s="199" t="s">
        <v>174</v>
      </c>
      <c r="AU157" s="199" t="s">
        <v>86</v>
      </c>
      <c r="AV157" s="188" t="s">
        <v>86</v>
      </c>
      <c r="AW157" s="188" t="s">
        <v>31</v>
      </c>
      <c r="AX157" s="188" t="s">
        <v>76</v>
      </c>
      <c r="AY157" s="199" t="s">
        <v>165</v>
      </c>
    </row>
    <row r="158" spans="2:65" s="200" customFormat="1">
      <c r="B158" s="201"/>
      <c r="C158" s="202"/>
      <c r="D158" s="191" t="s">
        <v>174</v>
      </c>
      <c r="E158" s="203" t="s">
        <v>1</v>
      </c>
      <c r="F158" s="204" t="s">
        <v>176</v>
      </c>
      <c r="G158" s="202"/>
      <c r="H158" s="205">
        <v>0.56199999999999994</v>
      </c>
      <c r="I158" s="206"/>
      <c r="J158" s="202"/>
      <c r="K158" s="202"/>
      <c r="L158" s="207"/>
      <c r="M158" s="208"/>
      <c r="N158" s="202"/>
      <c r="O158" s="202"/>
      <c r="P158" s="202"/>
      <c r="Q158" s="202"/>
      <c r="R158" s="202"/>
      <c r="S158" s="202"/>
      <c r="T158" s="209"/>
      <c r="AT158" s="210" t="s">
        <v>174</v>
      </c>
      <c r="AU158" s="210" t="s">
        <v>86</v>
      </c>
      <c r="AV158" s="200" t="s">
        <v>172</v>
      </c>
      <c r="AW158" s="200" t="s">
        <v>31</v>
      </c>
      <c r="AX158" s="200" t="s">
        <v>84</v>
      </c>
      <c r="AY158" s="210" t="s">
        <v>165</v>
      </c>
    </row>
    <row r="159" spans="2:65" s="20" customFormat="1" ht="24.2" customHeight="1">
      <c r="B159" s="21"/>
      <c r="C159" s="175" t="s">
        <v>214</v>
      </c>
      <c r="D159" s="175" t="s">
        <v>167</v>
      </c>
      <c r="E159" s="176" t="s">
        <v>613</v>
      </c>
      <c r="F159" s="177" t="s">
        <v>614</v>
      </c>
      <c r="G159" s="178" t="s">
        <v>132</v>
      </c>
      <c r="H159" s="179">
        <v>9.7050000000000001</v>
      </c>
      <c r="I159" s="180"/>
      <c r="J159" s="181">
        <f>ROUND(I159*H159,2)</f>
        <v>0</v>
      </c>
      <c r="K159" s="177" t="s">
        <v>171</v>
      </c>
      <c r="L159" s="25"/>
      <c r="M159" s="182" t="s">
        <v>1</v>
      </c>
      <c r="N159" s="183" t="s">
        <v>41</v>
      </c>
      <c r="O159" s="22"/>
      <c r="P159" s="184">
        <f>O159*H159</f>
        <v>0</v>
      </c>
      <c r="Q159" s="184">
        <v>1.2959999999999999E-2</v>
      </c>
      <c r="R159" s="184">
        <f>Q159*H159</f>
        <v>0.12577679999999999</v>
      </c>
      <c r="S159" s="184">
        <v>0</v>
      </c>
      <c r="T159" s="185">
        <f>S159*H159</f>
        <v>0</v>
      </c>
      <c r="AR159" s="186" t="s">
        <v>172</v>
      </c>
      <c r="AT159" s="186" t="s">
        <v>167</v>
      </c>
      <c r="AU159" s="186" t="s">
        <v>86</v>
      </c>
      <c r="AY159" s="3" t="s">
        <v>165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3" t="s">
        <v>84</v>
      </c>
      <c r="BK159" s="187">
        <f>ROUND(I159*H159,2)</f>
        <v>0</v>
      </c>
      <c r="BL159" s="3" t="s">
        <v>172</v>
      </c>
      <c r="BM159" s="186" t="s">
        <v>615</v>
      </c>
    </row>
    <row r="160" spans="2:65" s="211" customFormat="1">
      <c r="B160" s="212"/>
      <c r="C160" s="213"/>
      <c r="D160" s="191" t="s">
        <v>174</v>
      </c>
      <c r="E160" s="214" t="s">
        <v>1</v>
      </c>
      <c r="F160" s="215" t="s">
        <v>616</v>
      </c>
      <c r="G160" s="213"/>
      <c r="H160" s="214" t="s">
        <v>1</v>
      </c>
      <c r="I160" s="216"/>
      <c r="J160" s="213"/>
      <c r="K160" s="213"/>
      <c r="L160" s="217"/>
      <c r="M160" s="218"/>
      <c r="N160" s="213"/>
      <c r="O160" s="213"/>
      <c r="P160" s="213"/>
      <c r="Q160" s="213"/>
      <c r="R160" s="213"/>
      <c r="S160" s="213"/>
      <c r="T160" s="219"/>
      <c r="AT160" s="220" t="s">
        <v>174</v>
      </c>
      <c r="AU160" s="220" t="s">
        <v>86</v>
      </c>
      <c r="AV160" s="211" t="s">
        <v>84</v>
      </c>
      <c r="AW160" s="211" t="s">
        <v>31</v>
      </c>
      <c r="AX160" s="211" t="s">
        <v>76</v>
      </c>
      <c r="AY160" s="220" t="s">
        <v>165</v>
      </c>
    </row>
    <row r="161" spans="2:65" s="188" customFormat="1">
      <c r="B161" s="189"/>
      <c r="C161" s="190"/>
      <c r="D161" s="191" t="s">
        <v>174</v>
      </c>
      <c r="E161" s="192" t="s">
        <v>1</v>
      </c>
      <c r="F161" s="193" t="s">
        <v>617</v>
      </c>
      <c r="G161" s="190"/>
      <c r="H161" s="194">
        <v>3.15</v>
      </c>
      <c r="I161" s="195"/>
      <c r="J161" s="190"/>
      <c r="K161" s="190"/>
      <c r="L161" s="196"/>
      <c r="M161" s="197"/>
      <c r="N161" s="190"/>
      <c r="O161" s="190"/>
      <c r="P161" s="190"/>
      <c r="Q161" s="190"/>
      <c r="R161" s="190"/>
      <c r="S161" s="190"/>
      <c r="T161" s="198"/>
      <c r="AT161" s="199" t="s">
        <v>174</v>
      </c>
      <c r="AU161" s="199" t="s">
        <v>86</v>
      </c>
      <c r="AV161" s="188" t="s">
        <v>86</v>
      </c>
      <c r="AW161" s="188" t="s">
        <v>31</v>
      </c>
      <c r="AX161" s="188" t="s">
        <v>76</v>
      </c>
      <c r="AY161" s="199" t="s">
        <v>165</v>
      </c>
    </row>
    <row r="162" spans="2:65" s="188" customFormat="1">
      <c r="B162" s="189"/>
      <c r="C162" s="190"/>
      <c r="D162" s="191" t="s">
        <v>174</v>
      </c>
      <c r="E162" s="192" t="s">
        <v>1</v>
      </c>
      <c r="F162" s="193" t="s">
        <v>618</v>
      </c>
      <c r="G162" s="190"/>
      <c r="H162" s="194">
        <v>4.41</v>
      </c>
      <c r="I162" s="195"/>
      <c r="J162" s="190"/>
      <c r="K162" s="190"/>
      <c r="L162" s="196"/>
      <c r="M162" s="197"/>
      <c r="N162" s="190"/>
      <c r="O162" s="190"/>
      <c r="P162" s="190"/>
      <c r="Q162" s="190"/>
      <c r="R162" s="190"/>
      <c r="S162" s="190"/>
      <c r="T162" s="198"/>
      <c r="AT162" s="199" t="s">
        <v>174</v>
      </c>
      <c r="AU162" s="199" t="s">
        <v>86</v>
      </c>
      <c r="AV162" s="188" t="s">
        <v>86</v>
      </c>
      <c r="AW162" s="188" t="s">
        <v>31</v>
      </c>
      <c r="AX162" s="188" t="s">
        <v>76</v>
      </c>
      <c r="AY162" s="199" t="s">
        <v>165</v>
      </c>
    </row>
    <row r="163" spans="2:65" s="188" customFormat="1">
      <c r="B163" s="189"/>
      <c r="C163" s="190"/>
      <c r="D163" s="191" t="s">
        <v>174</v>
      </c>
      <c r="E163" s="192" t="s">
        <v>1</v>
      </c>
      <c r="F163" s="193" t="s">
        <v>619</v>
      </c>
      <c r="G163" s="190"/>
      <c r="H163" s="194">
        <v>2.145</v>
      </c>
      <c r="I163" s="195"/>
      <c r="J163" s="190"/>
      <c r="K163" s="190"/>
      <c r="L163" s="196"/>
      <c r="M163" s="197"/>
      <c r="N163" s="190"/>
      <c r="O163" s="190"/>
      <c r="P163" s="190"/>
      <c r="Q163" s="190"/>
      <c r="R163" s="190"/>
      <c r="S163" s="190"/>
      <c r="T163" s="198"/>
      <c r="AT163" s="199" t="s">
        <v>174</v>
      </c>
      <c r="AU163" s="199" t="s">
        <v>86</v>
      </c>
      <c r="AV163" s="188" t="s">
        <v>86</v>
      </c>
      <c r="AW163" s="188" t="s">
        <v>31</v>
      </c>
      <c r="AX163" s="188" t="s">
        <v>76</v>
      </c>
      <c r="AY163" s="199" t="s">
        <v>165</v>
      </c>
    </row>
    <row r="164" spans="2:65" s="200" customFormat="1">
      <c r="B164" s="201"/>
      <c r="C164" s="202"/>
      <c r="D164" s="191" t="s">
        <v>174</v>
      </c>
      <c r="E164" s="203" t="s">
        <v>1</v>
      </c>
      <c r="F164" s="204" t="s">
        <v>176</v>
      </c>
      <c r="G164" s="202"/>
      <c r="H164" s="205">
        <v>9.7050000000000001</v>
      </c>
      <c r="I164" s="206"/>
      <c r="J164" s="202"/>
      <c r="K164" s="202"/>
      <c r="L164" s="207"/>
      <c r="M164" s="208"/>
      <c r="N164" s="202"/>
      <c r="O164" s="202"/>
      <c r="P164" s="202"/>
      <c r="Q164" s="202"/>
      <c r="R164" s="202"/>
      <c r="S164" s="202"/>
      <c r="T164" s="209"/>
      <c r="AT164" s="210" t="s">
        <v>174</v>
      </c>
      <c r="AU164" s="210" t="s">
        <v>86</v>
      </c>
      <c r="AV164" s="200" t="s">
        <v>172</v>
      </c>
      <c r="AW164" s="200" t="s">
        <v>31</v>
      </c>
      <c r="AX164" s="200" t="s">
        <v>84</v>
      </c>
      <c r="AY164" s="210" t="s">
        <v>165</v>
      </c>
    </row>
    <row r="165" spans="2:65" s="20" customFormat="1" ht="24.2" customHeight="1">
      <c r="B165" s="21"/>
      <c r="C165" s="175" t="s">
        <v>222</v>
      </c>
      <c r="D165" s="175" t="s">
        <v>167</v>
      </c>
      <c r="E165" s="176" t="s">
        <v>620</v>
      </c>
      <c r="F165" s="177" t="s">
        <v>621</v>
      </c>
      <c r="G165" s="178" t="s">
        <v>132</v>
      </c>
      <c r="H165" s="179">
        <v>9.7050000000000001</v>
      </c>
      <c r="I165" s="180"/>
      <c r="J165" s="181">
        <f>ROUND(I165*H165,2)</f>
        <v>0</v>
      </c>
      <c r="K165" s="177" t="s">
        <v>171</v>
      </c>
      <c r="L165" s="25"/>
      <c r="M165" s="182" t="s">
        <v>1</v>
      </c>
      <c r="N165" s="183" t="s">
        <v>41</v>
      </c>
      <c r="O165" s="22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AR165" s="186" t="s">
        <v>172</v>
      </c>
      <c r="AT165" s="186" t="s">
        <v>167</v>
      </c>
      <c r="AU165" s="186" t="s">
        <v>86</v>
      </c>
      <c r="AY165" s="3" t="s">
        <v>165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3" t="s">
        <v>84</v>
      </c>
      <c r="BK165" s="187">
        <f>ROUND(I165*H165,2)</f>
        <v>0</v>
      </c>
      <c r="BL165" s="3" t="s">
        <v>172</v>
      </c>
      <c r="BM165" s="186" t="s">
        <v>622</v>
      </c>
    </row>
    <row r="166" spans="2:65" s="211" customFormat="1">
      <c r="B166" s="212"/>
      <c r="C166" s="213"/>
      <c r="D166" s="191" t="s">
        <v>174</v>
      </c>
      <c r="E166" s="214" t="s">
        <v>1</v>
      </c>
      <c r="F166" s="215" t="s">
        <v>623</v>
      </c>
      <c r="G166" s="213"/>
      <c r="H166" s="214" t="s">
        <v>1</v>
      </c>
      <c r="I166" s="216"/>
      <c r="J166" s="213"/>
      <c r="K166" s="213"/>
      <c r="L166" s="217"/>
      <c r="M166" s="218"/>
      <c r="N166" s="213"/>
      <c r="O166" s="213"/>
      <c r="P166" s="213"/>
      <c r="Q166" s="213"/>
      <c r="R166" s="213"/>
      <c r="S166" s="213"/>
      <c r="T166" s="219"/>
      <c r="AT166" s="220" t="s">
        <v>174</v>
      </c>
      <c r="AU166" s="220" t="s">
        <v>86</v>
      </c>
      <c r="AV166" s="211" t="s">
        <v>84</v>
      </c>
      <c r="AW166" s="211" t="s">
        <v>31</v>
      </c>
      <c r="AX166" s="211" t="s">
        <v>76</v>
      </c>
      <c r="AY166" s="220" t="s">
        <v>165</v>
      </c>
    </row>
    <row r="167" spans="2:65" s="188" customFormat="1">
      <c r="B167" s="189"/>
      <c r="C167" s="190"/>
      <c r="D167" s="191" t="s">
        <v>174</v>
      </c>
      <c r="E167" s="192" t="s">
        <v>1</v>
      </c>
      <c r="F167" s="193" t="s">
        <v>624</v>
      </c>
      <c r="G167" s="190"/>
      <c r="H167" s="194">
        <v>9.7050000000000001</v>
      </c>
      <c r="I167" s="195"/>
      <c r="J167" s="190"/>
      <c r="K167" s="190"/>
      <c r="L167" s="196"/>
      <c r="M167" s="197"/>
      <c r="N167" s="190"/>
      <c r="O167" s="190"/>
      <c r="P167" s="190"/>
      <c r="Q167" s="190"/>
      <c r="R167" s="190"/>
      <c r="S167" s="190"/>
      <c r="T167" s="198"/>
      <c r="AT167" s="199" t="s">
        <v>174</v>
      </c>
      <c r="AU167" s="199" t="s">
        <v>86</v>
      </c>
      <c r="AV167" s="188" t="s">
        <v>86</v>
      </c>
      <c r="AW167" s="188" t="s">
        <v>31</v>
      </c>
      <c r="AX167" s="188" t="s">
        <v>76</v>
      </c>
      <c r="AY167" s="199" t="s">
        <v>165</v>
      </c>
    </row>
    <row r="168" spans="2:65" s="200" customFormat="1">
      <c r="B168" s="201"/>
      <c r="C168" s="202"/>
      <c r="D168" s="191" t="s">
        <v>174</v>
      </c>
      <c r="E168" s="203" t="s">
        <v>1</v>
      </c>
      <c r="F168" s="204" t="s">
        <v>176</v>
      </c>
      <c r="G168" s="202"/>
      <c r="H168" s="205">
        <v>9.7050000000000001</v>
      </c>
      <c r="I168" s="206"/>
      <c r="J168" s="202"/>
      <c r="K168" s="202"/>
      <c r="L168" s="207"/>
      <c r="M168" s="208"/>
      <c r="N168" s="202"/>
      <c r="O168" s="202"/>
      <c r="P168" s="202"/>
      <c r="Q168" s="202"/>
      <c r="R168" s="202"/>
      <c r="S168" s="202"/>
      <c r="T168" s="209"/>
      <c r="AT168" s="210" t="s">
        <v>174</v>
      </c>
      <c r="AU168" s="210" t="s">
        <v>86</v>
      </c>
      <c r="AV168" s="200" t="s">
        <v>172</v>
      </c>
      <c r="AW168" s="200" t="s">
        <v>31</v>
      </c>
      <c r="AX168" s="200" t="s">
        <v>84</v>
      </c>
      <c r="AY168" s="210" t="s">
        <v>165</v>
      </c>
    </row>
    <row r="169" spans="2:65" s="20" customFormat="1" ht="16.5" customHeight="1">
      <c r="B169" s="21"/>
      <c r="C169" s="175" t="s">
        <v>229</v>
      </c>
      <c r="D169" s="175" t="s">
        <v>167</v>
      </c>
      <c r="E169" s="176" t="s">
        <v>625</v>
      </c>
      <c r="F169" s="177" t="s">
        <v>626</v>
      </c>
      <c r="G169" s="178" t="s">
        <v>132</v>
      </c>
      <c r="H169" s="179">
        <v>19.739999999999998</v>
      </c>
      <c r="I169" s="180"/>
      <c r="J169" s="181">
        <f>ROUND(I169*H169,2)</f>
        <v>0</v>
      </c>
      <c r="K169" s="177" t="s">
        <v>171</v>
      </c>
      <c r="L169" s="25"/>
      <c r="M169" s="182" t="s">
        <v>1</v>
      </c>
      <c r="N169" s="183" t="s">
        <v>41</v>
      </c>
      <c r="O169" s="22"/>
      <c r="P169" s="184">
        <f>O169*H169</f>
        <v>0</v>
      </c>
      <c r="Q169" s="184">
        <v>7.92E-3</v>
      </c>
      <c r="R169" s="184">
        <f>Q169*H169</f>
        <v>0.15634079999999997</v>
      </c>
      <c r="S169" s="184">
        <v>0</v>
      </c>
      <c r="T169" s="185">
        <f>S169*H169</f>
        <v>0</v>
      </c>
      <c r="AR169" s="186" t="s">
        <v>172</v>
      </c>
      <c r="AT169" s="186" t="s">
        <v>167</v>
      </c>
      <c r="AU169" s="186" t="s">
        <v>86</v>
      </c>
      <c r="AY169" s="3" t="s">
        <v>165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3" t="s">
        <v>84</v>
      </c>
      <c r="BK169" s="187">
        <f>ROUND(I169*H169,2)</f>
        <v>0</v>
      </c>
      <c r="BL169" s="3" t="s">
        <v>172</v>
      </c>
      <c r="BM169" s="186" t="s">
        <v>627</v>
      </c>
    </row>
    <row r="170" spans="2:65" s="211" customFormat="1">
      <c r="B170" s="212"/>
      <c r="C170" s="213"/>
      <c r="D170" s="191" t="s">
        <v>174</v>
      </c>
      <c r="E170" s="214" t="s">
        <v>1</v>
      </c>
      <c r="F170" s="215" t="s">
        <v>628</v>
      </c>
      <c r="G170" s="213"/>
      <c r="H170" s="214" t="s">
        <v>1</v>
      </c>
      <c r="I170" s="216"/>
      <c r="J170" s="213"/>
      <c r="K170" s="213"/>
      <c r="L170" s="217"/>
      <c r="M170" s="218"/>
      <c r="N170" s="213"/>
      <c r="O170" s="213"/>
      <c r="P170" s="213"/>
      <c r="Q170" s="213"/>
      <c r="R170" s="213"/>
      <c r="S170" s="213"/>
      <c r="T170" s="219"/>
      <c r="AT170" s="220" t="s">
        <v>174</v>
      </c>
      <c r="AU170" s="220" t="s">
        <v>86</v>
      </c>
      <c r="AV170" s="211" t="s">
        <v>84</v>
      </c>
      <c r="AW170" s="211" t="s">
        <v>31</v>
      </c>
      <c r="AX170" s="211" t="s">
        <v>76</v>
      </c>
      <c r="AY170" s="220" t="s">
        <v>165</v>
      </c>
    </row>
    <row r="171" spans="2:65" s="188" customFormat="1">
      <c r="B171" s="189"/>
      <c r="C171" s="190"/>
      <c r="D171" s="191" t="s">
        <v>174</v>
      </c>
      <c r="E171" s="192" t="s">
        <v>1</v>
      </c>
      <c r="F171" s="193" t="s">
        <v>629</v>
      </c>
      <c r="G171" s="190"/>
      <c r="H171" s="194">
        <v>13.16</v>
      </c>
      <c r="I171" s="195"/>
      <c r="J171" s="190"/>
      <c r="K171" s="190"/>
      <c r="L171" s="196"/>
      <c r="M171" s="197"/>
      <c r="N171" s="190"/>
      <c r="O171" s="190"/>
      <c r="P171" s="190"/>
      <c r="Q171" s="190"/>
      <c r="R171" s="190"/>
      <c r="S171" s="190"/>
      <c r="T171" s="198"/>
      <c r="AT171" s="199" t="s">
        <v>174</v>
      </c>
      <c r="AU171" s="199" t="s">
        <v>86</v>
      </c>
      <c r="AV171" s="188" t="s">
        <v>86</v>
      </c>
      <c r="AW171" s="188" t="s">
        <v>31</v>
      </c>
      <c r="AX171" s="188" t="s">
        <v>76</v>
      </c>
      <c r="AY171" s="199" t="s">
        <v>165</v>
      </c>
    </row>
    <row r="172" spans="2:65" s="188" customFormat="1">
      <c r="B172" s="189"/>
      <c r="C172" s="190"/>
      <c r="D172" s="191" t="s">
        <v>174</v>
      </c>
      <c r="E172" s="192" t="s">
        <v>1</v>
      </c>
      <c r="F172" s="193" t="s">
        <v>630</v>
      </c>
      <c r="G172" s="190"/>
      <c r="H172" s="194">
        <v>6.58</v>
      </c>
      <c r="I172" s="195"/>
      <c r="J172" s="190"/>
      <c r="K172" s="190"/>
      <c r="L172" s="196"/>
      <c r="M172" s="197"/>
      <c r="N172" s="190"/>
      <c r="O172" s="190"/>
      <c r="P172" s="190"/>
      <c r="Q172" s="190"/>
      <c r="R172" s="190"/>
      <c r="S172" s="190"/>
      <c r="T172" s="198"/>
      <c r="AT172" s="199" t="s">
        <v>174</v>
      </c>
      <c r="AU172" s="199" t="s">
        <v>86</v>
      </c>
      <c r="AV172" s="188" t="s">
        <v>86</v>
      </c>
      <c r="AW172" s="188" t="s">
        <v>31</v>
      </c>
      <c r="AX172" s="188" t="s">
        <v>76</v>
      </c>
      <c r="AY172" s="199" t="s">
        <v>165</v>
      </c>
    </row>
    <row r="173" spans="2:65" s="200" customFormat="1">
      <c r="B173" s="201"/>
      <c r="C173" s="202"/>
      <c r="D173" s="191" t="s">
        <v>174</v>
      </c>
      <c r="E173" s="203" t="s">
        <v>1</v>
      </c>
      <c r="F173" s="204" t="s">
        <v>176</v>
      </c>
      <c r="G173" s="202"/>
      <c r="H173" s="205">
        <v>19.740000000000002</v>
      </c>
      <c r="I173" s="206"/>
      <c r="J173" s="202"/>
      <c r="K173" s="202"/>
      <c r="L173" s="207"/>
      <c r="M173" s="208"/>
      <c r="N173" s="202"/>
      <c r="O173" s="202"/>
      <c r="P173" s="202"/>
      <c r="Q173" s="202"/>
      <c r="R173" s="202"/>
      <c r="S173" s="202"/>
      <c r="T173" s="209"/>
      <c r="AT173" s="210" t="s">
        <v>174</v>
      </c>
      <c r="AU173" s="210" t="s">
        <v>86</v>
      </c>
      <c r="AV173" s="200" t="s">
        <v>172</v>
      </c>
      <c r="AW173" s="200" t="s">
        <v>31</v>
      </c>
      <c r="AX173" s="200" t="s">
        <v>84</v>
      </c>
      <c r="AY173" s="210" t="s">
        <v>165</v>
      </c>
    </row>
    <row r="174" spans="2:65" s="20" customFormat="1" ht="16.5" customHeight="1">
      <c r="B174" s="21"/>
      <c r="C174" s="175" t="s">
        <v>8</v>
      </c>
      <c r="D174" s="175" t="s">
        <v>167</v>
      </c>
      <c r="E174" s="176" t="s">
        <v>631</v>
      </c>
      <c r="F174" s="177" t="s">
        <v>632</v>
      </c>
      <c r="G174" s="178" t="s">
        <v>132</v>
      </c>
      <c r="H174" s="179">
        <v>19.739999999999998</v>
      </c>
      <c r="I174" s="180"/>
      <c r="J174" s="181">
        <f>ROUND(I174*H174,2)</f>
        <v>0</v>
      </c>
      <c r="K174" s="177" t="s">
        <v>171</v>
      </c>
      <c r="L174" s="25"/>
      <c r="M174" s="182" t="s">
        <v>1</v>
      </c>
      <c r="N174" s="183" t="s">
        <v>41</v>
      </c>
      <c r="O174" s="22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AR174" s="186" t="s">
        <v>172</v>
      </c>
      <c r="AT174" s="186" t="s">
        <v>167</v>
      </c>
      <c r="AU174" s="186" t="s">
        <v>86</v>
      </c>
      <c r="AY174" s="3" t="s">
        <v>165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3" t="s">
        <v>84</v>
      </c>
      <c r="BK174" s="187">
        <f>ROUND(I174*H174,2)</f>
        <v>0</v>
      </c>
      <c r="BL174" s="3" t="s">
        <v>172</v>
      </c>
      <c r="BM174" s="186" t="s">
        <v>633</v>
      </c>
    </row>
    <row r="175" spans="2:65" s="211" customFormat="1">
      <c r="B175" s="212"/>
      <c r="C175" s="213"/>
      <c r="D175" s="191" t="s">
        <v>174</v>
      </c>
      <c r="E175" s="214" t="s">
        <v>1</v>
      </c>
      <c r="F175" s="215" t="s">
        <v>628</v>
      </c>
      <c r="G175" s="213"/>
      <c r="H175" s="214" t="s">
        <v>1</v>
      </c>
      <c r="I175" s="216"/>
      <c r="J175" s="213"/>
      <c r="K175" s="213"/>
      <c r="L175" s="217"/>
      <c r="M175" s="218"/>
      <c r="N175" s="213"/>
      <c r="O175" s="213"/>
      <c r="P175" s="213"/>
      <c r="Q175" s="213"/>
      <c r="R175" s="213"/>
      <c r="S175" s="213"/>
      <c r="T175" s="219"/>
      <c r="AT175" s="220" t="s">
        <v>174</v>
      </c>
      <c r="AU175" s="220" t="s">
        <v>86</v>
      </c>
      <c r="AV175" s="211" t="s">
        <v>84</v>
      </c>
      <c r="AW175" s="211" t="s">
        <v>31</v>
      </c>
      <c r="AX175" s="211" t="s">
        <v>76</v>
      </c>
      <c r="AY175" s="220" t="s">
        <v>165</v>
      </c>
    </row>
    <row r="176" spans="2:65" s="188" customFormat="1">
      <c r="B176" s="189"/>
      <c r="C176" s="190"/>
      <c r="D176" s="191" t="s">
        <v>174</v>
      </c>
      <c r="E176" s="192" t="s">
        <v>1</v>
      </c>
      <c r="F176" s="193" t="s">
        <v>634</v>
      </c>
      <c r="G176" s="190"/>
      <c r="H176" s="194">
        <v>19.739999999999998</v>
      </c>
      <c r="I176" s="195"/>
      <c r="J176" s="190"/>
      <c r="K176" s="190"/>
      <c r="L176" s="196"/>
      <c r="M176" s="197"/>
      <c r="N176" s="190"/>
      <c r="O176" s="190"/>
      <c r="P176" s="190"/>
      <c r="Q176" s="190"/>
      <c r="R176" s="190"/>
      <c r="S176" s="190"/>
      <c r="T176" s="198"/>
      <c r="AT176" s="199" t="s">
        <v>174</v>
      </c>
      <c r="AU176" s="199" t="s">
        <v>86</v>
      </c>
      <c r="AV176" s="188" t="s">
        <v>86</v>
      </c>
      <c r="AW176" s="188" t="s">
        <v>31</v>
      </c>
      <c r="AX176" s="188" t="s">
        <v>84</v>
      </c>
      <c r="AY176" s="199" t="s">
        <v>165</v>
      </c>
    </row>
    <row r="177" spans="2:65" s="159" customFormat="1" ht="22.9" customHeight="1">
      <c r="B177" s="160"/>
      <c r="C177" s="161"/>
      <c r="D177" s="162" t="s">
        <v>75</v>
      </c>
      <c r="E177" s="173" t="s">
        <v>198</v>
      </c>
      <c r="F177" s="173" t="s">
        <v>420</v>
      </c>
      <c r="G177" s="161"/>
      <c r="H177" s="161"/>
      <c r="I177" s="164"/>
      <c r="J177" s="174">
        <f>BK177</f>
        <v>0</v>
      </c>
      <c r="K177" s="161"/>
      <c r="L177" s="166"/>
      <c r="M177" s="167"/>
      <c r="N177" s="161"/>
      <c r="O177" s="161"/>
      <c r="P177" s="168">
        <f>SUM(P178:P180)</f>
        <v>0</v>
      </c>
      <c r="Q177" s="161"/>
      <c r="R177" s="168">
        <f>SUM(R178:R180)</f>
        <v>0</v>
      </c>
      <c r="S177" s="161"/>
      <c r="T177" s="169">
        <f>SUM(T178:T180)</f>
        <v>0</v>
      </c>
      <c r="AR177" s="170" t="s">
        <v>84</v>
      </c>
      <c r="AT177" s="171" t="s">
        <v>75</v>
      </c>
      <c r="AU177" s="171" t="s">
        <v>84</v>
      </c>
      <c r="AY177" s="170" t="s">
        <v>165</v>
      </c>
      <c r="BK177" s="172">
        <f>SUM(BK178:BK180)</f>
        <v>0</v>
      </c>
    </row>
    <row r="178" spans="2:65" s="20" customFormat="1" ht="24.2" customHeight="1">
      <c r="B178" s="21"/>
      <c r="C178" s="175" t="s">
        <v>237</v>
      </c>
      <c r="D178" s="175" t="s">
        <v>167</v>
      </c>
      <c r="E178" s="176" t="s">
        <v>635</v>
      </c>
      <c r="F178" s="177" t="s">
        <v>636</v>
      </c>
      <c r="G178" s="178" t="s">
        <v>132</v>
      </c>
      <c r="H178" s="179">
        <v>8.4</v>
      </c>
      <c r="I178" s="180"/>
      <c r="J178" s="181">
        <f>ROUND(I178*H178,2)</f>
        <v>0</v>
      </c>
      <c r="K178" s="177" t="s">
        <v>171</v>
      </c>
      <c r="L178" s="25"/>
      <c r="M178" s="182" t="s">
        <v>1</v>
      </c>
      <c r="N178" s="183" t="s">
        <v>41</v>
      </c>
      <c r="O178" s="22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AR178" s="186" t="s">
        <v>172</v>
      </c>
      <c r="AT178" s="186" t="s">
        <v>167</v>
      </c>
      <c r="AU178" s="186" t="s">
        <v>86</v>
      </c>
      <c r="AY178" s="3" t="s">
        <v>165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3" t="s">
        <v>84</v>
      </c>
      <c r="BK178" s="187">
        <f>ROUND(I178*H178,2)</f>
        <v>0</v>
      </c>
      <c r="BL178" s="3" t="s">
        <v>172</v>
      </c>
      <c r="BM178" s="186" t="s">
        <v>637</v>
      </c>
    </row>
    <row r="179" spans="2:65" s="188" customFormat="1">
      <c r="B179" s="189"/>
      <c r="C179" s="190"/>
      <c r="D179" s="191" t="s">
        <v>174</v>
      </c>
      <c r="E179" s="192" t="s">
        <v>1</v>
      </c>
      <c r="F179" s="193" t="s">
        <v>638</v>
      </c>
      <c r="G179" s="190"/>
      <c r="H179" s="194">
        <v>8.4</v>
      </c>
      <c r="I179" s="195"/>
      <c r="J179" s="190"/>
      <c r="K179" s="190"/>
      <c r="L179" s="196"/>
      <c r="M179" s="197"/>
      <c r="N179" s="190"/>
      <c r="O179" s="190"/>
      <c r="P179" s="190"/>
      <c r="Q179" s="190"/>
      <c r="R179" s="190"/>
      <c r="S179" s="190"/>
      <c r="T179" s="198"/>
      <c r="AT179" s="199" t="s">
        <v>174</v>
      </c>
      <c r="AU179" s="199" t="s">
        <v>86</v>
      </c>
      <c r="AV179" s="188" t="s">
        <v>86</v>
      </c>
      <c r="AW179" s="188" t="s">
        <v>31</v>
      </c>
      <c r="AX179" s="188" t="s">
        <v>76</v>
      </c>
      <c r="AY179" s="199" t="s">
        <v>165</v>
      </c>
    </row>
    <row r="180" spans="2:65" s="200" customFormat="1">
      <c r="B180" s="201"/>
      <c r="C180" s="202"/>
      <c r="D180" s="191" t="s">
        <v>174</v>
      </c>
      <c r="E180" s="203" t="s">
        <v>1</v>
      </c>
      <c r="F180" s="204" t="s">
        <v>176</v>
      </c>
      <c r="G180" s="202"/>
      <c r="H180" s="205">
        <v>8.4</v>
      </c>
      <c r="I180" s="206"/>
      <c r="J180" s="202"/>
      <c r="K180" s="202"/>
      <c r="L180" s="207"/>
      <c r="M180" s="208"/>
      <c r="N180" s="202"/>
      <c r="O180" s="202"/>
      <c r="P180" s="202"/>
      <c r="Q180" s="202"/>
      <c r="R180" s="202"/>
      <c r="S180" s="202"/>
      <c r="T180" s="209"/>
      <c r="AT180" s="210" t="s">
        <v>174</v>
      </c>
      <c r="AU180" s="210" t="s">
        <v>86</v>
      </c>
      <c r="AV180" s="200" t="s">
        <v>172</v>
      </c>
      <c r="AW180" s="200" t="s">
        <v>31</v>
      </c>
      <c r="AX180" s="200" t="s">
        <v>84</v>
      </c>
      <c r="AY180" s="210" t="s">
        <v>165</v>
      </c>
    </row>
    <row r="181" spans="2:65" s="159" customFormat="1" ht="22.9" customHeight="1">
      <c r="B181" s="160"/>
      <c r="C181" s="161"/>
      <c r="D181" s="162" t="s">
        <v>75</v>
      </c>
      <c r="E181" s="173" t="s">
        <v>272</v>
      </c>
      <c r="F181" s="173" t="s">
        <v>273</v>
      </c>
      <c r="G181" s="161"/>
      <c r="H181" s="161"/>
      <c r="I181" s="164"/>
      <c r="J181" s="174">
        <f>BK181</f>
        <v>0</v>
      </c>
      <c r="K181" s="161"/>
      <c r="L181" s="166"/>
      <c r="M181" s="167"/>
      <c r="N181" s="161"/>
      <c r="O181" s="161"/>
      <c r="P181" s="168">
        <f>SUM(P182:P183)</f>
        <v>0</v>
      </c>
      <c r="Q181" s="161"/>
      <c r="R181" s="168">
        <f>SUM(R182:R183)</f>
        <v>0</v>
      </c>
      <c r="S181" s="161"/>
      <c r="T181" s="169">
        <f>SUM(T182:T183)</f>
        <v>0</v>
      </c>
      <c r="AR181" s="170" t="s">
        <v>84</v>
      </c>
      <c r="AT181" s="171" t="s">
        <v>75</v>
      </c>
      <c r="AU181" s="171" t="s">
        <v>84</v>
      </c>
      <c r="AY181" s="170" t="s">
        <v>165</v>
      </c>
      <c r="BK181" s="172">
        <f>SUM(BK182:BK183)</f>
        <v>0</v>
      </c>
    </row>
    <row r="182" spans="2:65" s="20" customFormat="1" ht="24.2" customHeight="1">
      <c r="B182" s="21"/>
      <c r="C182" s="175" t="s">
        <v>241</v>
      </c>
      <c r="D182" s="175" t="s">
        <v>167</v>
      </c>
      <c r="E182" s="176" t="s">
        <v>639</v>
      </c>
      <c r="F182" s="177" t="s">
        <v>640</v>
      </c>
      <c r="G182" s="178" t="s">
        <v>202</v>
      </c>
      <c r="H182" s="179">
        <v>16.032</v>
      </c>
      <c r="I182" s="180"/>
      <c r="J182" s="181">
        <f t="shared" ref="J182:J183" si="4">ROUND(I182*H182,2)</f>
        <v>0</v>
      </c>
      <c r="K182" s="177" t="s">
        <v>171</v>
      </c>
      <c r="L182" s="25"/>
      <c r="M182" s="182" t="s">
        <v>1</v>
      </c>
      <c r="N182" s="183" t="s">
        <v>41</v>
      </c>
      <c r="O182" s="22"/>
      <c r="P182" s="184">
        <f t="shared" ref="P182:P183" si="5">O182*H182</f>
        <v>0</v>
      </c>
      <c r="Q182" s="184">
        <v>0</v>
      </c>
      <c r="R182" s="184">
        <f t="shared" ref="R182:R183" si="6">Q182*H182</f>
        <v>0</v>
      </c>
      <c r="S182" s="184">
        <v>0</v>
      </c>
      <c r="T182" s="185">
        <f t="shared" ref="T182:T183" si="7">S182*H182</f>
        <v>0</v>
      </c>
      <c r="AR182" s="186" t="s">
        <v>172</v>
      </c>
      <c r="AT182" s="186" t="s">
        <v>167</v>
      </c>
      <c r="AU182" s="186" t="s">
        <v>86</v>
      </c>
      <c r="AY182" s="3" t="s">
        <v>165</v>
      </c>
      <c r="BE182" s="187">
        <f t="shared" ref="BE182:BE190" si="8">IF(N182="základní",J182,0)</f>
        <v>0</v>
      </c>
      <c r="BF182" s="187">
        <f t="shared" ref="BF182:BF190" si="9">IF(N182="snížená",J182,0)</f>
        <v>0</v>
      </c>
      <c r="BG182" s="187">
        <f t="shared" ref="BG182:BG190" si="10">IF(N182="zákl. přenesená",J182,0)</f>
        <v>0</v>
      </c>
      <c r="BH182" s="187">
        <f t="shared" ref="BH182:BH190" si="11">IF(N182="sníž. přenesená",J182,0)</f>
        <v>0</v>
      </c>
      <c r="BI182" s="187">
        <f t="shared" ref="BI182:BI190" si="12">IF(N182="nulová",J182,0)</f>
        <v>0</v>
      </c>
      <c r="BJ182" s="3" t="s">
        <v>84</v>
      </c>
      <c r="BK182" s="187">
        <f t="shared" ref="BK182:BK183" si="13">ROUND(I182*H182,2)</f>
        <v>0</v>
      </c>
      <c r="BL182" s="3" t="s">
        <v>172</v>
      </c>
      <c r="BM182" s="186" t="s">
        <v>641</v>
      </c>
    </row>
    <row r="183" spans="2:65" s="20" customFormat="1" ht="33" customHeight="1">
      <c r="B183" s="21"/>
      <c r="C183" s="175" t="s">
        <v>245</v>
      </c>
      <c r="D183" s="175" t="s">
        <v>167</v>
      </c>
      <c r="E183" s="176" t="s">
        <v>397</v>
      </c>
      <c r="F183" s="177" t="s">
        <v>398</v>
      </c>
      <c r="G183" s="178" t="s">
        <v>202</v>
      </c>
      <c r="H183" s="179">
        <v>16.032</v>
      </c>
      <c r="I183" s="180"/>
      <c r="J183" s="181">
        <f t="shared" si="4"/>
        <v>0</v>
      </c>
      <c r="K183" s="177" t="s">
        <v>171</v>
      </c>
      <c r="L183" s="25"/>
      <c r="M183" s="182" t="s">
        <v>1</v>
      </c>
      <c r="N183" s="183" t="s">
        <v>41</v>
      </c>
      <c r="O183" s="22"/>
      <c r="P183" s="184">
        <f t="shared" si="5"/>
        <v>0</v>
      </c>
      <c r="Q183" s="184">
        <v>0</v>
      </c>
      <c r="R183" s="184">
        <f t="shared" si="6"/>
        <v>0</v>
      </c>
      <c r="S183" s="184">
        <v>0</v>
      </c>
      <c r="T183" s="185">
        <f t="shared" si="7"/>
        <v>0</v>
      </c>
      <c r="AR183" s="186" t="s">
        <v>172</v>
      </c>
      <c r="AT183" s="186" t="s">
        <v>167</v>
      </c>
      <c r="AU183" s="186" t="s">
        <v>86</v>
      </c>
      <c r="AY183" s="3" t="s">
        <v>165</v>
      </c>
      <c r="BE183" s="187">
        <f t="shared" si="8"/>
        <v>0</v>
      </c>
      <c r="BF183" s="187">
        <f t="shared" si="9"/>
        <v>0</v>
      </c>
      <c r="BG183" s="187">
        <f t="shared" si="10"/>
        <v>0</v>
      </c>
      <c r="BH183" s="187">
        <f t="shared" si="11"/>
        <v>0</v>
      </c>
      <c r="BI183" s="187">
        <f t="shared" si="12"/>
        <v>0</v>
      </c>
      <c r="BJ183" s="3" t="s">
        <v>84</v>
      </c>
      <c r="BK183" s="187">
        <f t="shared" si="13"/>
        <v>0</v>
      </c>
      <c r="BL183" s="3" t="s">
        <v>172</v>
      </c>
      <c r="BM183" s="186" t="s">
        <v>642</v>
      </c>
    </row>
    <row r="184" spans="2:65" s="159" customFormat="1" ht="25.9" customHeight="1">
      <c r="B184" s="160"/>
      <c r="C184" s="161"/>
      <c r="D184" s="162" t="s">
        <v>75</v>
      </c>
      <c r="E184" s="163" t="s">
        <v>278</v>
      </c>
      <c r="F184" s="163" t="s">
        <v>279</v>
      </c>
      <c r="G184" s="161"/>
      <c r="H184" s="161"/>
      <c r="I184" s="164"/>
      <c r="J184" s="165">
        <f t="shared" ref="J184:J185" si="14">BK184</f>
        <v>0</v>
      </c>
      <c r="K184" s="161"/>
      <c r="L184" s="166"/>
      <c r="M184" s="167"/>
      <c r="N184" s="161"/>
      <c r="O184" s="161"/>
      <c r="P184" s="168">
        <f>P185</f>
        <v>0</v>
      </c>
      <c r="Q184" s="161"/>
      <c r="R184" s="168">
        <f>R185</f>
        <v>8.205491999999999E-2</v>
      </c>
      <c r="S184" s="161"/>
      <c r="T184" s="169">
        <f>T185</f>
        <v>0</v>
      </c>
      <c r="AR184" s="170" t="s">
        <v>86</v>
      </c>
      <c r="AT184" s="171" t="s">
        <v>75</v>
      </c>
      <c r="AU184" s="171" t="s">
        <v>76</v>
      </c>
      <c r="AY184" s="170" t="s">
        <v>165</v>
      </c>
      <c r="BK184" s="172">
        <f>BK185</f>
        <v>0</v>
      </c>
    </row>
    <row r="185" spans="2:65" s="159" customFormat="1" ht="22.9" customHeight="1">
      <c r="B185" s="160"/>
      <c r="C185" s="161"/>
      <c r="D185" s="162" t="s">
        <v>75</v>
      </c>
      <c r="E185" s="173" t="s">
        <v>280</v>
      </c>
      <c r="F185" s="173" t="s">
        <v>281</v>
      </c>
      <c r="G185" s="161"/>
      <c r="H185" s="161"/>
      <c r="I185" s="164"/>
      <c r="J185" s="174">
        <f t="shared" si="14"/>
        <v>0</v>
      </c>
      <c r="K185" s="161"/>
      <c r="L185" s="166"/>
      <c r="M185" s="167"/>
      <c r="N185" s="161"/>
      <c r="O185" s="161"/>
      <c r="P185" s="168">
        <f>SUM(P186:P190)</f>
        <v>0</v>
      </c>
      <c r="Q185" s="161"/>
      <c r="R185" s="168">
        <f>SUM(R186:R190)</f>
        <v>8.205491999999999E-2</v>
      </c>
      <c r="S185" s="161"/>
      <c r="T185" s="169">
        <f>SUM(T186:T190)</f>
        <v>0</v>
      </c>
      <c r="AR185" s="170" t="s">
        <v>86</v>
      </c>
      <c r="AT185" s="171" t="s">
        <v>75</v>
      </c>
      <c r="AU185" s="171" t="s">
        <v>84</v>
      </c>
      <c r="AY185" s="170" t="s">
        <v>165</v>
      </c>
      <c r="BK185" s="172">
        <f>SUM(BK186:BK190)</f>
        <v>0</v>
      </c>
    </row>
    <row r="186" spans="2:65" s="20" customFormat="1" ht="24.2" customHeight="1">
      <c r="B186" s="21"/>
      <c r="C186" s="175" t="s">
        <v>249</v>
      </c>
      <c r="D186" s="175" t="s">
        <v>167</v>
      </c>
      <c r="E186" s="176" t="s">
        <v>643</v>
      </c>
      <c r="F186" s="177" t="s">
        <v>644</v>
      </c>
      <c r="G186" s="178" t="s">
        <v>337</v>
      </c>
      <c r="H186" s="179">
        <v>4.1609999999999996</v>
      </c>
      <c r="I186" s="180"/>
      <c r="J186" s="181">
        <f>ROUND(I186*H186,2)</f>
        <v>0</v>
      </c>
      <c r="K186" s="177" t="s">
        <v>171</v>
      </c>
      <c r="L186" s="25"/>
      <c r="M186" s="182" t="s">
        <v>1</v>
      </c>
      <c r="N186" s="183" t="s">
        <v>41</v>
      </c>
      <c r="O186" s="22"/>
      <c r="P186" s="184">
        <f>O186*H186</f>
        <v>0</v>
      </c>
      <c r="Q186" s="184">
        <v>7.2000000000000005E-4</v>
      </c>
      <c r="R186" s="184">
        <f>Q186*H186</f>
        <v>2.99592E-3</v>
      </c>
      <c r="S186" s="184">
        <v>0</v>
      </c>
      <c r="T186" s="185">
        <f>S186*H186</f>
        <v>0</v>
      </c>
      <c r="AR186" s="186" t="s">
        <v>249</v>
      </c>
      <c r="AT186" s="186" t="s">
        <v>167</v>
      </c>
      <c r="AU186" s="186" t="s">
        <v>86</v>
      </c>
      <c r="AY186" s="3" t="s">
        <v>165</v>
      </c>
      <c r="BE186" s="187">
        <f t="shared" si="8"/>
        <v>0</v>
      </c>
      <c r="BF186" s="187">
        <f t="shared" si="9"/>
        <v>0</v>
      </c>
      <c r="BG186" s="187">
        <f t="shared" si="10"/>
        <v>0</v>
      </c>
      <c r="BH186" s="187">
        <f t="shared" si="11"/>
        <v>0</v>
      </c>
      <c r="BI186" s="187">
        <f t="shared" si="12"/>
        <v>0</v>
      </c>
      <c r="BJ186" s="3" t="s">
        <v>84</v>
      </c>
      <c r="BK186" s="187">
        <f>ROUND(I186*H186,2)</f>
        <v>0</v>
      </c>
      <c r="BL186" s="3" t="s">
        <v>249</v>
      </c>
      <c r="BM186" s="186" t="s">
        <v>645</v>
      </c>
    </row>
    <row r="187" spans="2:65" s="211" customFormat="1">
      <c r="B187" s="212"/>
      <c r="C187" s="213"/>
      <c r="D187" s="191" t="s">
        <v>174</v>
      </c>
      <c r="E187" s="214" t="s">
        <v>1</v>
      </c>
      <c r="F187" s="215" t="s">
        <v>646</v>
      </c>
      <c r="G187" s="213"/>
      <c r="H187" s="214" t="s">
        <v>1</v>
      </c>
      <c r="I187" s="216"/>
      <c r="J187" s="213"/>
      <c r="K187" s="213"/>
      <c r="L187" s="217"/>
      <c r="M187" s="218"/>
      <c r="N187" s="213"/>
      <c r="O187" s="213"/>
      <c r="P187" s="213"/>
      <c r="Q187" s="213"/>
      <c r="R187" s="213"/>
      <c r="S187" s="213"/>
      <c r="T187" s="219"/>
      <c r="AT187" s="220" t="s">
        <v>174</v>
      </c>
      <c r="AU187" s="220" t="s">
        <v>86</v>
      </c>
      <c r="AV187" s="211" t="s">
        <v>84</v>
      </c>
      <c r="AW187" s="211" t="s">
        <v>31</v>
      </c>
      <c r="AX187" s="211" t="s">
        <v>76</v>
      </c>
      <c r="AY187" s="220" t="s">
        <v>165</v>
      </c>
    </row>
    <row r="188" spans="2:65" s="188" customFormat="1">
      <c r="B188" s="189"/>
      <c r="C188" s="190"/>
      <c r="D188" s="191" t="s">
        <v>174</v>
      </c>
      <c r="E188" s="192" t="s">
        <v>1</v>
      </c>
      <c r="F188" s="193" t="s">
        <v>647</v>
      </c>
      <c r="G188" s="190"/>
      <c r="H188" s="194">
        <v>4.1609999999999996</v>
      </c>
      <c r="I188" s="195"/>
      <c r="J188" s="190"/>
      <c r="K188" s="190"/>
      <c r="L188" s="196"/>
      <c r="M188" s="197"/>
      <c r="N188" s="190"/>
      <c r="O188" s="190"/>
      <c r="P188" s="190"/>
      <c r="Q188" s="190"/>
      <c r="R188" s="190"/>
      <c r="S188" s="190"/>
      <c r="T188" s="198"/>
      <c r="AT188" s="199" t="s">
        <v>174</v>
      </c>
      <c r="AU188" s="199" t="s">
        <v>86</v>
      </c>
      <c r="AV188" s="188" t="s">
        <v>86</v>
      </c>
      <c r="AW188" s="188" t="s">
        <v>31</v>
      </c>
      <c r="AX188" s="188" t="s">
        <v>84</v>
      </c>
      <c r="AY188" s="199" t="s">
        <v>165</v>
      </c>
    </row>
    <row r="189" spans="2:65" s="20" customFormat="1" ht="16.5" customHeight="1">
      <c r="B189" s="21"/>
      <c r="C189" s="221" t="s">
        <v>253</v>
      </c>
      <c r="D189" s="221" t="s">
        <v>199</v>
      </c>
      <c r="E189" s="222" t="s">
        <v>648</v>
      </c>
      <c r="F189" s="223" t="s">
        <v>649</v>
      </c>
      <c r="G189" s="224" t="s">
        <v>337</v>
      </c>
      <c r="H189" s="225">
        <v>4.1609999999999996</v>
      </c>
      <c r="I189" s="226"/>
      <c r="J189" s="227">
        <f t="shared" ref="J189:J190" si="15">ROUND(I189*H189,2)</f>
        <v>0</v>
      </c>
      <c r="K189" s="223" t="s">
        <v>171</v>
      </c>
      <c r="L189" s="228"/>
      <c r="M189" s="229" t="s">
        <v>1</v>
      </c>
      <c r="N189" s="230" t="s">
        <v>41</v>
      </c>
      <c r="O189" s="22"/>
      <c r="P189" s="184">
        <f t="shared" ref="P189:P190" si="16">O189*H189</f>
        <v>0</v>
      </c>
      <c r="Q189" s="184">
        <v>1.9E-2</v>
      </c>
      <c r="R189" s="184">
        <f t="shared" ref="R189:R190" si="17">Q189*H189</f>
        <v>7.905899999999999E-2</v>
      </c>
      <c r="S189" s="184">
        <v>0</v>
      </c>
      <c r="T189" s="185">
        <f t="shared" ref="T189:T190" si="18">S189*H189</f>
        <v>0</v>
      </c>
      <c r="AR189" s="186" t="s">
        <v>290</v>
      </c>
      <c r="AT189" s="186" t="s">
        <v>199</v>
      </c>
      <c r="AU189" s="186" t="s">
        <v>86</v>
      </c>
      <c r="AY189" s="3" t="s">
        <v>165</v>
      </c>
      <c r="BE189" s="187">
        <f t="shared" si="8"/>
        <v>0</v>
      </c>
      <c r="BF189" s="187">
        <f t="shared" si="9"/>
        <v>0</v>
      </c>
      <c r="BG189" s="187">
        <f t="shared" si="10"/>
        <v>0</v>
      </c>
      <c r="BH189" s="187">
        <f t="shared" si="11"/>
        <v>0</v>
      </c>
      <c r="BI189" s="187">
        <f t="shared" si="12"/>
        <v>0</v>
      </c>
      <c r="BJ189" s="3" t="s">
        <v>84</v>
      </c>
      <c r="BK189" s="187">
        <f t="shared" ref="BK189:BK190" si="19">ROUND(I189*H189,2)</f>
        <v>0</v>
      </c>
      <c r="BL189" s="3" t="s">
        <v>249</v>
      </c>
      <c r="BM189" s="186" t="s">
        <v>650</v>
      </c>
    </row>
    <row r="190" spans="2:65" s="20" customFormat="1" ht="24.2" customHeight="1">
      <c r="B190" s="21"/>
      <c r="C190" s="175" t="s">
        <v>257</v>
      </c>
      <c r="D190" s="175" t="s">
        <v>167</v>
      </c>
      <c r="E190" s="176" t="s">
        <v>651</v>
      </c>
      <c r="F190" s="177" t="s">
        <v>652</v>
      </c>
      <c r="G190" s="178" t="s">
        <v>295</v>
      </c>
      <c r="H190" s="235"/>
      <c r="I190" s="180"/>
      <c r="J190" s="181">
        <f t="shared" si="15"/>
        <v>0</v>
      </c>
      <c r="K190" s="177" t="s">
        <v>171</v>
      </c>
      <c r="L190" s="25"/>
      <c r="M190" s="236" t="s">
        <v>1</v>
      </c>
      <c r="N190" s="237" t="s">
        <v>41</v>
      </c>
      <c r="O190" s="238"/>
      <c r="P190" s="239">
        <f t="shared" si="16"/>
        <v>0</v>
      </c>
      <c r="Q190" s="239">
        <v>0</v>
      </c>
      <c r="R190" s="239">
        <f t="shared" si="17"/>
        <v>0</v>
      </c>
      <c r="S190" s="239">
        <v>0</v>
      </c>
      <c r="T190" s="240">
        <f t="shared" si="18"/>
        <v>0</v>
      </c>
      <c r="AR190" s="186" t="s">
        <v>249</v>
      </c>
      <c r="AT190" s="186" t="s">
        <v>167</v>
      </c>
      <c r="AU190" s="186" t="s">
        <v>86</v>
      </c>
      <c r="AY190" s="3" t="s">
        <v>165</v>
      </c>
      <c r="BE190" s="187">
        <f t="shared" si="8"/>
        <v>0</v>
      </c>
      <c r="BF190" s="187">
        <f t="shared" si="9"/>
        <v>0</v>
      </c>
      <c r="BG190" s="187">
        <f t="shared" si="10"/>
        <v>0</v>
      </c>
      <c r="BH190" s="187">
        <f t="shared" si="11"/>
        <v>0</v>
      </c>
      <c r="BI190" s="187">
        <f t="shared" si="12"/>
        <v>0</v>
      </c>
      <c r="BJ190" s="3" t="s">
        <v>84</v>
      </c>
      <c r="BK190" s="187">
        <f t="shared" si="19"/>
        <v>0</v>
      </c>
      <c r="BL190" s="3" t="s">
        <v>249</v>
      </c>
      <c r="BM190" s="186" t="s">
        <v>653</v>
      </c>
    </row>
    <row r="191" spans="2:65" s="20" customFormat="1" ht="6.95" customHeight="1">
      <c r="B191" s="37"/>
      <c r="C191" s="38"/>
      <c r="D191" s="38"/>
      <c r="E191" s="38"/>
      <c r="F191" s="38"/>
      <c r="G191" s="38"/>
      <c r="H191" s="38"/>
      <c r="I191" s="38"/>
      <c r="J191" s="38"/>
      <c r="K191" s="38"/>
      <c r="L191" s="25"/>
    </row>
  </sheetData>
  <sheetProtection algorithmName="SHA-512" hashValue="M3ty63fEoTACLqmkb6q+wlkiaH8Y/Wqgh7s4cK7zVzZ0RMgnh0IbLsbiy3hvThDEnJC4DDg8TaBzZBr70+UUxg==" saltValue="YnFVYy/BEROcBF5zP07cPRD8xN+uuLZ9hWclIaR8tWlL4NpGbLkwbWIgS70yRBKCsrwtYAIF89Kns2kIW+dT0Q==" spinCount="100000" sheet="1" objects="1" scenarios="1" formatColumns="0" formatRows="0" autoFilter="0"/>
  <autoFilter ref="C123:K190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6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5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3" t="s">
        <v>100</v>
      </c>
      <c r="AZ2" s="101" t="s">
        <v>130</v>
      </c>
      <c r="BA2" s="101" t="s">
        <v>654</v>
      </c>
      <c r="BB2" s="101" t="s">
        <v>170</v>
      </c>
      <c r="BC2" s="101" t="s">
        <v>655</v>
      </c>
      <c r="BD2" s="101" t="s">
        <v>134</v>
      </c>
    </row>
    <row r="3" spans="2:5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6"/>
      <c r="AT3" s="3" t="s">
        <v>86</v>
      </c>
    </row>
    <row r="4" spans="2:56" s="1" customFormat="1" ht="24.95" customHeight="1">
      <c r="B4" s="6"/>
      <c r="D4" s="104" t="s">
        <v>135</v>
      </c>
      <c r="L4" s="6"/>
      <c r="M4" s="105" t="s">
        <v>10</v>
      </c>
      <c r="AT4" s="3" t="s">
        <v>4</v>
      </c>
    </row>
    <row r="5" spans="2:56" s="1" customFormat="1" ht="6.95" customHeight="1">
      <c r="B5" s="6"/>
      <c r="L5" s="6"/>
    </row>
    <row r="6" spans="2:56" s="1" customFormat="1" ht="12" customHeight="1">
      <c r="B6" s="6"/>
      <c r="D6" s="106" t="s">
        <v>16</v>
      </c>
      <c r="L6" s="6"/>
    </row>
    <row r="7" spans="2:56" s="1" customFormat="1" ht="16.5" customHeight="1">
      <c r="B7" s="6"/>
      <c r="E7" s="302" t="str">
        <f>'Rekapitulace stavby'!K6</f>
        <v>Rozšíření infrastruktury cestovního ruchu u Pilské nádrže</v>
      </c>
      <c r="F7" s="303"/>
      <c r="G7" s="303"/>
      <c r="H7" s="303"/>
      <c r="L7" s="6"/>
    </row>
    <row r="8" spans="2:56" s="20" customFormat="1" ht="12" customHeight="1">
      <c r="B8" s="25"/>
      <c r="D8" s="106" t="s">
        <v>136</v>
      </c>
      <c r="L8" s="25"/>
    </row>
    <row r="9" spans="2:56" s="20" customFormat="1" ht="16.5" customHeight="1">
      <c r="B9" s="25"/>
      <c r="E9" s="304" t="s">
        <v>656</v>
      </c>
      <c r="F9" s="305"/>
      <c r="G9" s="305"/>
      <c r="H9" s="305"/>
      <c r="L9" s="25"/>
    </row>
    <row r="10" spans="2:56" s="20" customFormat="1">
      <c r="B10" s="25"/>
      <c r="L10" s="25"/>
    </row>
    <row r="11" spans="2:56" s="20" customFormat="1" ht="12" customHeight="1">
      <c r="B11" s="25"/>
      <c r="D11" s="106" t="s">
        <v>18</v>
      </c>
      <c r="F11" s="96" t="s">
        <v>1</v>
      </c>
      <c r="I11" s="106" t="s">
        <v>19</v>
      </c>
      <c r="J11" s="96" t="s">
        <v>1</v>
      </c>
      <c r="L11" s="25"/>
    </row>
    <row r="12" spans="2:56" s="20" customFormat="1" ht="12" customHeight="1">
      <c r="B12" s="25"/>
      <c r="D12" s="106" t="s">
        <v>20</v>
      </c>
      <c r="F12" s="96" t="s">
        <v>21</v>
      </c>
      <c r="I12" s="106" t="s">
        <v>22</v>
      </c>
      <c r="J12" s="107" t="str">
        <f>'Rekapitulace stavby'!AN8</f>
        <v>Vyplň údaj</v>
      </c>
      <c r="L12" s="25"/>
    </row>
    <row r="13" spans="2:56" s="20" customFormat="1" ht="10.9" customHeight="1">
      <c r="B13" s="25"/>
      <c r="L13" s="25"/>
    </row>
    <row r="14" spans="2:56" s="20" customFormat="1" ht="12" customHeight="1">
      <c r="B14" s="25"/>
      <c r="D14" s="106" t="s">
        <v>23</v>
      </c>
      <c r="I14" s="106" t="s">
        <v>24</v>
      </c>
      <c r="J14" s="96" t="str">
        <f>IF('Rekapitulace stavby'!AN10="","",'Rekapitulace stavby'!AN10)</f>
        <v/>
      </c>
      <c r="L14" s="25"/>
    </row>
    <row r="15" spans="2:56" s="20" customFormat="1" ht="18" customHeight="1">
      <c r="B15" s="25"/>
      <c r="E15" s="96" t="str">
        <f>IF('Rekapitulace stavby'!E11="","",'Rekapitulace stavby'!E11)</f>
        <v xml:space="preserve"> </v>
      </c>
      <c r="I15" s="106" t="s">
        <v>26</v>
      </c>
      <c r="J15" s="96" t="str">
        <f>IF('Rekapitulace stavby'!AN11="","",'Rekapitulace stavby'!AN11)</f>
        <v/>
      </c>
      <c r="L15" s="25"/>
    </row>
    <row r="16" spans="2:56" s="20" customFormat="1" ht="6.95" customHeight="1">
      <c r="B16" s="25"/>
      <c r="L16" s="25"/>
    </row>
    <row r="17" spans="2:12" s="20" customFormat="1" ht="12" customHeight="1">
      <c r="B17" s="25"/>
      <c r="D17" s="106" t="s">
        <v>27</v>
      </c>
      <c r="I17" s="106" t="s">
        <v>24</v>
      </c>
      <c r="J17" s="16" t="str">
        <f>'Rekapitulace stavby'!AN13</f>
        <v>Vyplň údaj</v>
      </c>
      <c r="L17" s="25"/>
    </row>
    <row r="18" spans="2:12" s="20" customFormat="1" ht="18" customHeight="1">
      <c r="B18" s="25"/>
      <c r="E18" s="306" t="str">
        <f>'Rekapitulace stavby'!E14</f>
        <v>Vyplň údaj</v>
      </c>
      <c r="F18" s="307"/>
      <c r="G18" s="307"/>
      <c r="H18" s="307"/>
      <c r="I18" s="106" t="s">
        <v>26</v>
      </c>
      <c r="J18" s="16" t="str">
        <f>'Rekapitulace stavby'!AN14</f>
        <v>Vyplň údaj</v>
      </c>
      <c r="L18" s="25"/>
    </row>
    <row r="19" spans="2:12" s="20" customFormat="1" ht="6.95" customHeight="1">
      <c r="B19" s="25"/>
      <c r="L19" s="25"/>
    </row>
    <row r="20" spans="2:12" s="20" customFormat="1" ht="12" customHeight="1">
      <c r="B20" s="25"/>
      <c r="D20" s="106" t="s">
        <v>29</v>
      </c>
      <c r="I20" s="106" t="s">
        <v>24</v>
      </c>
      <c r="J20" s="96" t="s">
        <v>1</v>
      </c>
      <c r="L20" s="25"/>
    </row>
    <row r="21" spans="2:12" s="20" customFormat="1" ht="18" customHeight="1">
      <c r="B21" s="25"/>
      <c r="E21" s="96" t="s">
        <v>30</v>
      </c>
      <c r="I21" s="106" t="s">
        <v>26</v>
      </c>
      <c r="J21" s="96" t="s">
        <v>1</v>
      </c>
      <c r="L21" s="25"/>
    </row>
    <row r="22" spans="2:12" s="20" customFormat="1" ht="6.95" customHeight="1">
      <c r="B22" s="25"/>
      <c r="L22" s="25"/>
    </row>
    <row r="23" spans="2:12" s="20" customFormat="1" ht="12" customHeight="1">
      <c r="B23" s="25"/>
      <c r="D23" s="106" t="s">
        <v>32</v>
      </c>
      <c r="I23" s="106" t="s">
        <v>24</v>
      </c>
      <c r="J23" s="96" t="s">
        <v>1</v>
      </c>
      <c r="L23" s="25"/>
    </row>
    <row r="24" spans="2:12" s="20" customFormat="1" ht="18" customHeight="1">
      <c r="B24" s="25"/>
      <c r="E24" s="96" t="s">
        <v>33</v>
      </c>
      <c r="I24" s="106" t="s">
        <v>26</v>
      </c>
      <c r="J24" s="96" t="s">
        <v>1</v>
      </c>
      <c r="L24" s="25"/>
    </row>
    <row r="25" spans="2:12" s="20" customFormat="1" ht="6.95" customHeight="1">
      <c r="B25" s="25"/>
      <c r="L25" s="25"/>
    </row>
    <row r="26" spans="2:12" s="20" customFormat="1" ht="12" customHeight="1">
      <c r="B26" s="25"/>
      <c r="D26" s="106" t="s">
        <v>34</v>
      </c>
      <c r="L26" s="25"/>
    </row>
    <row r="27" spans="2:12" s="108" customFormat="1" ht="16.5" customHeight="1">
      <c r="B27" s="109"/>
      <c r="E27" s="308" t="s">
        <v>1</v>
      </c>
      <c r="F27" s="308"/>
      <c r="G27" s="308"/>
      <c r="H27" s="308"/>
      <c r="L27" s="109"/>
    </row>
    <row r="28" spans="2:12" s="20" customFormat="1" ht="6.95" customHeight="1">
      <c r="B28" s="25"/>
      <c r="L28" s="25"/>
    </row>
    <row r="29" spans="2:12" s="20" customFormat="1" ht="6.95" customHeight="1">
      <c r="B29" s="25"/>
      <c r="D29" s="52"/>
      <c r="E29" s="52"/>
      <c r="F29" s="52"/>
      <c r="G29" s="52"/>
      <c r="H29" s="52"/>
      <c r="I29" s="52"/>
      <c r="J29" s="52"/>
      <c r="K29" s="52"/>
      <c r="L29" s="25"/>
    </row>
    <row r="30" spans="2:12" s="20" customFormat="1" ht="25.35" customHeight="1">
      <c r="B30" s="25"/>
      <c r="D30" s="110" t="s">
        <v>36</v>
      </c>
      <c r="J30" s="111">
        <f>ROUND(J122, 2)</f>
        <v>0</v>
      </c>
      <c r="L30" s="25"/>
    </row>
    <row r="31" spans="2:12" s="20" customFormat="1" ht="6.95" customHeight="1">
      <c r="B31" s="25"/>
      <c r="D31" s="52"/>
      <c r="E31" s="52"/>
      <c r="F31" s="52"/>
      <c r="G31" s="52"/>
      <c r="H31" s="52"/>
      <c r="I31" s="52"/>
      <c r="J31" s="52"/>
      <c r="K31" s="52"/>
      <c r="L31" s="25"/>
    </row>
    <row r="32" spans="2:12" s="20" customFormat="1" ht="14.45" customHeight="1">
      <c r="B32" s="25"/>
      <c r="F32" s="112" t="s">
        <v>38</v>
      </c>
      <c r="I32" s="112" t="s">
        <v>37</v>
      </c>
      <c r="J32" s="112" t="s">
        <v>39</v>
      </c>
      <c r="L32" s="25"/>
    </row>
    <row r="33" spans="2:12" s="20" customFormat="1" ht="14.45" customHeight="1">
      <c r="B33" s="25"/>
      <c r="D33" s="54" t="s">
        <v>40</v>
      </c>
      <c r="E33" s="106" t="s">
        <v>41</v>
      </c>
      <c r="F33" s="113">
        <f>ROUND((SUM(BE122:BE162)),  2)</f>
        <v>0</v>
      </c>
      <c r="I33" s="114">
        <v>0.21</v>
      </c>
      <c r="J33" s="113">
        <f>ROUND(((SUM(BE122:BE162))*I33),  2)</f>
        <v>0</v>
      </c>
      <c r="L33" s="25"/>
    </row>
    <row r="34" spans="2:12" s="20" customFormat="1" ht="14.45" customHeight="1">
      <c r="B34" s="25"/>
      <c r="E34" s="106" t="s">
        <v>42</v>
      </c>
      <c r="F34" s="113">
        <f>ROUND((SUM(BF122:BF162)),  2)</f>
        <v>0</v>
      </c>
      <c r="I34" s="114">
        <v>0.12</v>
      </c>
      <c r="J34" s="113">
        <f>ROUND(((SUM(BF122:BF162))*I34),  2)</f>
        <v>0</v>
      </c>
      <c r="L34" s="25"/>
    </row>
    <row r="35" spans="2:12" s="20" customFormat="1" ht="14.45" hidden="1" customHeight="1">
      <c r="B35" s="25"/>
      <c r="E35" s="106" t="s">
        <v>43</v>
      </c>
      <c r="F35" s="113">
        <f>ROUND((SUM(BG122:BG162)),  2)</f>
        <v>0</v>
      </c>
      <c r="I35" s="114">
        <v>0.21</v>
      </c>
      <c r="J35" s="113">
        <f t="shared" ref="J35:J37" si="0">0</f>
        <v>0</v>
      </c>
      <c r="L35" s="25"/>
    </row>
    <row r="36" spans="2:12" s="20" customFormat="1" ht="14.45" hidden="1" customHeight="1">
      <c r="B36" s="25"/>
      <c r="E36" s="106" t="s">
        <v>44</v>
      </c>
      <c r="F36" s="113">
        <f>ROUND((SUM(BH122:BH162)),  2)</f>
        <v>0</v>
      </c>
      <c r="I36" s="114">
        <v>0.12</v>
      </c>
      <c r="J36" s="113">
        <f t="shared" si="0"/>
        <v>0</v>
      </c>
      <c r="L36" s="25"/>
    </row>
    <row r="37" spans="2:12" s="20" customFormat="1" ht="14.45" hidden="1" customHeight="1">
      <c r="B37" s="25"/>
      <c r="E37" s="106" t="s">
        <v>45</v>
      </c>
      <c r="F37" s="113">
        <f>ROUND((SUM(BI122:BI162)),  2)</f>
        <v>0</v>
      </c>
      <c r="I37" s="114">
        <v>0</v>
      </c>
      <c r="J37" s="113">
        <f t="shared" si="0"/>
        <v>0</v>
      </c>
      <c r="L37" s="25"/>
    </row>
    <row r="38" spans="2:12" s="20" customFormat="1" ht="6.95" customHeight="1">
      <c r="B38" s="25"/>
      <c r="L38" s="25"/>
    </row>
    <row r="39" spans="2:12" s="20" customFormat="1" ht="25.35" customHeight="1">
      <c r="B39" s="25"/>
      <c r="C39" s="115"/>
      <c r="D39" s="116" t="s">
        <v>46</v>
      </c>
      <c r="E39" s="117"/>
      <c r="F39" s="117"/>
      <c r="G39" s="118" t="s">
        <v>47</v>
      </c>
      <c r="H39" s="119" t="s">
        <v>48</v>
      </c>
      <c r="I39" s="117"/>
      <c r="J39" s="120">
        <f>SUM(J30:J37)</f>
        <v>0</v>
      </c>
      <c r="K39" s="121"/>
      <c r="L39" s="25"/>
    </row>
    <row r="40" spans="2:12" s="20" customFormat="1" ht="14.45" customHeight="1">
      <c r="B40" s="25"/>
      <c r="L40" s="25"/>
    </row>
    <row r="41" spans="2:12" s="1" customFormat="1" ht="14.45" customHeight="1">
      <c r="B41" s="6"/>
      <c r="L41" s="6"/>
    </row>
    <row r="42" spans="2:12" s="1" customFormat="1" ht="14.45" customHeight="1">
      <c r="B42" s="6"/>
      <c r="L42" s="6"/>
    </row>
    <row r="43" spans="2:12" s="1" customFormat="1" ht="14.45" customHeight="1">
      <c r="B43" s="6"/>
      <c r="L43" s="6"/>
    </row>
    <row r="44" spans="2:12" s="1" customFormat="1" ht="14.45" customHeight="1">
      <c r="B44" s="6"/>
      <c r="L44" s="6"/>
    </row>
    <row r="45" spans="2:12" s="1" customFormat="1" ht="14.45" customHeight="1">
      <c r="B45" s="6"/>
      <c r="L45" s="6"/>
    </row>
    <row r="46" spans="2:12" s="1" customFormat="1" ht="14.45" customHeight="1">
      <c r="B46" s="6"/>
      <c r="L46" s="6"/>
    </row>
    <row r="47" spans="2:12" s="1" customFormat="1" ht="14.45" customHeight="1">
      <c r="B47" s="6"/>
      <c r="L47" s="6"/>
    </row>
    <row r="48" spans="2:12" s="1" customFormat="1" ht="14.45" customHeight="1">
      <c r="B48" s="6"/>
      <c r="L48" s="6"/>
    </row>
    <row r="49" spans="2:12" s="1" customFormat="1" ht="14.45" customHeight="1">
      <c r="B49" s="6"/>
      <c r="L49" s="6"/>
    </row>
    <row r="50" spans="2:12" s="20" customFormat="1" ht="14.45" customHeight="1">
      <c r="B50" s="25"/>
      <c r="D50" s="122" t="s">
        <v>49</v>
      </c>
      <c r="E50" s="123"/>
      <c r="F50" s="123"/>
      <c r="G50" s="122" t="s">
        <v>50</v>
      </c>
      <c r="H50" s="123"/>
      <c r="I50" s="123"/>
      <c r="J50" s="123"/>
      <c r="K50" s="123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0" customFormat="1" ht="12.75">
      <c r="B61" s="25"/>
      <c r="D61" s="124" t="s">
        <v>51</v>
      </c>
      <c r="E61" s="125"/>
      <c r="F61" s="126" t="s">
        <v>52</v>
      </c>
      <c r="G61" s="124" t="s">
        <v>51</v>
      </c>
      <c r="H61" s="125"/>
      <c r="I61" s="125"/>
      <c r="J61" s="127" t="s">
        <v>52</v>
      </c>
      <c r="K61" s="125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0" customFormat="1" ht="12.75">
      <c r="B65" s="25"/>
      <c r="D65" s="122" t="s">
        <v>53</v>
      </c>
      <c r="E65" s="123"/>
      <c r="F65" s="123"/>
      <c r="G65" s="122" t="s">
        <v>54</v>
      </c>
      <c r="H65" s="123"/>
      <c r="I65" s="123"/>
      <c r="J65" s="123"/>
      <c r="K65" s="123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0" customFormat="1" ht="12.75">
      <c r="B76" s="25"/>
      <c r="D76" s="124" t="s">
        <v>51</v>
      </c>
      <c r="E76" s="125"/>
      <c r="F76" s="126" t="s">
        <v>52</v>
      </c>
      <c r="G76" s="124" t="s">
        <v>51</v>
      </c>
      <c r="H76" s="125"/>
      <c r="I76" s="125"/>
      <c r="J76" s="127" t="s">
        <v>52</v>
      </c>
      <c r="K76" s="125"/>
      <c r="L76" s="25"/>
    </row>
    <row r="77" spans="2:12" s="20" customFormat="1" ht="14.45" customHeight="1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25"/>
    </row>
    <row r="81" spans="2:47" s="20" customFormat="1" ht="6.95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25"/>
    </row>
    <row r="82" spans="2:47" s="20" customFormat="1" ht="24.95" customHeight="1">
      <c r="B82" s="21"/>
      <c r="C82" s="9" t="s">
        <v>138</v>
      </c>
      <c r="D82" s="22"/>
      <c r="E82" s="22"/>
      <c r="F82" s="22"/>
      <c r="G82" s="22"/>
      <c r="H82" s="22"/>
      <c r="I82" s="22"/>
      <c r="J82" s="22"/>
      <c r="K82" s="22"/>
      <c r="L82" s="25"/>
    </row>
    <row r="83" spans="2:47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5"/>
    </row>
    <row r="84" spans="2:47" s="20" customFormat="1" ht="12" customHeight="1">
      <c r="B84" s="21"/>
      <c r="C84" s="15" t="s">
        <v>16</v>
      </c>
      <c r="D84" s="22"/>
      <c r="E84" s="22"/>
      <c r="F84" s="22"/>
      <c r="G84" s="22"/>
      <c r="H84" s="22"/>
      <c r="I84" s="22"/>
      <c r="J84" s="22"/>
      <c r="K84" s="22"/>
      <c r="L84" s="25"/>
    </row>
    <row r="85" spans="2:47" s="20" customFormat="1" ht="16.5" customHeight="1">
      <c r="B85" s="21"/>
      <c r="C85" s="22"/>
      <c r="D85" s="22"/>
      <c r="E85" s="309" t="str">
        <f>E7</f>
        <v>Rozšíření infrastruktury cestovního ruchu u Pilské nádrže</v>
      </c>
      <c r="F85" s="310"/>
      <c r="G85" s="310"/>
      <c r="H85" s="310"/>
      <c r="I85" s="22"/>
      <c r="J85" s="22"/>
      <c r="K85" s="22"/>
      <c r="L85" s="25"/>
    </row>
    <row r="86" spans="2:47" s="20" customFormat="1" ht="12" customHeight="1">
      <c r="B86" s="21"/>
      <c r="C86" s="15" t="s">
        <v>136</v>
      </c>
      <c r="D86" s="22"/>
      <c r="E86" s="22"/>
      <c r="F86" s="22"/>
      <c r="G86" s="22"/>
      <c r="H86" s="22"/>
      <c r="I86" s="22"/>
      <c r="J86" s="22"/>
      <c r="K86" s="22"/>
      <c r="L86" s="25"/>
    </row>
    <row r="87" spans="2:47" s="20" customFormat="1" ht="16.5" customHeight="1">
      <c r="B87" s="21"/>
      <c r="C87" s="22"/>
      <c r="D87" s="22"/>
      <c r="E87" s="277" t="str">
        <f>E9</f>
        <v>SO-06 - Opěrná stěna</v>
      </c>
      <c r="F87" s="311"/>
      <c r="G87" s="311"/>
      <c r="H87" s="311"/>
      <c r="I87" s="22"/>
      <c r="J87" s="22"/>
      <c r="K87" s="22"/>
      <c r="L87" s="25"/>
    </row>
    <row r="88" spans="2:47" s="20" customFormat="1" ht="6.95" customHeight="1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5"/>
    </row>
    <row r="89" spans="2:47" s="20" customFormat="1" ht="12" customHeight="1">
      <c r="B89" s="21"/>
      <c r="C89" s="15" t="s">
        <v>20</v>
      </c>
      <c r="D89" s="22"/>
      <c r="E89" s="22"/>
      <c r="F89" s="13" t="str">
        <f>F12</f>
        <v>k.ú. Zámek Žďár [795453]</v>
      </c>
      <c r="G89" s="22"/>
      <c r="H89" s="22"/>
      <c r="I89" s="15" t="s">
        <v>22</v>
      </c>
      <c r="J89" s="51" t="str">
        <f>IF(J12="","",J12)</f>
        <v>Vyplň údaj</v>
      </c>
      <c r="K89" s="22"/>
      <c r="L89" s="25"/>
    </row>
    <row r="90" spans="2:47" s="20" customFormat="1" ht="6.95" customHeight="1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5"/>
    </row>
    <row r="91" spans="2:47" s="20" customFormat="1" ht="15.2" customHeight="1">
      <c r="B91" s="21"/>
      <c r="C91" s="15" t="s">
        <v>23</v>
      </c>
      <c r="D91" s="22"/>
      <c r="E91" s="22"/>
      <c r="F91" s="13" t="str">
        <f>E15</f>
        <v xml:space="preserve"> </v>
      </c>
      <c r="G91" s="22"/>
      <c r="H91" s="22"/>
      <c r="I91" s="15" t="s">
        <v>29</v>
      </c>
      <c r="J91" s="18" t="str">
        <f>E21</f>
        <v xml:space="preserve">Tomáš Bezchleba </v>
      </c>
      <c r="K91" s="22"/>
      <c r="L91" s="25"/>
    </row>
    <row r="92" spans="2:47" s="20" customFormat="1" ht="15.2" customHeight="1">
      <c r="B92" s="21"/>
      <c r="C92" s="15" t="s">
        <v>27</v>
      </c>
      <c r="D92" s="22"/>
      <c r="E92" s="22"/>
      <c r="F92" s="13" t="str">
        <f>IF(E18="","",E18)</f>
        <v>Vyplň údaj</v>
      </c>
      <c r="G92" s="22"/>
      <c r="H92" s="22"/>
      <c r="I92" s="15" t="s">
        <v>32</v>
      </c>
      <c r="J92" s="18" t="str">
        <f>E24</f>
        <v>Zdeněk Drda</v>
      </c>
      <c r="K92" s="22"/>
      <c r="L92" s="25"/>
    </row>
    <row r="93" spans="2:47" s="20" customFormat="1" ht="10.35" customHeight="1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5"/>
    </row>
    <row r="94" spans="2:47" s="20" customFormat="1" ht="29.25" customHeight="1">
      <c r="B94" s="21"/>
      <c r="C94" s="132" t="s">
        <v>139</v>
      </c>
      <c r="D94" s="133"/>
      <c r="E94" s="133"/>
      <c r="F94" s="133"/>
      <c r="G94" s="133"/>
      <c r="H94" s="133"/>
      <c r="I94" s="133"/>
      <c r="J94" s="134" t="s">
        <v>140</v>
      </c>
      <c r="K94" s="133"/>
      <c r="L94" s="25"/>
    </row>
    <row r="95" spans="2:47" s="20" customFormat="1" ht="10.35" customHeight="1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5"/>
    </row>
    <row r="96" spans="2:47" s="20" customFormat="1" ht="22.9" customHeight="1">
      <c r="B96" s="21"/>
      <c r="C96" s="135" t="s">
        <v>141</v>
      </c>
      <c r="D96" s="22"/>
      <c r="E96" s="22"/>
      <c r="F96" s="22"/>
      <c r="G96" s="22"/>
      <c r="H96" s="22"/>
      <c r="I96" s="22"/>
      <c r="J96" s="69">
        <f t="shared" ref="J96:J98" si="1">J122</f>
        <v>0</v>
      </c>
      <c r="K96" s="22"/>
      <c r="L96" s="25"/>
      <c r="AU96" s="3" t="s">
        <v>142</v>
      </c>
    </row>
    <row r="97" spans="2:12" s="136" customFormat="1" ht="24.95" customHeight="1">
      <c r="B97" s="137"/>
      <c r="C97" s="138"/>
      <c r="D97" s="139" t="s">
        <v>143</v>
      </c>
      <c r="E97" s="140"/>
      <c r="F97" s="140"/>
      <c r="G97" s="140"/>
      <c r="H97" s="140"/>
      <c r="I97" s="140"/>
      <c r="J97" s="141">
        <f t="shared" si="1"/>
        <v>0</v>
      </c>
      <c r="K97" s="138"/>
      <c r="L97" s="142"/>
    </row>
    <row r="98" spans="2:12" s="143" customFormat="1" ht="19.899999999999999" customHeight="1">
      <c r="B98" s="144"/>
      <c r="C98" s="90"/>
      <c r="D98" s="145" t="s">
        <v>144</v>
      </c>
      <c r="E98" s="146"/>
      <c r="F98" s="146"/>
      <c r="G98" s="146"/>
      <c r="H98" s="146"/>
      <c r="I98" s="146"/>
      <c r="J98" s="147">
        <f t="shared" si="1"/>
        <v>0</v>
      </c>
      <c r="K98" s="90"/>
      <c r="L98" s="148"/>
    </row>
    <row r="99" spans="2:12" s="143" customFormat="1" ht="19.899999999999999" customHeight="1">
      <c r="B99" s="144"/>
      <c r="C99" s="90"/>
      <c r="D99" s="145" t="s">
        <v>145</v>
      </c>
      <c r="E99" s="146"/>
      <c r="F99" s="146"/>
      <c r="G99" s="146"/>
      <c r="H99" s="146"/>
      <c r="I99" s="146"/>
      <c r="J99" s="147">
        <f>J135</f>
        <v>0</v>
      </c>
      <c r="K99" s="90"/>
      <c r="L99" s="148"/>
    </row>
    <row r="100" spans="2:12" s="143" customFormat="1" ht="19.899999999999999" customHeight="1">
      <c r="B100" s="144"/>
      <c r="C100" s="90"/>
      <c r="D100" s="145" t="s">
        <v>147</v>
      </c>
      <c r="E100" s="146"/>
      <c r="F100" s="146"/>
      <c r="G100" s="146"/>
      <c r="H100" s="146"/>
      <c r="I100" s="146"/>
      <c r="J100" s="147">
        <f>J154</f>
        <v>0</v>
      </c>
      <c r="K100" s="90"/>
      <c r="L100" s="148"/>
    </row>
    <row r="101" spans="2:12" s="136" customFormat="1" ht="24.95" customHeight="1">
      <c r="B101" s="137"/>
      <c r="C101" s="138"/>
      <c r="D101" s="139" t="s">
        <v>148</v>
      </c>
      <c r="E101" s="140"/>
      <c r="F101" s="140"/>
      <c r="G101" s="140"/>
      <c r="H101" s="140"/>
      <c r="I101" s="140"/>
      <c r="J101" s="141">
        <f t="shared" ref="J101:J102" si="2">J156</f>
        <v>0</v>
      </c>
      <c r="K101" s="138"/>
      <c r="L101" s="142"/>
    </row>
    <row r="102" spans="2:12" s="143" customFormat="1" ht="19.899999999999999" customHeight="1">
      <c r="B102" s="144"/>
      <c r="C102" s="90"/>
      <c r="D102" s="145" t="s">
        <v>301</v>
      </c>
      <c r="E102" s="146"/>
      <c r="F102" s="146"/>
      <c r="G102" s="146"/>
      <c r="H102" s="146"/>
      <c r="I102" s="146"/>
      <c r="J102" s="147">
        <f t="shared" si="2"/>
        <v>0</v>
      </c>
      <c r="K102" s="90"/>
      <c r="L102" s="148"/>
    </row>
    <row r="103" spans="2:12" s="20" customFormat="1" ht="21.75" customHeight="1"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5"/>
    </row>
    <row r="104" spans="2:12" s="20" customFormat="1" ht="6.95" customHeigh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25"/>
    </row>
    <row r="108" spans="2:12" s="20" customFormat="1" ht="6.95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5"/>
    </row>
    <row r="109" spans="2:12" s="20" customFormat="1" ht="24.95" customHeight="1">
      <c r="B109" s="21"/>
      <c r="C109" s="9" t="s">
        <v>150</v>
      </c>
      <c r="D109" s="22"/>
      <c r="E109" s="22"/>
      <c r="F109" s="22"/>
      <c r="G109" s="22"/>
      <c r="H109" s="22"/>
      <c r="I109" s="22"/>
      <c r="J109" s="22"/>
      <c r="K109" s="22"/>
      <c r="L109" s="25"/>
    </row>
    <row r="110" spans="2:12" s="20" customFormat="1" ht="6.95" customHeight="1"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5"/>
    </row>
    <row r="111" spans="2:12" s="20" customFormat="1" ht="12" customHeight="1">
      <c r="B111" s="21"/>
      <c r="C111" s="15" t="s">
        <v>16</v>
      </c>
      <c r="D111" s="22"/>
      <c r="E111" s="22"/>
      <c r="F111" s="22"/>
      <c r="G111" s="22"/>
      <c r="H111" s="22"/>
      <c r="I111" s="22"/>
      <c r="J111" s="22"/>
      <c r="K111" s="22"/>
      <c r="L111" s="25"/>
    </row>
    <row r="112" spans="2:12" s="20" customFormat="1" ht="16.5" customHeight="1">
      <c r="B112" s="21"/>
      <c r="C112" s="22"/>
      <c r="D112" s="22"/>
      <c r="E112" s="309" t="str">
        <f>E7</f>
        <v>Rozšíření infrastruktury cestovního ruchu u Pilské nádrže</v>
      </c>
      <c r="F112" s="310"/>
      <c r="G112" s="310"/>
      <c r="H112" s="310"/>
      <c r="I112" s="22"/>
      <c r="J112" s="22"/>
      <c r="K112" s="22"/>
      <c r="L112" s="25"/>
    </row>
    <row r="113" spans="2:65" s="20" customFormat="1" ht="12" customHeight="1">
      <c r="B113" s="21"/>
      <c r="C113" s="15" t="s">
        <v>136</v>
      </c>
      <c r="D113" s="22"/>
      <c r="E113" s="22"/>
      <c r="F113" s="22"/>
      <c r="G113" s="22"/>
      <c r="H113" s="22"/>
      <c r="I113" s="22"/>
      <c r="J113" s="22"/>
      <c r="K113" s="22"/>
      <c r="L113" s="25"/>
    </row>
    <row r="114" spans="2:65" s="20" customFormat="1" ht="16.5" customHeight="1">
      <c r="B114" s="21"/>
      <c r="C114" s="22"/>
      <c r="D114" s="22"/>
      <c r="E114" s="277" t="str">
        <f>E9</f>
        <v>SO-06 - Opěrná stěna</v>
      </c>
      <c r="F114" s="311"/>
      <c r="G114" s="311"/>
      <c r="H114" s="311"/>
      <c r="I114" s="22"/>
      <c r="J114" s="22"/>
      <c r="K114" s="22"/>
      <c r="L114" s="25"/>
    </row>
    <row r="115" spans="2:65" s="20" customFormat="1" ht="6.95" customHeight="1"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5"/>
    </row>
    <row r="116" spans="2:65" s="20" customFormat="1" ht="12" customHeight="1">
      <c r="B116" s="21"/>
      <c r="C116" s="15" t="s">
        <v>20</v>
      </c>
      <c r="D116" s="22"/>
      <c r="E116" s="22"/>
      <c r="F116" s="13" t="str">
        <f>F12</f>
        <v>k.ú. Zámek Žďár [795453]</v>
      </c>
      <c r="G116" s="22"/>
      <c r="H116" s="22"/>
      <c r="I116" s="15" t="s">
        <v>22</v>
      </c>
      <c r="J116" s="51" t="str">
        <f>IF(J12="","",J12)</f>
        <v>Vyplň údaj</v>
      </c>
      <c r="K116" s="22"/>
      <c r="L116" s="25"/>
    </row>
    <row r="117" spans="2:65" s="20" customFormat="1" ht="6.95" customHeight="1"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5"/>
    </row>
    <row r="118" spans="2:65" s="20" customFormat="1" ht="15.2" customHeight="1">
      <c r="B118" s="21"/>
      <c r="C118" s="15" t="s">
        <v>23</v>
      </c>
      <c r="D118" s="22"/>
      <c r="E118" s="22"/>
      <c r="F118" s="13" t="str">
        <f>E15</f>
        <v xml:space="preserve"> </v>
      </c>
      <c r="G118" s="22"/>
      <c r="H118" s="22"/>
      <c r="I118" s="15" t="s">
        <v>29</v>
      </c>
      <c r="J118" s="18" t="str">
        <f>E21</f>
        <v xml:space="preserve">Tomáš Bezchleba </v>
      </c>
      <c r="K118" s="22"/>
      <c r="L118" s="25"/>
    </row>
    <row r="119" spans="2:65" s="20" customFormat="1" ht="15.2" customHeight="1">
      <c r="B119" s="21"/>
      <c r="C119" s="15" t="s">
        <v>27</v>
      </c>
      <c r="D119" s="22"/>
      <c r="E119" s="22"/>
      <c r="F119" s="13" t="str">
        <f>IF(E18="","",E18)</f>
        <v>Vyplň údaj</v>
      </c>
      <c r="G119" s="22"/>
      <c r="H119" s="22"/>
      <c r="I119" s="15" t="s">
        <v>32</v>
      </c>
      <c r="J119" s="18" t="str">
        <f>E24</f>
        <v>Zdeněk Drda</v>
      </c>
      <c r="K119" s="22"/>
      <c r="L119" s="25"/>
    </row>
    <row r="120" spans="2:65" s="20" customFormat="1" ht="10.35" customHeight="1"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5"/>
    </row>
    <row r="121" spans="2:65" s="149" customFormat="1" ht="29.25" customHeight="1">
      <c r="B121" s="150"/>
      <c r="C121" s="151" t="s">
        <v>151</v>
      </c>
      <c r="D121" s="152" t="s">
        <v>61</v>
      </c>
      <c r="E121" s="152" t="s">
        <v>57</v>
      </c>
      <c r="F121" s="152" t="s">
        <v>58</v>
      </c>
      <c r="G121" s="152" t="s">
        <v>152</v>
      </c>
      <c r="H121" s="152" t="s">
        <v>153</v>
      </c>
      <c r="I121" s="152" t="s">
        <v>154</v>
      </c>
      <c r="J121" s="152" t="s">
        <v>140</v>
      </c>
      <c r="K121" s="153" t="s">
        <v>155</v>
      </c>
      <c r="L121" s="154"/>
      <c r="M121" s="59" t="s">
        <v>1</v>
      </c>
      <c r="N121" s="60" t="s">
        <v>40</v>
      </c>
      <c r="O121" s="60" t="s">
        <v>156</v>
      </c>
      <c r="P121" s="60" t="s">
        <v>157</v>
      </c>
      <c r="Q121" s="60" t="s">
        <v>158</v>
      </c>
      <c r="R121" s="60" t="s">
        <v>159</v>
      </c>
      <c r="S121" s="60" t="s">
        <v>160</v>
      </c>
      <c r="T121" s="61" t="s">
        <v>161</v>
      </c>
    </row>
    <row r="122" spans="2:65" s="20" customFormat="1" ht="22.9" customHeight="1">
      <c r="B122" s="21"/>
      <c r="C122" s="67" t="s">
        <v>162</v>
      </c>
      <c r="D122" s="22"/>
      <c r="E122" s="22"/>
      <c r="F122" s="22"/>
      <c r="G122" s="22"/>
      <c r="H122" s="22"/>
      <c r="I122" s="22"/>
      <c r="J122" s="155">
        <f t="shared" ref="J122:J124" si="3">BK122</f>
        <v>0</v>
      </c>
      <c r="K122" s="22"/>
      <c r="L122" s="25"/>
      <c r="M122" s="62"/>
      <c r="N122" s="63"/>
      <c r="O122" s="63"/>
      <c r="P122" s="156">
        <f>P123+P156</f>
        <v>0</v>
      </c>
      <c r="Q122" s="63"/>
      <c r="R122" s="156">
        <f>R123+R156</f>
        <v>7.7016315899999999</v>
      </c>
      <c r="S122" s="63"/>
      <c r="T122" s="157">
        <f>T123+T156</f>
        <v>0</v>
      </c>
      <c r="AT122" s="3" t="s">
        <v>75</v>
      </c>
      <c r="AU122" s="3" t="s">
        <v>142</v>
      </c>
      <c r="BK122" s="158">
        <f>BK123+BK156</f>
        <v>0</v>
      </c>
    </row>
    <row r="123" spans="2:65" s="159" customFormat="1" ht="25.9" customHeight="1">
      <c r="B123" s="160"/>
      <c r="C123" s="161"/>
      <c r="D123" s="162" t="s">
        <v>75</v>
      </c>
      <c r="E123" s="163" t="s">
        <v>163</v>
      </c>
      <c r="F123" s="163" t="s">
        <v>164</v>
      </c>
      <c r="G123" s="161"/>
      <c r="H123" s="161"/>
      <c r="I123" s="164"/>
      <c r="J123" s="165">
        <f t="shared" si="3"/>
        <v>0</v>
      </c>
      <c r="K123" s="161"/>
      <c r="L123" s="166"/>
      <c r="M123" s="167"/>
      <c r="N123" s="161"/>
      <c r="O123" s="161"/>
      <c r="P123" s="168">
        <f>P124+P135+P154</f>
        <v>0</v>
      </c>
      <c r="Q123" s="161"/>
      <c r="R123" s="168">
        <f>R124+R135+R154</f>
        <v>7.7006315899999995</v>
      </c>
      <c r="S123" s="161"/>
      <c r="T123" s="169">
        <f>T124+T135+T154</f>
        <v>0</v>
      </c>
      <c r="AR123" s="170" t="s">
        <v>84</v>
      </c>
      <c r="AT123" s="171" t="s">
        <v>75</v>
      </c>
      <c r="AU123" s="171" t="s">
        <v>76</v>
      </c>
      <c r="AY123" s="170" t="s">
        <v>165</v>
      </c>
      <c r="BK123" s="172">
        <f>BK124+BK135+BK154</f>
        <v>0</v>
      </c>
    </row>
    <row r="124" spans="2:65" s="159" customFormat="1" ht="22.9" customHeight="1">
      <c r="B124" s="160"/>
      <c r="C124" s="161"/>
      <c r="D124" s="162" t="s">
        <v>75</v>
      </c>
      <c r="E124" s="173" t="s">
        <v>84</v>
      </c>
      <c r="F124" s="173" t="s">
        <v>166</v>
      </c>
      <c r="G124" s="161"/>
      <c r="H124" s="161"/>
      <c r="I124" s="164"/>
      <c r="J124" s="174">
        <f t="shared" si="3"/>
        <v>0</v>
      </c>
      <c r="K124" s="161"/>
      <c r="L124" s="166"/>
      <c r="M124" s="167"/>
      <c r="N124" s="161"/>
      <c r="O124" s="161"/>
      <c r="P124" s="168">
        <f>SUM(P125:P134)</f>
        <v>0</v>
      </c>
      <c r="Q124" s="161"/>
      <c r="R124" s="168">
        <f>SUM(R125:R134)</f>
        <v>0</v>
      </c>
      <c r="S124" s="161"/>
      <c r="T124" s="169">
        <f>SUM(T125:T134)</f>
        <v>0</v>
      </c>
      <c r="AR124" s="170" t="s">
        <v>84</v>
      </c>
      <c r="AT124" s="171" t="s">
        <v>75</v>
      </c>
      <c r="AU124" s="171" t="s">
        <v>84</v>
      </c>
      <c r="AY124" s="170" t="s">
        <v>165</v>
      </c>
      <c r="BK124" s="172">
        <f>SUM(BK125:BK134)</f>
        <v>0</v>
      </c>
    </row>
    <row r="125" spans="2:65" s="20" customFormat="1" ht="33" customHeight="1">
      <c r="B125" s="21"/>
      <c r="C125" s="175" t="s">
        <v>84</v>
      </c>
      <c r="D125" s="175" t="s">
        <v>167</v>
      </c>
      <c r="E125" s="176" t="s">
        <v>168</v>
      </c>
      <c r="F125" s="177" t="s">
        <v>169</v>
      </c>
      <c r="G125" s="178" t="s">
        <v>170</v>
      </c>
      <c r="H125" s="179">
        <v>1.288</v>
      </c>
      <c r="I125" s="180"/>
      <c r="J125" s="181">
        <f>ROUND(I125*H125,2)</f>
        <v>0</v>
      </c>
      <c r="K125" s="177" t="s">
        <v>171</v>
      </c>
      <c r="L125" s="25"/>
      <c r="M125" s="182" t="s">
        <v>1</v>
      </c>
      <c r="N125" s="183" t="s">
        <v>41</v>
      </c>
      <c r="O125" s="22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AR125" s="186" t="s">
        <v>172</v>
      </c>
      <c r="AT125" s="186" t="s">
        <v>167</v>
      </c>
      <c r="AU125" s="186" t="s">
        <v>86</v>
      </c>
      <c r="AY125" s="3" t="s">
        <v>165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3" t="s">
        <v>84</v>
      </c>
      <c r="BK125" s="187">
        <f>ROUND(I125*H125,2)</f>
        <v>0</v>
      </c>
      <c r="BL125" s="3" t="s">
        <v>172</v>
      </c>
      <c r="BM125" s="186" t="s">
        <v>657</v>
      </c>
    </row>
    <row r="126" spans="2:65" s="188" customFormat="1">
      <c r="B126" s="189"/>
      <c r="C126" s="190"/>
      <c r="D126" s="191" t="s">
        <v>174</v>
      </c>
      <c r="E126" s="192" t="s">
        <v>1</v>
      </c>
      <c r="F126" s="193" t="s">
        <v>658</v>
      </c>
      <c r="G126" s="190"/>
      <c r="H126" s="194">
        <v>1.288</v>
      </c>
      <c r="I126" s="195"/>
      <c r="J126" s="190"/>
      <c r="K126" s="190"/>
      <c r="L126" s="196"/>
      <c r="M126" s="197"/>
      <c r="N126" s="190"/>
      <c r="O126" s="190"/>
      <c r="P126" s="190"/>
      <c r="Q126" s="190"/>
      <c r="R126" s="190"/>
      <c r="S126" s="190"/>
      <c r="T126" s="198"/>
      <c r="AT126" s="199" t="s">
        <v>174</v>
      </c>
      <c r="AU126" s="199" t="s">
        <v>86</v>
      </c>
      <c r="AV126" s="188" t="s">
        <v>86</v>
      </c>
      <c r="AW126" s="188" t="s">
        <v>31</v>
      </c>
      <c r="AX126" s="188" t="s">
        <v>76</v>
      </c>
      <c r="AY126" s="199" t="s">
        <v>165</v>
      </c>
    </row>
    <row r="127" spans="2:65" s="200" customFormat="1">
      <c r="B127" s="201"/>
      <c r="C127" s="202"/>
      <c r="D127" s="191" t="s">
        <v>174</v>
      </c>
      <c r="E127" s="203" t="s">
        <v>1</v>
      </c>
      <c r="F127" s="204" t="s">
        <v>176</v>
      </c>
      <c r="G127" s="202"/>
      <c r="H127" s="205">
        <v>1.288</v>
      </c>
      <c r="I127" s="206"/>
      <c r="J127" s="202"/>
      <c r="K127" s="202"/>
      <c r="L127" s="207"/>
      <c r="M127" s="208"/>
      <c r="N127" s="202"/>
      <c r="O127" s="202"/>
      <c r="P127" s="202"/>
      <c r="Q127" s="202"/>
      <c r="R127" s="202"/>
      <c r="S127" s="202"/>
      <c r="T127" s="209"/>
      <c r="AT127" s="210" t="s">
        <v>174</v>
      </c>
      <c r="AU127" s="210" t="s">
        <v>86</v>
      </c>
      <c r="AV127" s="200" t="s">
        <v>172</v>
      </c>
      <c r="AW127" s="200" t="s">
        <v>31</v>
      </c>
      <c r="AX127" s="200" t="s">
        <v>84</v>
      </c>
      <c r="AY127" s="210" t="s">
        <v>165</v>
      </c>
    </row>
    <row r="128" spans="2:65" s="20" customFormat="1" ht="33" customHeight="1">
      <c r="B128" s="21"/>
      <c r="C128" s="175" t="s">
        <v>86</v>
      </c>
      <c r="D128" s="175" t="s">
        <v>167</v>
      </c>
      <c r="E128" s="176" t="s">
        <v>177</v>
      </c>
      <c r="F128" s="177" t="s">
        <v>178</v>
      </c>
      <c r="G128" s="178" t="s">
        <v>170</v>
      </c>
      <c r="H128" s="179">
        <v>10.433</v>
      </c>
      <c r="I128" s="180"/>
      <c r="J128" s="181">
        <f>ROUND(I128*H128,2)</f>
        <v>0</v>
      </c>
      <c r="K128" s="177" t="s">
        <v>171</v>
      </c>
      <c r="L128" s="25"/>
      <c r="M128" s="182" t="s">
        <v>1</v>
      </c>
      <c r="N128" s="183" t="s">
        <v>41</v>
      </c>
      <c r="O128" s="22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AR128" s="186" t="s">
        <v>172</v>
      </c>
      <c r="AT128" s="186" t="s">
        <v>167</v>
      </c>
      <c r="AU128" s="186" t="s">
        <v>86</v>
      </c>
      <c r="AY128" s="3" t="s">
        <v>165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3" t="s">
        <v>84</v>
      </c>
      <c r="BK128" s="187">
        <f>ROUND(I128*H128,2)</f>
        <v>0</v>
      </c>
      <c r="BL128" s="3" t="s">
        <v>172</v>
      </c>
      <c r="BM128" s="186" t="s">
        <v>659</v>
      </c>
    </row>
    <row r="129" spans="2:65" s="211" customFormat="1">
      <c r="B129" s="212"/>
      <c r="C129" s="213"/>
      <c r="D129" s="191" t="s">
        <v>174</v>
      </c>
      <c r="E129" s="214" t="s">
        <v>1</v>
      </c>
      <c r="F129" s="215" t="s">
        <v>325</v>
      </c>
      <c r="G129" s="213"/>
      <c r="H129" s="214" t="s">
        <v>1</v>
      </c>
      <c r="I129" s="216"/>
      <c r="J129" s="213"/>
      <c r="K129" s="213"/>
      <c r="L129" s="217"/>
      <c r="M129" s="218"/>
      <c r="N129" s="213"/>
      <c r="O129" s="213"/>
      <c r="P129" s="213"/>
      <c r="Q129" s="213"/>
      <c r="R129" s="213"/>
      <c r="S129" s="213"/>
      <c r="T129" s="219"/>
      <c r="AT129" s="220" t="s">
        <v>174</v>
      </c>
      <c r="AU129" s="220" t="s">
        <v>86</v>
      </c>
      <c r="AV129" s="211" t="s">
        <v>84</v>
      </c>
      <c r="AW129" s="211" t="s">
        <v>31</v>
      </c>
      <c r="AX129" s="211" t="s">
        <v>76</v>
      </c>
      <c r="AY129" s="220" t="s">
        <v>165</v>
      </c>
    </row>
    <row r="130" spans="2:65" s="188" customFormat="1">
      <c r="B130" s="189"/>
      <c r="C130" s="190"/>
      <c r="D130" s="191" t="s">
        <v>174</v>
      </c>
      <c r="E130" s="192" t="s">
        <v>1</v>
      </c>
      <c r="F130" s="193" t="s">
        <v>660</v>
      </c>
      <c r="G130" s="190"/>
      <c r="H130" s="194">
        <v>10.433</v>
      </c>
      <c r="I130" s="195"/>
      <c r="J130" s="190"/>
      <c r="K130" s="190"/>
      <c r="L130" s="196"/>
      <c r="M130" s="197"/>
      <c r="N130" s="190"/>
      <c r="O130" s="190"/>
      <c r="P130" s="190"/>
      <c r="Q130" s="190"/>
      <c r="R130" s="190"/>
      <c r="S130" s="190"/>
      <c r="T130" s="198"/>
      <c r="AT130" s="199" t="s">
        <v>174</v>
      </c>
      <c r="AU130" s="199" t="s">
        <v>86</v>
      </c>
      <c r="AV130" s="188" t="s">
        <v>86</v>
      </c>
      <c r="AW130" s="188" t="s">
        <v>31</v>
      </c>
      <c r="AX130" s="188" t="s">
        <v>76</v>
      </c>
      <c r="AY130" s="199" t="s">
        <v>165</v>
      </c>
    </row>
    <row r="131" spans="2:65" s="200" customFormat="1">
      <c r="B131" s="201"/>
      <c r="C131" s="202"/>
      <c r="D131" s="191" t="s">
        <v>174</v>
      </c>
      <c r="E131" s="203" t="s">
        <v>1</v>
      </c>
      <c r="F131" s="204" t="s">
        <v>176</v>
      </c>
      <c r="G131" s="202"/>
      <c r="H131" s="205">
        <v>10.433</v>
      </c>
      <c r="I131" s="206"/>
      <c r="J131" s="202"/>
      <c r="K131" s="202"/>
      <c r="L131" s="207"/>
      <c r="M131" s="208"/>
      <c r="N131" s="202"/>
      <c r="O131" s="202"/>
      <c r="P131" s="202"/>
      <c r="Q131" s="202"/>
      <c r="R131" s="202"/>
      <c r="S131" s="202"/>
      <c r="T131" s="209"/>
      <c r="AT131" s="210" t="s">
        <v>174</v>
      </c>
      <c r="AU131" s="210" t="s">
        <v>86</v>
      </c>
      <c r="AV131" s="200" t="s">
        <v>172</v>
      </c>
      <c r="AW131" s="200" t="s">
        <v>31</v>
      </c>
      <c r="AX131" s="200" t="s">
        <v>84</v>
      </c>
      <c r="AY131" s="210" t="s">
        <v>165</v>
      </c>
    </row>
    <row r="132" spans="2:65" s="20" customFormat="1" ht="24.2" customHeight="1">
      <c r="B132" s="21"/>
      <c r="C132" s="175" t="s">
        <v>134</v>
      </c>
      <c r="D132" s="175" t="s">
        <v>167</v>
      </c>
      <c r="E132" s="176" t="s">
        <v>661</v>
      </c>
      <c r="F132" s="177" t="s">
        <v>662</v>
      </c>
      <c r="G132" s="178" t="s">
        <v>170</v>
      </c>
      <c r="H132" s="179">
        <v>5.15</v>
      </c>
      <c r="I132" s="180"/>
      <c r="J132" s="181">
        <f>ROUND(I132*H132,2)</f>
        <v>0</v>
      </c>
      <c r="K132" s="177" t="s">
        <v>171</v>
      </c>
      <c r="L132" s="25"/>
      <c r="M132" s="182" t="s">
        <v>1</v>
      </c>
      <c r="N132" s="183" t="s">
        <v>41</v>
      </c>
      <c r="O132" s="22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AR132" s="186" t="s">
        <v>172</v>
      </c>
      <c r="AT132" s="186" t="s">
        <v>167</v>
      </c>
      <c r="AU132" s="186" t="s">
        <v>86</v>
      </c>
      <c r="AY132" s="3" t="s">
        <v>165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3" t="s">
        <v>84</v>
      </c>
      <c r="BK132" s="187">
        <f>ROUND(I132*H132,2)</f>
        <v>0</v>
      </c>
      <c r="BL132" s="3" t="s">
        <v>172</v>
      </c>
      <c r="BM132" s="186" t="s">
        <v>663</v>
      </c>
    </row>
    <row r="133" spans="2:65" s="188" customFormat="1">
      <c r="B133" s="189"/>
      <c r="C133" s="190"/>
      <c r="D133" s="191" t="s">
        <v>174</v>
      </c>
      <c r="E133" s="192" t="s">
        <v>1</v>
      </c>
      <c r="F133" s="193" t="s">
        <v>664</v>
      </c>
      <c r="G133" s="190"/>
      <c r="H133" s="194">
        <v>5.15</v>
      </c>
      <c r="I133" s="195"/>
      <c r="J133" s="190"/>
      <c r="K133" s="190"/>
      <c r="L133" s="196"/>
      <c r="M133" s="197"/>
      <c r="N133" s="190"/>
      <c r="O133" s="190"/>
      <c r="P133" s="190"/>
      <c r="Q133" s="190"/>
      <c r="R133" s="190"/>
      <c r="S133" s="190"/>
      <c r="T133" s="198"/>
      <c r="AT133" s="199" t="s">
        <v>174</v>
      </c>
      <c r="AU133" s="199" t="s">
        <v>86</v>
      </c>
      <c r="AV133" s="188" t="s">
        <v>86</v>
      </c>
      <c r="AW133" s="188" t="s">
        <v>31</v>
      </c>
      <c r="AX133" s="188" t="s">
        <v>76</v>
      </c>
      <c r="AY133" s="199" t="s">
        <v>165</v>
      </c>
    </row>
    <row r="134" spans="2:65" s="200" customFormat="1">
      <c r="B134" s="201"/>
      <c r="C134" s="202"/>
      <c r="D134" s="191" t="s">
        <v>174</v>
      </c>
      <c r="E134" s="203" t="s">
        <v>1</v>
      </c>
      <c r="F134" s="204" t="s">
        <v>176</v>
      </c>
      <c r="G134" s="202"/>
      <c r="H134" s="205">
        <v>5.15</v>
      </c>
      <c r="I134" s="206"/>
      <c r="J134" s="202"/>
      <c r="K134" s="202"/>
      <c r="L134" s="207"/>
      <c r="M134" s="208"/>
      <c r="N134" s="202"/>
      <c r="O134" s="202"/>
      <c r="P134" s="202"/>
      <c r="Q134" s="202"/>
      <c r="R134" s="202"/>
      <c r="S134" s="202"/>
      <c r="T134" s="209"/>
      <c r="AT134" s="210" t="s">
        <v>174</v>
      </c>
      <c r="AU134" s="210" t="s">
        <v>86</v>
      </c>
      <c r="AV134" s="200" t="s">
        <v>172</v>
      </c>
      <c r="AW134" s="200" t="s">
        <v>31</v>
      </c>
      <c r="AX134" s="200" t="s">
        <v>84</v>
      </c>
      <c r="AY134" s="210" t="s">
        <v>165</v>
      </c>
    </row>
    <row r="135" spans="2:65" s="159" customFormat="1" ht="22.9" customHeight="1">
      <c r="B135" s="160"/>
      <c r="C135" s="161"/>
      <c r="D135" s="162" t="s">
        <v>75</v>
      </c>
      <c r="E135" s="173" t="s">
        <v>86</v>
      </c>
      <c r="F135" s="173" t="s">
        <v>205</v>
      </c>
      <c r="G135" s="161"/>
      <c r="H135" s="161"/>
      <c r="I135" s="164"/>
      <c r="J135" s="174">
        <f>BK135</f>
        <v>0</v>
      </c>
      <c r="K135" s="161"/>
      <c r="L135" s="166"/>
      <c r="M135" s="167"/>
      <c r="N135" s="161"/>
      <c r="O135" s="161"/>
      <c r="P135" s="168">
        <f>SUM(P136:P153)</f>
        <v>0</v>
      </c>
      <c r="Q135" s="161"/>
      <c r="R135" s="168">
        <f>SUM(R136:R153)</f>
        <v>7.7006315899999995</v>
      </c>
      <c r="S135" s="161"/>
      <c r="T135" s="169">
        <f>SUM(T136:T153)</f>
        <v>0</v>
      </c>
      <c r="AR135" s="170" t="s">
        <v>84</v>
      </c>
      <c r="AT135" s="171" t="s">
        <v>75</v>
      </c>
      <c r="AU135" s="171" t="s">
        <v>84</v>
      </c>
      <c r="AY135" s="170" t="s">
        <v>165</v>
      </c>
      <c r="BK135" s="172">
        <f>SUM(BK136:BK153)</f>
        <v>0</v>
      </c>
    </row>
    <row r="136" spans="2:65" s="20" customFormat="1" ht="44.25" customHeight="1">
      <c r="B136" s="21"/>
      <c r="C136" s="175" t="s">
        <v>172</v>
      </c>
      <c r="D136" s="175" t="s">
        <v>167</v>
      </c>
      <c r="E136" s="176" t="s">
        <v>665</v>
      </c>
      <c r="F136" s="177" t="s">
        <v>666</v>
      </c>
      <c r="G136" s="178" t="s">
        <v>427</v>
      </c>
      <c r="H136" s="179">
        <v>1</v>
      </c>
      <c r="I136" s="180"/>
      <c r="J136" s="181">
        <f t="shared" ref="J136:J148" si="4">ROUND(I136*H136,2)</f>
        <v>0</v>
      </c>
      <c r="K136" s="177" t="s">
        <v>171</v>
      </c>
      <c r="L136" s="25"/>
      <c r="M136" s="182" t="s">
        <v>1</v>
      </c>
      <c r="N136" s="183" t="s">
        <v>41</v>
      </c>
      <c r="O136" s="22"/>
      <c r="P136" s="184">
        <f t="shared" ref="P136:P148" si="5">O136*H136</f>
        <v>0</v>
      </c>
      <c r="Q136" s="184">
        <v>0</v>
      </c>
      <c r="R136" s="184">
        <f t="shared" ref="R136:R148" si="6">Q136*H136</f>
        <v>0</v>
      </c>
      <c r="S136" s="184">
        <v>0</v>
      </c>
      <c r="T136" s="185">
        <f t="shared" ref="T136:T148" si="7">S136*H136</f>
        <v>0</v>
      </c>
      <c r="AR136" s="186" t="s">
        <v>172</v>
      </c>
      <c r="AT136" s="186" t="s">
        <v>167</v>
      </c>
      <c r="AU136" s="186" t="s">
        <v>86</v>
      </c>
      <c r="AY136" s="3" t="s">
        <v>165</v>
      </c>
      <c r="BE136" s="187">
        <f t="shared" ref="BE136:BE162" si="8">IF(N136="základní",J136,0)</f>
        <v>0</v>
      </c>
      <c r="BF136" s="187">
        <f t="shared" ref="BF136:BF162" si="9">IF(N136="snížená",J136,0)</f>
        <v>0</v>
      </c>
      <c r="BG136" s="187">
        <f t="shared" ref="BG136:BG162" si="10">IF(N136="zákl. přenesená",J136,0)</f>
        <v>0</v>
      </c>
      <c r="BH136" s="187">
        <f t="shared" ref="BH136:BH162" si="11">IF(N136="sníž. přenesená",J136,0)</f>
        <v>0</v>
      </c>
      <c r="BI136" s="187">
        <f t="shared" ref="BI136:BI162" si="12">IF(N136="nulová",J136,0)</f>
        <v>0</v>
      </c>
      <c r="BJ136" s="3" t="s">
        <v>84</v>
      </c>
      <c r="BK136" s="187">
        <f t="shared" ref="BK136:BK148" si="13">ROUND(I136*H136,2)</f>
        <v>0</v>
      </c>
      <c r="BL136" s="3" t="s">
        <v>172</v>
      </c>
      <c r="BM136" s="186" t="s">
        <v>667</v>
      </c>
    </row>
    <row r="137" spans="2:65" s="20" customFormat="1" ht="16.5" customHeight="1">
      <c r="B137" s="21"/>
      <c r="C137" s="221" t="s">
        <v>191</v>
      </c>
      <c r="D137" s="221" t="s">
        <v>199</v>
      </c>
      <c r="E137" s="222" t="s">
        <v>668</v>
      </c>
      <c r="F137" s="223" t="s">
        <v>669</v>
      </c>
      <c r="G137" s="224" t="s">
        <v>337</v>
      </c>
      <c r="H137" s="225">
        <v>0.5</v>
      </c>
      <c r="I137" s="226"/>
      <c r="J137" s="227">
        <f t="shared" si="4"/>
        <v>0</v>
      </c>
      <c r="K137" s="223" t="s">
        <v>171</v>
      </c>
      <c r="L137" s="228"/>
      <c r="M137" s="229" t="s">
        <v>1</v>
      </c>
      <c r="N137" s="230" t="s">
        <v>41</v>
      </c>
      <c r="O137" s="22"/>
      <c r="P137" s="184">
        <f t="shared" si="5"/>
        <v>0</v>
      </c>
      <c r="Q137" s="184">
        <v>5.4999999999999997E-3</v>
      </c>
      <c r="R137" s="184">
        <f t="shared" si="6"/>
        <v>2.7499999999999998E-3</v>
      </c>
      <c r="S137" s="184">
        <v>0</v>
      </c>
      <c r="T137" s="185">
        <f t="shared" si="7"/>
        <v>0</v>
      </c>
      <c r="AR137" s="186" t="s">
        <v>203</v>
      </c>
      <c r="AT137" s="186" t="s">
        <v>199</v>
      </c>
      <c r="AU137" s="186" t="s">
        <v>86</v>
      </c>
      <c r="AY137" s="3" t="s">
        <v>165</v>
      </c>
      <c r="BE137" s="187">
        <f t="shared" si="8"/>
        <v>0</v>
      </c>
      <c r="BF137" s="187">
        <f t="shared" si="9"/>
        <v>0</v>
      </c>
      <c r="BG137" s="187">
        <f t="shared" si="10"/>
        <v>0</v>
      </c>
      <c r="BH137" s="187">
        <f t="shared" si="11"/>
        <v>0</v>
      </c>
      <c r="BI137" s="187">
        <f t="shared" si="12"/>
        <v>0</v>
      </c>
      <c r="BJ137" s="3" t="s">
        <v>84</v>
      </c>
      <c r="BK137" s="187">
        <f t="shared" si="13"/>
        <v>0</v>
      </c>
      <c r="BL137" s="3" t="s">
        <v>172</v>
      </c>
      <c r="BM137" s="186" t="s">
        <v>670</v>
      </c>
    </row>
    <row r="138" spans="2:65" s="20" customFormat="1" ht="16.5" customHeight="1">
      <c r="B138" s="21"/>
      <c r="C138" s="175" t="s">
        <v>198</v>
      </c>
      <c r="D138" s="175" t="s">
        <v>167</v>
      </c>
      <c r="E138" s="176" t="s">
        <v>211</v>
      </c>
      <c r="F138" s="177" t="s">
        <v>212</v>
      </c>
      <c r="G138" s="178" t="s">
        <v>170</v>
      </c>
      <c r="H138" s="179">
        <v>1.288</v>
      </c>
      <c r="I138" s="180"/>
      <c r="J138" s="181">
        <f t="shared" si="4"/>
        <v>0</v>
      </c>
      <c r="K138" s="177" t="s">
        <v>171</v>
      </c>
      <c r="L138" s="25"/>
      <c r="M138" s="182" t="s">
        <v>1</v>
      </c>
      <c r="N138" s="183" t="s">
        <v>41</v>
      </c>
      <c r="O138" s="22"/>
      <c r="P138" s="184">
        <f t="shared" si="5"/>
        <v>0</v>
      </c>
      <c r="Q138" s="184">
        <v>2.3010199999999998</v>
      </c>
      <c r="R138" s="184">
        <f t="shared" si="6"/>
        <v>2.9637137600000001</v>
      </c>
      <c r="S138" s="184">
        <v>0</v>
      </c>
      <c r="T138" s="185">
        <f t="shared" si="7"/>
        <v>0</v>
      </c>
      <c r="AR138" s="186" t="s">
        <v>172</v>
      </c>
      <c r="AT138" s="186" t="s">
        <v>167</v>
      </c>
      <c r="AU138" s="186" t="s">
        <v>86</v>
      </c>
      <c r="AY138" s="3" t="s">
        <v>165</v>
      </c>
      <c r="BE138" s="187">
        <f t="shared" si="8"/>
        <v>0</v>
      </c>
      <c r="BF138" s="187">
        <f t="shared" si="9"/>
        <v>0</v>
      </c>
      <c r="BG138" s="187">
        <f t="shared" si="10"/>
        <v>0</v>
      </c>
      <c r="BH138" s="187">
        <f t="shared" si="11"/>
        <v>0</v>
      </c>
      <c r="BI138" s="187">
        <f t="shared" si="12"/>
        <v>0</v>
      </c>
      <c r="BJ138" s="3" t="s">
        <v>84</v>
      </c>
      <c r="BK138" s="187">
        <f t="shared" si="13"/>
        <v>0</v>
      </c>
      <c r="BL138" s="3" t="s">
        <v>172</v>
      </c>
      <c r="BM138" s="186" t="s">
        <v>671</v>
      </c>
    </row>
    <row r="139" spans="2:65" s="188" customFormat="1">
      <c r="B139" s="189"/>
      <c r="C139" s="190"/>
      <c r="D139" s="191" t="s">
        <v>174</v>
      </c>
      <c r="E139" s="192" t="s">
        <v>1</v>
      </c>
      <c r="F139" s="193" t="s">
        <v>658</v>
      </c>
      <c r="G139" s="190"/>
      <c r="H139" s="194">
        <v>1.288</v>
      </c>
      <c r="I139" s="195"/>
      <c r="J139" s="190"/>
      <c r="K139" s="190"/>
      <c r="L139" s="196"/>
      <c r="M139" s="197"/>
      <c r="N139" s="190"/>
      <c r="O139" s="190"/>
      <c r="P139" s="190"/>
      <c r="Q139" s="190"/>
      <c r="R139" s="190"/>
      <c r="S139" s="190"/>
      <c r="T139" s="198"/>
      <c r="AT139" s="199" t="s">
        <v>174</v>
      </c>
      <c r="AU139" s="199" t="s">
        <v>86</v>
      </c>
      <c r="AV139" s="188" t="s">
        <v>86</v>
      </c>
      <c r="AW139" s="188" t="s">
        <v>31</v>
      </c>
      <c r="AX139" s="188" t="s">
        <v>76</v>
      </c>
      <c r="AY139" s="199" t="s">
        <v>165</v>
      </c>
    </row>
    <row r="140" spans="2:65" s="200" customFormat="1">
      <c r="B140" s="201"/>
      <c r="C140" s="202"/>
      <c r="D140" s="191" t="s">
        <v>174</v>
      </c>
      <c r="E140" s="203" t="s">
        <v>1</v>
      </c>
      <c r="F140" s="204" t="s">
        <v>176</v>
      </c>
      <c r="G140" s="202"/>
      <c r="H140" s="205">
        <v>1.288</v>
      </c>
      <c r="I140" s="206"/>
      <c r="J140" s="202"/>
      <c r="K140" s="202"/>
      <c r="L140" s="207"/>
      <c r="M140" s="208"/>
      <c r="N140" s="202"/>
      <c r="O140" s="202"/>
      <c r="P140" s="202"/>
      <c r="Q140" s="202"/>
      <c r="R140" s="202"/>
      <c r="S140" s="202"/>
      <c r="T140" s="209"/>
      <c r="AT140" s="210" t="s">
        <v>174</v>
      </c>
      <c r="AU140" s="210" t="s">
        <v>86</v>
      </c>
      <c r="AV140" s="200" t="s">
        <v>172</v>
      </c>
      <c r="AW140" s="200" t="s">
        <v>31</v>
      </c>
      <c r="AX140" s="200" t="s">
        <v>84</v>
      </c>
      <c r="AY140" s="210" t="s">
        <v>165</v>
      </c>
    </row>
    <row r="141" spans="2:65" s="20" customFormat="1" ht="24.2" customHeight="1">
      <c r="B141" s="21"/>
      <c r="C141" s="175" t="s">
        <v>206</v>
      </c>
      <c r="D141" s="175" t="s">
        <v>167</v>
      </c>
      <c r="E141" s="176" t="s">
        <v>672</v>
      </c>
      <c r="F141" s="177" t="s">
        <v>673</v>
      </c>
      <c r="G141" s="178" t="s">
        <v>170</v>
      </c>
      <c r="H141" s="179">
        <v>1.72</v>
      </c>
      <c r="I141" s="180"/>
      <c r="J141" s="181">
        <f t="shared" si="4"/>
        <v>0</v>
      </c>
      <c r="K141" s="177" t="s">
        <v>171</v>
      </c>
      <c r="L141" s="25"/>
      <c r="M141" s="182" t="s">
        <v>1</v>
      </c>
      <c r="N141" s="183" t="s">
        <v>41</v>
      </c>
      <c r="O141" s="22"/>
      <c r="P141" s="184">
        <f t="shared" si="5"/>
        <v>0</v>
      </c>
      <c r="Q141" s="184">
        <v>2.5018699999999998</v>
      </c>
      <c r="R141" s="184">
        <f t="shared" si="6"/>
        <v>4.3032163999999993</v>
      </c>
      <c r="S141" s="184">
        <v>0</v>
      </c>
      <c r="T141" s="185">
        <f t="shared" si="7"/>
        <v>0</v>
      </c>
      <c r="AR141" s="186" t="s">
        <v>172</v>
      </c>
      <c r="AT141" s="186" t="s">
        <v>167</v>
      </c>
      <c r="AU141" s="186" t="s">
        <v>86</v>
      </c>
      <c r="AY141" s="3" t="s">
        <v>165</v>
      </c>
      <c r="BE141" s="187">
        <f t="shared" si="8"/>
        <v>0</v>
      </c>
      <c r="BF141" s="187">
        <f t="shared" si="9"/>
        <v>0</v>
      </c>
      <c r="BG141" s="187">
        <f t="shared" si="10"/>
        <v>0</v>
      </c>
      <c r="BH141" s="187">
        <f t="shared" si="11"/>
        <v>0</v>
      </c>
      <c r="BI141" s="187">
        <f t="shared" si="12"/>
        <v>0</v>
      </c>
      <c r="BJ141" s="3" t="s">
        <v>84</v>
      </c>
      <c r="BK141" s="187">
        <f t="shared" si="13"/>
        <v>0</v>
      </c>
      <c r="BL141" s="3" t="s">
        <v>172</v>
      </c>
      <c r="BM141" s="186" t="s">
        <v>674</v>
      </c>
    </row>
    <row r="142" spans="2:65" s="188" customFormat="1">
      <c r="B142" s="189"/>
      <c r="C142" s="190"/>
      <c r="D142" s="191" t="s">
        <v>174</v>
      </c>
      <c r="E142" s="192" t="s">
        <v>1</v>
      </c>
      <c r="F142" s="193" t="s">
        <v>675</v>
      </c>
      <c r="G142" s="190"/>
      <c r="H142" s="194">
        <v>1.72</v>
      </c>
      <c r="I142" s="195"/>
      <c r="J142" s="190"/>
      <c r="K142" s="190"/>
      <c r="L142" s="196"/>
      <c r="M142" s="197"/>
      <c r="N142" s="190"/>
      <c r="O142" s="190"/>
      <c r="P142" s="190"/>
      <c r="Q142" s="190"/>
      <c r="R142" s="190"/>
      <c r="S142" s="190"/>
      <c r="T142" s="198"/>
      <c r="AT142" s="199" t="s">
        <v>174</v>
      </c>
      <c r="AU142" s="199" t="s">
        <v>86</v>
      </c>
      <c r="AV142" s="188" t="s">
        <v>86</v>
      </c>
      <c r="AW142" s="188" t="s">
        <v>31</v>
      </c>
      <c r="AX142" s="188" t="s">
        <v>76</v>
      </c>
      <c r="AY142" s="199" t="s">
        <v>165</v>
      </c>
    </row>
    <row r="143" spans="2:65" s="200" customFormat="1">
      <c r="B143" s="201"/>
      <c r="C143" s="202"/>
      <c r="D143" s="191" t="s">
        <v>174</v>
      </c>
      <c r="E143" s="203" t="s">
        <v>1</v>
      </c>
      <c r="F143" s="204" t="s">
        <v>176</v>
      </c>
      <c r="G143" s="202"/>
      <c r="H143" s="205">
        <v>1.72</v>
      </c>
      <c r="I143" s="206"/>
      <c r="J143" s="202"/>
      <c r="K143" s="202"/>
      <c r="L143" s="207"/>
      <c r="M143" s="208"/>
      <c r="N143" s="202"/>
      <c r="O143" s="202"/>
      <c r="P143" s="202"/>
      <c r="Q143" s="202"/>
      <c r="R143" s="202"/>
      <c r="S143" s="202"/>
      <c r="T143" s="209"/>
      <c r="AT143" s="210" t="s">
        <v>174</v>
      </c>
      <c r="AU143" s="210" t="s">
        <v>86</v>
      </c>
      <c r="AV143" s="200" t="s">
        <v>172</v>
      </c>
      <c r="AW143" s="200" t="s">
        <v>31</v>
      </c>
      <c r="AX143" s="200" t="s">
        <v>84</v>
      </c>
      <c r="AY143" s="210" t="s">
        <v>165</v>
      </c>
    </row>
    <row r="144" spans="2:65" s="20" customFormat="1" ht="16.5" customHeight="1">
      <c r="B144" s="21"/>
      <c r="C144" s="175" t="s">
        <v>203</v>
      </c>
      <c r="D144" s="175" t="s">
        <v>167</v>
      </c>
      <c r="E144" s="176" t="s">
        <v>676</v>
      </c>
      <c r="F144" s="177" t="s">
        <v>677</v>
      </c>
      <c r="G144" s="178" t="s">
        <v>132</v>
      </c>
      <c r="H144" s="179">
        <v>17.869</v>
      </c>
      <c r="I144" s="180"/>
      <c r="J144" s="181">
        <f t="shared" si="4"/>
        <v>0</v>
      </c>
      <c r="K144" s="177" t="s">
        <v>171</v>
      </c>
      <c r="L144" s="25"/>
      <c r="M144" s="182" t="s">
        <v>1</v>
      </c>
      <c r="N144" s="183" t="s">
        <v>41</v>
      </c>
      <c r="O144" s="22"/>
      <c r="P144" s="184">
        <f t="shared" si="5"/>
        <v>0</v>
      </c>
      <c r="Q144" s="184">
        <v>2.6900000000000001E-3</v>
      </c>
      <c r="R144" s="184">
        <f t="shared" si="6"/>
        <v>4.8067610000000004E-2</v>
      </c>
      <c r="S144" s="184">
        <v>0</v>
      </c>
      <c r="T144" s="185">
        <f t="shared" si="7"/>
        <v>0</v>
      </c>
      <c r="AR144" s="186" t="s">
        <v>172</v>
      </c>
      <c r="AT144" s="186" t="s">
        <v>167</v>
      </c>
      <c r="AU144" s="186" t="s">
        <v>86</v>
      </c>
      <c r="AY144" s="3" t="s">
        <v>165</v>
      </c>
      <c r="BE144" s="187">
        <f t="shared" si="8"/>
        <v>0</v>
      </c>
      <c r="BF144" s="187">
        <f t="shared" si="9"/>
        <v>0</v>
      </c>
      <c r="BG144" s="187">
        <f t="shared" si="10"/>
        <v>0</v>
      </c>
      <c r="BH144" s="187">
        <f t="shared" si="11"/>
        <v>0</v>
      </c>
      <c r="BI144" s="187">
        <f t="shared" si="12"/>
        <v>0</v>
      </c>
      <c r="BJ144" s="3" t="s">
        <v>84</v>
      </c>
      <c r="BK144" s="187">
        <f t="shared" si="13"/>
        <v>0</v>
      </c>
      <c r="BL144" s="3" t="s">
        <v>172</v>
      </c>
      <c r="BM144" s="186" t="s">
        <v>678</v>
      </c>
    </row>
    <row r="145" spans="2:65" s="188" customFormat="1">
      <c r="B145" s="189"/>
      <c r="C145" s="190"/>
      <c r="D145" s="191" t="s">
        <v>174</v>
      </c>
      <c r="E145" s="192" t="s">
        <v>1</v>
      </c>
      <c r="F145" s="193" t="s">
        <v>679</v>
      </c>
      <c r="G145" s="190"/>
      <c r="H145" s="194">
        <v>17.869</v>
      </c>
      <c r="I145" s="195"/>
      <c r="J145" s="190"/>
      <c r="K145" s="190"/>
      <c r="L145" s="196"/>
      <c r="M145" s="197"/>
      <c r="N145" s="190"/>
      <c r="O145" s="190"/>
      <c r="P145" s="190"/>
      <c r="Q145" s="190"/>
      <c r="R145" s="190"/>
      <c r="S145" s="190"/>
      <c r="T145" s="198"/>
      <c r="AT145" s="199" t="s">
        <v>174</v>
      </c>
      <c r="AU145" s="199" t="s">
        <v>86</v>
      </c>
      <c r="AV145" s="188" t="s">
        <v>86</v>
      </c>
      <c r="AW145" s="188" t="s">
        <v>31</v>
      </c>
      <c r="AX145" s="188" t="s">
        <v>76</v>
      </c>
      <c r="AY145" s="199" t="s">
        <v>165</v>
      </c>
    </row>
    <row r="146" spans="2:65" s="200" customFormat="1">
      <c r="B146" s="201"/>
      <c r="C146" s="202"/>
      <c r="D146" s="191" t="s">
        <v>174</v>
      </c>
      <c r="E146" s="203" t="s">
        <v>1</v>
      </c>
      <c r="F146" s="204" t="s">
        <v>176</v>
      </c>
      <c r="G146" s="202"/>
      <c r="H146" s="205">
        <v>17.869</v>
      </c>
      <c r="I146" s="206"/>
      <c r="J146" s="202"/>
      <c r="K146" s="202"/>
      <c r="L146" s="207"/>
      <c r="M146" s="208"/>
      <c r="N146" s="202"/>
      <c r="O146" s="202"/>
      <c r="P146" s="202"/>
      <c r="Q146" s="202"/>
      <c r="R146" s="202"/>
      <c r="S146" s="202"/>
      <c r="T146" s="209"/>
      <c r="AT146" s="210" t="s">
        <v>174</v>
      </c>
      <c r="AU146" s="210" t="s">
        <v>86</v>
      </c>
      <c r="AV146" s="200" t="s">
        <v>172</v>
      </c>
      <c r="AW146" s="200" t="s">
        <v>31</v>
      </c>
      <c r="AX146" s="200" t="s">
        <v>84</v>
      </c>
      <c r="AY146" s="210" t="s">
        <v>165</v>
      </c>
    </row>
    <row r="147" spans="2:65" s="20" customFormat="1" ht="16.5" customHeight="1">
      <c r="B147" s="21"/>
      <c r="C147" s="175" t="s">
        <v>214</v>
      </c>
      <c r="D147" s="175" t="s">
        <v>167</v>
      </c>
      <c r="E147" s="176" t="s">
        <v>680</v>
      </c>
      <c r="F147" s="177" t="s">
        <v>681</v>
      </c>
      <c r="G147" s="178" t="s">
        <v>132</v>
      </c>
      <c r="H147" s="179">
        <v>17.869</v>
      </c>
      <c r="I147" s="180"/>
      <c r="J147" s="181">
        <f t="shared" si="4"/>
        <v>0</v>
      </c>
      <c r="K147" s="177" t="s">
        <v>171</v>
      </c>
      <c r="L147" s="25"/>
      <c r="M147" s="182" t="s">
        <v>1</v>
      </c>
      <c r="N147" s="183" t="s">
        <v>41</v>
      </c>
      <c r="O147" s="22"/>
      <c r="P147" s="184">
        <f t="shared" si="5"/>
        <v>0</v>
      </c>
      <c r="Q147" s="184">
        <v>0</v>
      </c>
      <c r="R147" s="184">
        <f t="shared" si="6"/>
        <v>0</v>
      </c>
      <c r="S147" s="184">
        <v>0</v>
      </c>
      <c r="T147" s="185">
        <f t="shared" si="7"/>
        <v>0</v>
      </c>
      <c r="AR147" s="186" t="s">
        <v>172</v>
      </c>
      <c r="AT147" s="186" t="s">
        <v>167</v>
      </c>
      <c r="AU147" s="186" t="s">
        <v>86</v>
      </c>
      <c r="AY147" s="3" t="s">
        <v>165</v>
      </c>
      <c r="BE147" s="187">
        <f t="shared" si="8"/>
        <v>0</v>
      </c>
      <c r="BF147" s="187">
        <f t="shared" si="9"/>
        <v>0</v>
      </c>
      <c r="BG147" s="187">
        <f t="shared" si="10"/>
        <v>0</v>
      </c>
      <c r="BH147" s="187">
        <f t="shared" si="11"/>
        <v>0</v>
      </c>
      <c r="BI147" s="187">
        <f t="shared" si="12"/>
        <v>0</v>
      </c>
      <c r="BJ147" s="3" t="s">
        <v>84</v>
      </c>
      <c r="BK147" s="187">
        <f t="shared" si="13"/>
        <v>0</v>
      </c>
      <c r="BL147" s="3" t="s">
        <v>172</v>
      </c>
      <c r="BM147" s="186" t="s">
        <v>682</v>
      </c>
    </row>
    <row r="148" spans="2:65" s="20" customFormat="1" ht="21.75" customHeight="1">
      <c r="B148" s="21"/>
      <c r="C148" s="175" t="s">
        <v>222</v>
      </c>
      <c r="D148" s="175" t="s">
        <v>167</v>
      </c>
      <c r="E148" s="176" t="s">
        <v>683</v>
      </c>
      <c r="F148" s="177" t="s">
        <v>684</v>
      </c>
      <c r="G148" s="178" t="s">
        <v>202</v>
      </c>
      <c r="H148" s="179">
        <v>0.36099999999999999</v>
      </c>
      <c r="I148" s="180"/>
      <c r="J148" s="181">
        <f t="shared" si="4"/>
        <v>0</v>
      </c>
      <c r="K148" s="177" t="s">
        <v>171</v>
      </c>
      <c r="L148" s="25"/>
      <c r="M148" s="182" t="s">
        <v>1</v>
      </c>
      <c r="N148" s="183" t="s">
        <v>41</v>
      </c>
      <c r="O148" s="22"/>
      <c r="P148" s="184">
        <f t="shared" si="5"/>
        <v>0</v>
      </c>
      <c r="Q148" s="184">
        <v>1.0606199999999999</v>
      </c>
      <c r="R148" s="184">
        <f t="shared" si="6"/>
        <v>0.38288381999999993</v>
      </c>
      <c r="S148" s="184">
        <v>0</v>
      </c>
      <c r="T148" s="185">
        <f t="shared" si="7"/>
        <v>0</v>
      </c>
      <c r="AR148" s="186" t="s">
        <v>172</v>
      </c>
      <c r="AT148" s="186" t="s">
        <v>167</v>
      </c>
      <c r="AU148" s="186" t="s">
        <v>86</v>
      </c>
      <c r="AY148" s="3" t="s">
        <v>165</v>
      </c>
      <c r="BE148" s="187">
        <f t="shared" si="8"/>
        <v>0</v>
      </c>
      <c r="BF148" s="187">
        <f t="shared" si="9"/>
        <v>0</v>
      </c>
      <c r="BG148" s="187">
        <f t="shared" si="10"/>
        <v>0</v>
      </c>
      <c r="BH148" s="187">
        <f t="shared" si="11"/>
        <v>0</v>
      </c>
      <c r="BI148" s="187">
        <f t="shared" si="12"/>
        <v>0</v>
      </c>
      <c r="BJ148" s="3" t="s">
        <v>84</v>
      </c>
      <c r="BK148" s="187">
        <f t="shared" si="13"/>
        <v>0</v>
      </c>
      <c r="BL148" s="3" t="s">
        <v>172</v>
      </c>
      <c r="BM148" s="186" t="s">
        <v>685</v>
      </c>
    </row>
    <row r="149" spans="2:65" s="211" customFormat="1">
      <c r="B149" s="212"/>
      <c r="C149" s="213"/>
      <c r="D149" s="191" t="s">
        <v>174</v>
      </c>
      <c r="E149" s="214" t="s">
        <v>1</v>
      </c>
      <c r="F149" s="215" t="s">
        <v>226</v>
      </c>
      <c r="G149" s="213"/>
      <c r="H149" s="214" t="s">
        <v>1</v>
      </c>
      <c r="I149" s="216"/>
      <c r="J149" s="213"/>
      <c r="K149" s="213"/>
      <c r="L149" s="217"/>
      <c r="M149" s="218"/>
      <c r="N149" s="213"/>
      <c r="O149" s="213"/>
      <c r="P149" s="213"/>
      <c r="Q149" s="213"/>
      <c r="R149" s="213"/>
      <c r="S149" s="213"/>
      <c r="T149" s="219"/>
      <c r="AT149" s="220" t="s">
        <v>174</v>
      </c>
      <c r="AU149" s="220" t="s">
        <v>86</v>
      </c>
      <c r="AV149" s="211" t="s">
        <v>84</v>
      </c>
      <c r="AW149" s="211" t="s">
        <v>31</v>
      </c>
      <c r="AX149" s="211" t="s">
        <v>76</v>
      </c>
      <c r="AY149" s="220" t="s">
        <v>165</v>
      </c>
    </row>
    <row r="150" spans="2:65" s="188" customFormat="1">
      <c r="B150" s="189"/>
      <c r="C150" s="190"/>
      <c r="D150" s="191" t="s">
        <v>174</v>
      </c>
      <c r="E150" s="192" t="s">
        <v>1</v>
      </c>
      <c r="F150" s="193" t="s">
        <v>686</v>
      </c>
      <c r="G150" s="190"/>
      <c r="H150" s="194">
        <v>0.36099999999999999</v>
      </c>
      <c r="I150" s="195"/>
      <c r="J150" s="190"/>
      <c r="K150" s="190"/>
      <c r="L150" s="196"/>
      <c r="M150" s="197"/>
      <c r="N150" s="190"/>
      <c r="O150" s="190"/>
      <c r="P150" s="190"/>
      <c r="Q150" s="190"/>
      <c r="R150" s="190"/>
      <c r="S150" s="190"/>
      <c r="T150" s="198"/>
      <c r="AT150" s="199" t="s">
        <v>174</v>
      </c>
      <c r="AU150" s="199" t="s">
        <v>86</v>
      </c>
      <c r="AV150" s="188" t="s">
        <v>86</v>
      </c>
      <c r="AW150" s="188" t="s">
        <v>31</v>
      </c>
      <c r="AX150" s="188" t="s">
        <v>84</v>
      </c>
      <c r="AY150" s="199" t="s">
        <v>165</v>
      </c>
    </row>
    <row r="151" spans="2:65" s="20" customFormat="1">
      <c r="B151" s="21"/>
      <c r="C151" s="22"/>
      <c r="D151" s="191" t="s">
        <v>218</v>
      </c>
      <c r="E151" s="22"/>
      <c r="F151" s="231" t="s">
        <v>219</v>
      </c>
      <c r="G151" s="22"/>
      <c r="H151" s="22"/>
      <c r="I151" s="22"/>
      <c r="J151" s="22"/>
      <c r="K151" s="22"/>
      <c r="L151" s="25"/>
      <c r="M151" s="232"/>
      <c r="N151" s="22"/>
      <c r="O151" s="22"/>
      <c r="P151" s="22"/>
      <c r="Q151" s="22"/>
      <c r="R151" s="22"/>
      <c r="S151" s="22"/>
      <c r="T151" s="56"/>
      <c r="AU151" s="3" t="s">
        <v>86</v>
      </c>
    </row>
    <row r="152" spans="2:65" s="20" customFormat="1">
      <c r="B152" s="21"/>
      <c r="C152" s="22"/>
      <c r="D152" s="191" t="s">
        <v>218</v>
      </c>
      <c r="E152" s="22"/>
      <c r="F152" s="233" t="s">
        <v>687</v>
      </c>
      <c r="G152" s="22"/>
      <c r="H152" s="234">
        <v>3.008</v>
      </c>
      <c r="I152" s="22"/>
      <c r="J152" s="22"/>
      <c r="K152" s="22"/>
      <c r="L152" s="25"/>
      <c r="M152" s="232"/>
      <c r="N152" s="22"/>
      <c r="O152" s="22"/>
      <c r="P152" s="22"/>
      <c r="Q152" s="22"/>
      <c r="R152" s="22"/>
      <c r="S152" s="22"/>
      <c r="T152" s="56"/>
      <c r="AU152" s="3" t="s">
        <v>86</v>
      </c>
    </row>
    <row r="153" spans="2:65" s="20" customFormat="1">
      <c r="B153" s="21"/>
      <c r="C153" s="22"/>
      <c r="D153" s="191" t="s">
        <v>218</v>
      </c>
      <c r="E153" s="22"/>
      <c r="F153" s="233" t="s">
        <v>176</v>
      </c>
      <c r="G153" s="22"/>
      <c r="H153" s="234">
        <v>3.008</v>
      </c>
      <c r="I153" s="22"/>
      <c r="J153" s="22"/>
      <c r="K153" s="22"/>
      <c r="L153" s="25"/>
      <c r="M153" s="232"/>
      <c r="N153" s="22"/>
      <c r="O153" s="22"/>
      <c r="P153" s="22"/>
      <c r="Q153" s="22"/>
      <c r="R153" s="22"/>
      <c r="S153" s="22"/>
      <c r="T153" s="56"/>
      <c r="AU153" s="3" t="s">
        <v>86</v>
      </c>
    </row>
    <row r="154" spans="2:65" s="159" customFormat="1" ht="22.9" customHeight="1">
      <c r="B154" s="160"/>
      <c r="C154" s="161"/>
      <c r="D154" s="162" t="s">
        <v>75</v>
      </c>
      <c r="E154" s="173" t="s">
        <v>272</v>
      </c>
      <c r="F154" s="173" t="s">
        <v>273</v>
      </c>
      <c r="G154" s="161"/>
      <c r="H154" s="161"/>
      <c r="I154" s="164"/>
      <c r="J154" s="174">
        <f>BK154</f>
        <v>0</v>
      </c>
      <c r="K154" s="161"/>
      <c r="L154" s="166"/>
      <c r="M154" s="167"/>
      <c r="N154" s="161"/>
      <c r="O154" s="161"/>
      <c r="P154" s="168">
        <f>P155</f>
        <v>0</v>
      </c>
      <c r="Q154" s="161"/>
      <c r="R154" s="168">
        <f>R155</f>
        <v>0</v>
      </c>
      <c r="S154" s="161"/>
      <c r="T154" s="169">
        <f>T155</f>
        <v>0</v>
      </c>
      <c r="AR154" s="170" t="s">
        <v>84</v>
      </c>
      <c r="AT154" s="171" t="s">
        <v>75</v>
      </c>
      <c r="AU154" s="171" t="s">
        <v>84</v>
      </c>
      <c r="AY154" s="170" t="s">
        <v>165</v>
      </c>
      <c r="BK154" s="172">
        <f>BK155</f>
        <v>0</v>
      </c>
    </row>
    <row r="155" spans="2:65" s="20" customFormat="1" ht="33" customHeight="1">
      <c r="B155" s="21"/>
      <c r="C155" s="175" t="s">
        <v>229</v>
      </c>
      <c r="D155" s="175" t="s">
        <v>167</v>
      </c>
      <c r="E155" s="176" t="s">
        <v>397</v>
      </c>
      <c r="F155" s="177" t="s">
        <v>398</v>
      </c>
      <c r="G155" s="178" t="s">
        <v>202</v>
      </c>
      <c r="H155" s="179">
        <v>7.7009999999999996</v>
      </c>
      <c r="I155" s="180"/>
      <c r="J155" s="181">
        <f>ROUND(I155*H155,2)</f>
        <v>0</v>
      </c>
      <c r="K155" s="177" t="s">
        <v>171</v>
      </c>
      <c r="L155" s="25"/>
      <c r="M155" s="182" t="s">
        <v>1</v>
      </c>
      <c r="N155" s="183" t="s">
        <v>41</v>
      </c>
      <c r="O155" s="22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AR155" s="186" t="s">
        <v>172</v>
      </c>
      <c r="AT155" s="186" t="s">
        <v>167</v>
      </c>
      <c r="AU155" s="186" t="s">
        <v>86</v>
      </c>
      <c r="AY155" s="3" t="s">
        <v>165</v>
      </c>
      <c r="BE155" s="187">
        <f t="shared" si="8"/>
        <v>0</v>
      </c>
      <c r="BF155" s="187">
        <f t="shared" si="9"/>
        <v>0</v>
      </c>
      <c r="BG155" s="187">
        <f t="shared" si="10"/>
        <v>0</v>
      </c>
      <c r="BH155" s="187">
        <f t="shared" si="11"/>
        <v>0</v>
      </c>
      <c r="BI155" s="187">
        <f t="shared" si="12"/>
        <v>0</v>
      </c>
      <c r="BJ155" s="3" t="s">
        <v>84</v>
      </c>
      <c r="BK155" s="187">
        <f>ROUND(I155*H155,2)</f>
        <v>0</v>
      </c>
      <c r="BL155" s="3" t="s">
        <v>172</v>
      </c>
      <c r="BM155" s="186" t="s">
        <v>688</v>
      </c>
    </row>
    <row r="156" spans="2:65" s="159" customFormat="1" ht="25.9" customHeight="1">
      <c r="B156" s="160"/>
      <c r="C156" s="161"/>
      <c r="D156" s="162" t="s">
        <v>75</v>
      </c>
      <c r="E156" s="163" t="s">
        <v>278</v>
      </c>
      <c r="F156" s="163" t="s">
        <v>279</v>
      </c>
      <c r="G156" s="161"/>
      <c r="H156" s="161"/>
      <c r="I156" s="164"/>
      <c r="J156" s="165">
        <f t="shared" ref="J156:J157" si="14">BK156</f>
        <v>0</v>
      </c>
      <c r="K156" s="161"/>
      <c r="L156" s="166"/>
      <c r="M156" s="167"/>
      <c r="N156" s="161"/>
      <c r="O156" s="161"/>
      <c r="P156" s="168">
        <f>P157</f>
        <v>0</v>
      </c>
      <c r="Q156" s="161"/>
      <c r="R156" s="168">
        <f>R157</f>
        <v>1E-3</v>
      </c>
      <c r="S156" s="161"/>
      <c r="T156" s="169">
        <f>T157</f>
        <v>0</v>
      </c>
      <c r="AR156" s="170" t="s">
        <v>86</v>
      </c>
      <c r="AT156" s="171" t="s">
        <v>75</v>
      </c>
      <c r="AU156" s="171" t="s">
        <v>76</v>
      </c>
      <c r="AY156" s="170" t="s">
        <v>165</v>
      </c>
      <c r="BK156" s="172">
        <f>BK157</f>
        <v>0</v>
      </c>
    </row>
    <row r="157" spans="2:65" s="159" customFormat="1" ht="22.9" customHeight="1">
      <c r="B157" s="160"/>
      <c r="C157" s="161"/>
      <c r="D157" s="162" t="s">
        <v>75</v>
      </c>
      <c r="E157" s="173" t="s">
        <v>400</v>
      </c>
      <c r="F157" s="173" t="s">
        <v>401</v>
      </c>
      <c r="G157" s="161"/>
      <c r="H157" s="161"/>
      <c r="I157" s="164"/>
      <c r="J157" s="174">
        <f t="shared" si="14"/>
        <v>0</v>
      </c>
      <c r="K157" s="161"/>
      <c r="L157" s="166"/>
      <c r="M157" s="167"/>
      <c r="N157" s="161"/>
      <c r="O157" s="161"/>
      <c r="P157" s="168">
        <f>SUM(P158:P162)</f>
        <v>0</v>
      </c>
      <c r="Q157" s="161"/>
      <c r="R157" s="168">
        <f>SUM(R158:R162)</f>
        <v>1E-3</v>
      </c>
      <c r="S157" s="161"/>
      <c r="T157" s="169">
        <f>SUM(T158:T162)</f>
        <v>0</v>
      </c>
      <c r="AR157" s="170" t="s">
        <v>86</v>
      </c>
      <c r="AT157" s="171" t="s">
        <v>75</v>
      </c>
      <c r="AU157" s="171" t="s">
        <v>84</v>
      </c>
      <c r="AY157" s="170" t="s">
        <v>165</v>
      </c>
      <c r="BK157" s="172">
        <f>SUM(BK158:BK162)</f>
        <v>0</v>
      </c>
    </row>
    <row r="158" spans="2:65" s="20" customFormat="1" ht="24.2" customHeight="1">
      <c r="B158" s="21"/>
      <c r="C158" s="175" t="s">
        <v>8</v>
      </c>
      <c r="D158" s="175" t="s">
        <v>167</v>
      </c>
      <c r="E158" s="176" t="s">
        <v>402</v>
      </c>
      <c r="F158" s="177" t="s">
        <v>403</v>
      </c>
      <c r="G158" s="178" t="s">
        <v>132</v>
      </c>
      <c r="H158" s="179">
        <v>3.3479999999999999</v>
      </c>
      <c r="I158" s="180"/>
      <c r="J158" s="181">
        <f>ROUND(I158*H158,2)</f>
        <v>0</v>
      </c>
      <c r="K158" s="177" t="s">
        <v>171</v>
      </c>
      <c r="L158" s="25"/>
      <c r="M158" s="182" t="s">
        <v>1</v>
      </c>
      <c r="N158" s="183" t="s">
        <v>41</v>
      </c>
      <c r="O158" s="22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AR158" s="186" t="s">
        <v>249</v>
      </c>
      <c r="AT158" s="186" t="s">
        <v>167</v>
      </c>
      <c r="AU158" s="186" t="s">
        <v>86</v>
      </c>
      <c r="AY158" s="3" t="s">
        <v>165</v>
      </c>
      <c r="BE158" s="187">
        <f t="shared" si="8"/>
        <v>0</v>
      </c>
      <c r="BF158" s="187">
        <f t="shared" si="9"/>
        <v>0</v>
      </c>
      <c r="BG158" s="187">
        <f t="shared" si="10"/>
        <v>0</v>
      </c>
      <c r="BH158" s="187">
        <f t="shared" si="11"/>
        <v>0</v>
      </c>
      <c r="BI158" s="187">
        <f t="shared" si="12"/>
        <v>0</v>
      </c>
      <c r="BJ158" s="3" t="s">
        <v>84</v>
      </c>
      <c r="BK158" s="187">
        <f>ROUND(I158*H158,2)</f>
        <v>0</v>
      </c>
      <c r="BL158" s="3" t="s">
        <v>249</v>
      </c>
      <c r="BM158" s="186" t="s">
        <v>689</v>
      </c>
    </row>
    <row r="159" spans="2:65" s="188" customFormat="1">
      <c r="B159" s="189"/>
      <c r="C159" s="190"/>
      <c r="D159" s="191" t="s">
        <v>174</v>
      </c>
      <c r="E159" s="192" t="s">
        <v>1</v>
      </c>
      <c r="F159" s="193" t="s">
        <v>690</v>
      </c>
      <c r="G159" s="190"/>
      <c r="H159" s="194">
        <v>3.3479999999999999</v>
      </c>
      <c r="I159" s="195"/>
      <c r="J159" s="190"/>
      <c r="K159" s="190"/>
      <c r="L159" s="196"/>
      <c r="M159" s="197"/>
      <c r="N159" s="190"/>
      <c r="O159" s="190"/>
      <c r="P159" s="190"/>
      <c r="Q159" s="190"/>
      <c r="R159" s="190"/>
      <c r="S159" s="190"/>
      <c r="T159" s="198"/>
      <c r="AT159" s="199" t="s">
        <v>174</v>
      </c>
      <c r="AU159" s="199" t="s">
        <v>86</v>
      </c>
      <c r="AV159" s="188" t="s">
        <v>86</v>
      </c>
      <c r="AW159" s="188" t="s">
        <v>31</v>
      </c>
      <c r="AX159" s="188" t="s">
        <v>84</v>
      </c>
      <c r="AY159" s="199" t="s">
        <v>165</v>
      </c>
    </row>
    <row r="160" spans="2:65" s="20" customFormat="1" ht="16.5" customHeight="1">
      <c r="B160" s="21"/>
      <c r="C160" s="221" t="s">
        <v>237</v>
      </c>
      <c r="D160" s="221" t="s">
        <v>199</v>
      </c>
      <c r="E160" s="222" t="s">
        <v>407</v>
      </c>
      <c r="F160" s="223" t="s">
        <v>408</v>
      </c>
      <c r="G160" s="224" t="s">
        <v>202</v>
      </c>
      <c r="H160" s="225">
        <v>1E-3</v>
      </c>
      <c r="I160" s="226"/>
      <c r="J160" s="227">
        <f>ROUND(I160*H160,2)</f>
        <v>0</v>
      </c>
      <c r="K160" s="223" t="s">
        <v>171</v>
      </c>
      <c r="L160" s="228"/>
      <c r="M160" s="229" t="s">
        <v>1</v>
      </c>
      <c r="N160" s="230" t="s">
        <v>41</v>
      </c>
      <c r="O160" s="22"/>
      <c r="P160" s="184">
        <f>O160*H160</f>
        <v>0</v>
      </c>
      <c r="Q160" s="184">
        <v>1</v>
      </c>
      <c r="R160" s="184">
        <f>Q160*H160</f>
        <v>1E-3</v>
      </c>
      <c r="S160" s="184">
        <v>0</v>
      </c>
      <c r="T160" s="185">
        <f>S160*H160</f>
        <v>0</v>
      </c>
      <c r="AR160" s="186" t="s">
        <v>290</v>
      </c>
      <c r="AT160" s="186" t="s">
        <v>199</v>
      </c>
      <c r="AU160" s="186" t="s">
        <v>86</v>
      </c>
      <c r="AY160" s="3" t="s">
        <v>165</v>
      </c>
      <c r="BE160" s="187">
        <f t="shared" si="8"/>
        <v>0</v>
      </c>
      <c r="BF160" s="187">
        <f t="shared" si="9"/>
        <v>0</v>
      </c>
      <c r="BG160" s="187">
        <f t="shared" si="10"/>
        <v>0</v>
      </c>
      <c r="BH160" s="187">
        <f t="shared" si="11"/>
        <v>0</v>
      </c>
      <c r="BI160" s="187">
        <f t="shared" si="12"/>
        <v>0</v>
      </c>
      <c r="BJ160" s="3" t="s">
        <v>84</v>
      </c>
      <c r="BK160" s="187">
        <f>ROUND(I160*H160,2)</f>
        <v>0</v>
      </c>
      <c r="BL160" s="3" t="s">
        <v>249</v>
      </c>
      <c r="BM160" s="186" t="s">
        <v>691</v>
      </c>
    </row>
    <row r="161" spans="2:65" s="188" customFormat="1">
      <c r="B161" s="189"/>
      <c r="C161" s="190"/>
      <c r="D161" s="191" t="s">
        <v>174</v>
      </c>
      <c r="E161" s="190"/>
      <c r="F161" s="193" t="s">
        <v>692</v>
      </c>
      <c r="G161" s="190"/>
      <c r="H161" s="194">
        <v>1E-3</v>
      </c>
      <c r="I161" s="195"/>
      <c r="J161" s="190"/>
      <c r="K161" s="190"/>
      <c r="L161" s="196"/>
      <c r="M161" s="197"/>
      <c r="N161" s="190"/>
      <c r="O161" s="190"/>
      <c r="P161" s="190"/>
      <c r="Q161" s="190"/>
      <c r="R161" s="190"/>
      <c r="S161" s="190"/>
      <c r="T161" s="198"/>
      <c r="AT161" s="199" t="s">
        <v>174</v>
      </c>
      <c r="AU161" s="199" t="s">
        <v>86</v>
      </c>
      <c r="AV161" s="188" t="s">
        <v>86</v>
      </c>
      <c r="AW161" s="188" t="s">
        <v>4</v>
      </c>
      <c r="AX161" s="188" t="s">
        <v>84</v>
      </c>
      <c r="AY161" s="199" t="s">
        <v>165</v>
      </c>
    </row>
    <row r="162" spans="2:65" s="20" customFormat="1" ht="24.2" customHeight="1">
      <c r="B162" s="21"/>
      <c r="C162" s="175" t="s">
        <v>241</v>
      </c>
      <c r="D162" s="175" t="s">
        <v>167</v>
      </c>
      <c r="E162" s="176" t="s">
        <v>412</v>
      </c>
      <c r="F162" s="177" t="s">
        <v>413</v>
      </c>
      <c r="G162" s="178" t="s">
        <v>295</v>
      </c>
      <c r="H162" s="235"/>
      <c r="I162" s="180"/>
      <c r="J162" s="181">
        <f>ROUND(I162*H162,2)</f>
        <v>0</v>
      </c>
      <c r="K162" s="177" t="s">
        <v>171</v>
      </c>
      <c r="L162" s="25"/>
      <c r="M162" s="236" t="s">
        <v>1</v>
      </c>
      <c r="N162" s="237" t="s">
        <v>41</v>
      </c>
      <c r="O162" s="238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AR162" s="186" t="s">
        <v>249</v>
      </c>
      <c r="AT162" s="186" t="s">
        <v>167</v>
      </c>
      <c r="AU162" s="186" t="s">
        <v>86</v>
      </c>
      <c r="AY162" s="3" t="s">
        <v>165</v>
      </c>
      <c r="BE162" s="187">
        <f t="shared" si="8"/>
        <v>0</v>
      </c>
      <c r="BF162" s="187">
        <f t="shared" si="9"/>
        <v>0</v>
      </c>
      <c r="BG162" s="187">
        <f t="shared" si="10"/>
        <v>0</v>
      </c>
      <c r="BH162" s="187">
        <f t="shared" si="11"/>
        <v>0</v>
      </c>
      <c r="BI162" s="187">
        <f t="shared" si="12"/>
        <v>0</v>
      </c>
      <c r="BJ162" s="3" t="s">
        <v>84</v>
      </c>
      <c r="BK162" s="187">
        <f>ROUND(I162*H162,2)</f>
        <v>0</v>
      </c>
      <c r="BL162" s="3" t="s">
        <v>249</v>
      </c>
      <c r="BM162" s="186" t="s">
        <v>693</v>
      </c>
    </row>
    <row r="163" spans="2:65" s="20" customFormat="1" ht="6.95" customHeight="1">
      <c r="B163" s="37"/>
      <c r="C163" s="38"/>
      <c r="D163" s="38"/>
      <c r="E163" s="38"/>
      <c r="F163" s="38"/>
      <c r="G163" s="38"/>
      <c r="H163" s="38"/>
      <c r="I163" s="38"/>
      <c r="J163" s="38"/>
      <c r="K163" s="38"/>
      <c r="L163" s="25"/>
    </row>
  </sheetData>
  <sheetProtection algorithmName="SHA-512" hashValue="8bE/zjJqZ82UCiiW0wcz1VLYYfUUBMudr8N7NdDMYJ2A/9BjymRwFvVsENiTvNLJMx/qfK7uPBDqIitpxxNRsg==" saltValue="A80ZH9S1/c4D5GcDKAspW3e1IYx8DSnkiClBqf+5inzsJ9fTA95SVT7a5gq1nOMQrfW4InRRUPvqX8Z3wKTuQw==" spinCount="100000" sheet="1" objects="1" scenarios="1" formatColumns="0" formatRows="0" autoFilter="0"/>
  <autoFilter ref="C121:K162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6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5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3" t="s">
        <v>102</v>
      </c>
      <c r="AZ2" s="101" t="s">
        <v>130</v>
      </c>
      <c r="BA2" s="101" t="s">
        <v>654</v>
      </c>
      <c r="BB2" s="101" t="s">
        <v>170</v>
      </c>
      <c r="BC2" s="101" t="s">
        <v>694</v>
      </c>
      <c r="BD2" s="101" t="s">
        <v>134</v>
      </c>
    </row>
    <row r="3" spans="2:5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6"/>
      <c r="AT3" s="3" t="s">
        <v>86</v>
      </c>
    </row>
    <row r="4" spans="2:56" s="1" customFormat="1" ht="24.95" customHeight="1">
      <c r="B4" s="6"/>
      <c r="D4" s="104" t="s">
        <v>135</v>
      </c>
      <c r="L4" s="6"/>
      <c r="M4" s="105" t="s">
        <v>10</v>
      </c>
      <c r="AT4" s="3" t="s">
        <v>4</v>
      </c>
    </row>
    <row r="5" spans="2:56" s="1" customFormat="1" ht="6.95" customHeight="1">
      <c r="B5" s="6"/>
      <c r="L5" s="6"/>
    </row>
    <row r="6" spans="2:56" s="1" customFormat="1" ht="12" customHeight="1">
      <c r="B6" s="6"/>
      <c r="D6" s="106" t="s">
        <v>16</v>
      </c>
      <c r="L6" s="6"/>
    </row>
    <row r="7" spans="2:56" s="1" customFormat="1" ht="16.5" customHeight="1">
      <c r="B7" s="6"/>
      <c r="E7" s="302" t="str">
        <f>'Rekapitulace stavby'!K6</f>
        <v>Rozšíření infrastruktury cestovního ruchu u Pilské nádrže</v>
      </c>
      <c r="F7" s="303"/>
      <c r="G7" s="303"/>
      <c r="H7" s="303"/>
      <c r="L7" s="6"/>
    </row>
    <row r="8" spans="2:56" s="20" customFormat="1" ht="12" customHeight="1">
      <c r="B8" s="25"/>
      <c r="D8" s="106" t="s">
        <v>136</v>
      </c>
      <c r="L8" s="25"/>
    </row>
    <row r="9" spans="2:56" s="20" customFormat="1" ht="16.5" customHeight="1">
      <c r="B9" s="25"/>
      <c r="E9" s="304" t="s">
        <v>695</v>
      </c>
      <c r="F9" s="305"/>
      <c r="G9" s="305"/>
      <c r="H9" s="305"/>
      <c r="L9" s="25"/>
    </row>
    <row r="10" spans="2:56" s="20" customFormat="1">
      <c r="B10" s="25"/>
      <c r="L10" s="25"/>
    </row>
    <row r="11" spans="2:56" s="20" customFormat="1" ht="12" customHeight="1">
      <c r="B11" s="25"/>
      <c r="D11" s="106" t="s">
        <v>18</v>
      </c>
      <c r="F11" s="96" t="s">
        <v>1</v>
      </c>
      <c r="I11" s="106" t="s">
        <v>19</v>
      </c>
      <c r="J11" s="96" t="s">
        <v>1</v>
      </c>
      <c r="L11" s="25"/>
    </row>
    <row r="12" spans="2:56" s="20" customFormat="1" ht="12" customHeight="1">
      <c r="B12" s="25"/>
      <c r="D12" s="106" t="s">
        <v>20</v>
      </c>
      <c r="F12" s="96" t="s">
        <v>21</v>
      </c>
      <c r="I12" s="106" t="s">
        <v>22</v>
      </c>
      <c r="J12" s="107" t="str">
        <f>'Rekapitulace stavby'!AN8</f>
        <v>Vyplň údaj</v>
      </c>
      <c r="L12" s="25"/>
    </row>
    <row r="13" spans="2:56" s="20" customFormat="1" ht="10.9" customHeight="1">
      <c r="B13" s="25"/>
      <c r="L13" s="25"/>
    </row>
    <row r="14" spans="2:56" s="20" customFormat="1" ht="12" customHeight="1">
      <c r="B14" s="25"/>
      <c r="D14" s="106" t="s">
        <v>23</v>
      </c>
      <c r="I14" s="106" t="s">
        <v>24</v>
      </c>
      <c r="J14" s="96" t="str">
        <f>IF('Rekapitulace stavby'!AN10="","",'Rekapitulace stavby'!AN10)</f>
        <v/>
      </c>
      <c r="L14" s="25"/>
    </row>
    <row r="15" spans="2:56" s="20" customFormat="1" ht="18" customHeight="1">
      <c r="B15" s="25"/>
      <c r="E15" s="96" t="str">
        <f>IF('Rekapitulace stavby'!E11="","",'Rekapitulace stavby'!E11)</f>
        <v xml:space="preserve"> </v>
      </c>
      <c r="I15" s="106" t="s">
        <v>26</v>
      </c>
      <c r="J15" s="96" t="str">
        <f>IF('Rekapitulace stavby'!AN11="","",'Rekapitulace stavby'!AN11)</f>
        <v/>
      </c>
      <c r="L15" s="25"/>
    </row>
    <row r="16" spans="2:56" s="20" customFormat="1" ht="6.95" customHeight="1">
      <c r="B16" s="25"/>
      <c r="L16" s="25"/>
    </row>
    <row r="17" spans="2:12" s="20" customFormat="1" ht="12" customHeight="1">
      <c r="B17" s="25"/>
      <c r="D17" s="106" t="s">
        <v>27</v>
      </c>
      <c r="I17" s="106" t="s">
        <v>24</v>
      </c>
      <c r="J17" s="16" t="str">
        <f>'Rekapitulace stavby'!AN13</f>
        <v>Vyplň údaj</v>
      </c>
      <c r="L17" s="25"/>
    </row>
    <row r="18" spans="2:12" s="20" customFormat="1" ht="18" customHeight="1">
      <c r="B18" s="25"/>
      <c r="E18" s="306" t="str">
        <f>'Rekapitulace stavby'!E14</f>
        <v>Vyplň údaj</v>
      </c>
      <c r="F18" s="307"/>
      <c r="G18" s="307"/>
      <c r="H18" s="307"/>
      <c r="I18" s="106" t="s">
        <v>26</v>
      </c>
      <c r="J18" s="16" t="str">
        <f>'Rekapitulace stavby'!AN14</f>
        <v>Vyplň údaj</v>
      </c>
      <c r="L18" s="25"/>
    </row>
    <row r="19" spans="2:12" s="20" customFormat="1" ht="6.95" customHeight="1">
      <c r="B19" s="25"/>
      <c r="L19" s="25"/>
    </row>
    <row r="20" spans="2:12" s="20" customFormat="1" ht="12" customHeight="1">
      <c r="B20" s="25"/>
      <c r="D20" s="106" t="s">
        <v>29</v>
      </c>
      <c r="I20" s="106" t="s">
        <v>24</v>
      </c>
      <c r="J20" s="96" t="s">
        <v>1</v>
      </c>
      <c r="L20" s="25"/>
    </row>
    <row r="21" spans="2:12" s="20" customFormat="1" ht="18" customHeight="1">
      <c r="B21" s="25"/>
      <c r="E21" s="96" t="s">
        <v>30</v>
      </c>
      <c r="I21" s="106" t="s">
        <v>26</v>
      </c>
      <c r="J21" s="96" t="s">
        <v>1</v>
      </c>
      <c r="L21" s="25"/>
    </row>
    <row r="22" spans="2:12" s="20" customFormat="1" ht="6.95" customHeight="1">
      <c r="B22" s="25"/>
      <c r="L22" s="25"/>
    </row>
    <row r="23" spans="2:12" s="20" customFormat="1" ht="12" customHeight="1">
      <c r="B23" s="25"/>
      <c r="D23" s="106" t="s">
        <v>32</v>
      </c>
      <c r="I23" s="106" t="s">
        <v>24</v>
      </c>
      <c r="J23" s="96" t="s">
        <v>1</v>
      </c>
      <c r="L23" s="25"/>
    </row>
    <row r="24" spans="2:12" s="20" customFormat="1" ht="18" customHeight="1">
      <c r="B24" s="25"/>
      <c r="E24" s="96" t="s">
        <v>33</v>
      </c>
      <c r="I24" s="106" t="s">
        <v>26</v>
      </c>
      <c r="J24" s="96" t="s">
        <v>1</v>
      </c>
      <c r="L24" s="25"/>
    </row>
    <row r="25" spans="2:12" s="20" customFormat="1" ht="6.95" customHeight="1">
      <c r="B25" s="25"/>
      <c r="L25" s="25"/>
    </row>
    <row r="26" spans="2:12" s="20" customFormat="1" ht="12" customHeight="1">
      <c r="B26" s="25"/>
      <c r="D26" s="106" t="s">
        <v>34</v>
      </c>
      <c r="L26" s="25"/>
    </row>
    <row r="27" spans="2:12" s="108" customFormat="1" ht="16.5" customHeight="1">
      <c r="B27" s="109"/>
      <c r="E27" s="308" t="s">
        <v>1</v>
      </c>
      <c r="F27" s="308"/>
      <c r="G27" s="308"/>
      <c r="H27" s="308"/>
      <c r="L27" s="109"/>
    </row>
    <row r="28" spans="2:12" s="20" customFormat="1" ht="6.95" customHeight="1">
      <c r="B28" s="25"/>
      <c r="L28" s="25"/>
    </row>
    <row r="29" spans="2:12" s="20" customFormat="1" ht="6.95" customHeight="1">
      <c r="B29" s="25"/>
      <c r="D29" s="52"/>
      <c r="E29" s="52"/>
      <c r="F29" s="52"/>
      <c r="G29" s="52"/>
      <c r="H29" s="52"/>
      <c r="I29" s="52"/>
      <c r="J29" s="52"/>
      <c r="K29" s="52"/>
      <c r="L29" s="25"/>
    </row>
    <row r="30" spans="2:12" s="20" customFormat="1" ht="25.35" customHeight="1">
      <c r="B30" s="25"/>
      <c r="D30" s="110" t="s">
        <v>36</v>
      </c>
      <c r="J30" s="111">
        <f>ROUND(J121, 2)</f>
        <v>0</v>
      </c>
      <c r="L30" s="25"/>
    </row>
    <row r="31" spans="2:12" s="20" customFormat="1" ht="6.95" customHeight="1">
      <c r="B31" s="25"/>
      <c r="D31" s="52"/>
      <c r="E31" s="52"/>
      <c r="F31" s="52"/>
      <c r="G31" s="52"/>
      <c r="H31" s="52"/>
      <c r="I31" s="52"/>
      <c r="J31" s="52"/>
      <c r="K31" s="52"/>
      <c r="L31" s="25"/>
    </row>
    <row r="32" spans="2:12" s="20" customFormat="1" ht="14.45" customHeight="1">
      <c r="B32" s="25"/>
      <c r="F32" s="112" t="s">
        <v>38</v>
      </c>
      <c r="I32" s="112" t="s">
        <v>37</v>
      </c>
      <c r="J32" s="112" t="s">
        <v>39</v>
      </c>
      <c r="L32" s="25"/>
    </row>
    <row r="33" spans="2:12" s="20" customFormat="1" ht="14.45" customHeight="1">
      <c r="B33" s="25"/>
      <c r="D33" s="54" t="s">
        <v>40</v>
      </c>
      <c r="E33" s="106" t="s">
        <v>41</v>
      </c>
      <c r="F33" s="113">
        <f>ROUND((SUM(BE121:BE159)),  2)</f>
        <v>0</v>
      </c>
      <c r="I33" s="114">
        <v>0.21</v>
      </c>
      <c r="J33" s="113">
        <f>ROUND(((SUM(BE121:BE159))*I33),  2)</f>
        <v>0</v>
      </c>
      <c r="L33" s="25"/>
    </row>
    <row r="34" spans="2:12" s="20" customFormat="1" ht="14.45" customHeight="1">
      <c r="B34" s="25"/>
      <c r="E34" s="106" t="s">
        <v>42</v>
      </c>
      <c r="F34" s="113">
        <f>ROUND((SUM(BF121:BF159)),  2)</f>
        <v>0</v>
      </c>
      <c r="I34" s="114">
        <v>0.12</v>
      </c>
      <c r="J34" s="113">
        <f>ROUND(((SUM(BF121:BF159))*I34),  2)</f>
        <v>0</v>
      </c>
      <c r="L34" s="25"/>
    </row>
    <row r="35" spans="2:12" s="20" customFormat="1" ht="14.45" hidden="1" customHeight="1">
      <c r="B35" s="25"/>
      <c r="E35" s="106" t="s">
        <v>43</v>
      </c>
      <c r="F35" s="113">
        <f>ROUND((SUM(BG121:BG159)),  2)</f>
        <v>0</v>
      </c>
      <c r="I35" s="114">
        <v>0.21</v>
      </c>
      <c r="J35" s="113">
        <f t="shared" ref="J35:J37" si="0">0</f>
        <v>0</v>
      </c>
      <c r="L35" s="25"/>
    </row>
    <row r="36" spans="2:12" s="20" customFormat="1" ht="14.45" hidden="1" customHeight="1">
      <c r="B36" s="25"/>
      <c r="E36" s="106" t="s">
        <v>44</v>
      </c>
      <c r="F36" s="113">
        <f>ROUND((SUM(BH121:BH159)),  2)</f>
        <v>0</v>
      </c>
      <c r="I36" s="114">
        <v>0.12</v>
      </c>
      <c r="J36" s="113">
        <f t="shared" si="0"/>
        <v>0</v>
      </c>
      <c r="L36" s="25"/>
    </row>
    <row r="37" spans="2:12" s="20" customFormat="1" ht="14.45" hidden="1" customHeight="1">
      <c r="B37" s="25"/>
      <c r="E37" s="106" t="s">
        <v>45</v>
      </c>
      <c r="F37" s="113">
        <f>ROUND((SUM(BI121:BI159)),  2)</f>
        <v>0</v>
      </c>
      <c r="I37" s="114">
        <v>0</v>
      </c>
      <c r="J37" s="113">
        <f t="shared" si="0"/>
        <v>0</v>
      </c>
      <c r="L37" s="25"/>
    </row>
    <row r="38" spans="2:12" s="20" customFormat="1" ht="6.95" customHeight="1">
      <c r="B38" s="25"/>
      <c r="L38" s="25"/>
    </row>
    <row r="39" spans="2:12" s="20" customFormat="1" ht="25.35" customHeight="1">
      <c r="B39" s="25"/>
      <c r="C39" s="115"/>
      <c r="D39" s="116" t="s">
        <v>46</v>
      </c>
      <c r="E39" s="117"/>
      <c r="F39" s="117"/>
      <c r="G39" s="118" t="s">
        <v>47</v>
      </c>
      <c r="H39" s="119" t="s">
        <v>48</v>
      </c>
      <c r="I39" s="117"/>
      <c r="J39" s="120">
        <f>SUM(J30:J37)</f>
        <v>0</v>
      </c>
      <c r="K39" s="121"/>
      <c r="L39" s="25"/>
    </row>
    <row r="40" spans="2:12" s="20" customFormat="1" ht="14.45" customHeight="1">
      <c r="B40" s="25"/>
      <c r="L40" s="25"/>
    </row>
    <row r="41" spans="2:12" s="1" customFormat="1" ht="14.45" customHeight="1">
      <c r="B41" s="6"/>
      <c r="L41" s="6"/>
    </row>
    <row r="42" spans="2:12" s="1" customFormat="1" ht="14.45" customHeight="1">
      <c r="B42" s="6"/>
      <c r="L42" s="6"/>
    </row>
    <row r="43" spans="2:12" s="1" customFormat="1" ht="14.45" customHeight="1">
      <c r="B43" s="6"/>
      <c r="L43" s="6"/>
    </row>
    <row r="44" spans="2:12" s="1" customFormat="1" ht="14.45" customHeight="1">
      <c r="B44" s="6"/>
      <c r="L44" s="6"/>
    </row>
    <row r="45" spans="2:12" s="1" customFormat="1" ht="14.45" customHeight="1">
      <c r="B45" s="6"/>
      <c r="L45" s="6"/>
    </row>
    <row r="46" spans="2:12" s="1" customFormat="1" ht="14.45" customHeight="1">
      <c r="B46" s="6"/>
      <c r="L46" s="6"/>
    </row>
    <row r="47" spans="2:12" s="1" customFormat="1" ht="14.45" customHeight="1">
      <c r="B47" s="6"/>
      <c r="L47" s="6"/>
    </row>
    <row r="48" spans="2:12" s="1" customFormat="1" ht="14.45" customHeight="1">
      <c r="B48" s="6"/>
      <c r="L48" s="6"/>
    </row>
    <row r="49" spans="2:12" s="1" customFormat="1" ht="14.45" customHeight="1">
      <c r="B49" s="6"/>
      <c r="L49" s="6"/>
    </row>
    <row r="50" spans="2:12" s="20" customFormat="1" ht="14.45" customHeight="1">
      <c r="B50" s="25"/>
      <c r="D50" s="122" t="s">
        <v>49</v>
      </c>
      <c r="E50" s="123"/>
      <c r="F50" s="123"/>
      <c r="G50" s="122" t="s">
        <v>50</v>
      </c>
      <c r="H50" s="123"/>
      <c r="I50" s="123"/>
      <c r="J50" s="123"/>
      <c r="K50" s="123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0" customFormat="1" ht="12.75">
      <c r="B61" s="25"/>
      <c r="D61" s="124" t="s">
        <v>51</v>
      </c>
      <c r="E61" s="125"/>
      <c r="F61" s="126" t="s">
        <v>52</v>
      </c>
      <c r="G61" s="124" t="s">
        <v>51</v>
      </c>
      <c r="H61" s="125"/>
      <c r="I61" s="125"/>
      <c r="J61" s="127" t="s">
        <v>52</v>
      </c>
      <c r="K61" s="125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0" customFormat="1" ht="12.75">
      <c r="B65" s="25"/>
      <c r="D65" s="122" t="s">
        <v>53</v>
      </c>
      <c r="E65" s="123"/>
      <c r="F65" s="123"/>
      <c r="G65" s="122" t="s">
        <v>54</v>
      </c>
      <c r="H65" s="123"/>
      <c r="I65" s="123"/>
      <c r="J65" s="123"/>
      <c r="K65" s="123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0" customFormat="1" ht="12.75">
      <c r="B76" s="25"/>
      <c r="D76" s="124" t="s">
        <v>51</v>
      </c>
      <c r="E76" s="125"/>
      <c r="F76" s="126" t="s">
        <v>52</v>
      </c>
      <c r="G76" s="124" t="s">
        <v>51</v>
      </c>
      <c r="H76" s="125"/>
      <c r="I76" s="125"/>
      <c r="J76" s="127" t="s">
        <v>52</v>
      </c>
      <c r="K76" s="125"/>
      <c r="L76" s="25"/>
    </row>
    <row r="77" spans="2:12" s="20" customFormat="1" ht="14.45" customHeight="1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25"/>
    </row>
    <row r="81" spans="2:47" s="20" customFormat="1" ht="6.95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25"/>
    </row>
    <row r="82" spans="2:47" s="20" customFormat="1" ht="24.95" customHeight="1">
      <c r="B82" s="21"/>
      <c r="C82" s="9" t="s">
        <v>138</v>
      </c>
      <c r="D82" s="22"/>
      <c r="E82" s="22"/>
      <c r="F82" s="22"/>
      <c r="G82" s="22"/>
      <c r="H82" s="22"/>
      <c r="I82" s="22"/>
      <c r="J82" s="22"/>
      <c r="K82" s="22"/>
      <c r="L82" s="25"/>
    </row>
    <row r="83" spans="2:47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5"/>
    </row>
    <row r="84" spans="2:47" s="20" customFormat="1" ht="12" customHeight="1">
      <c r="B84" s="21"/>
      <c r="C84" s="15" t="s">
        <v>16</v>
      </c>
      <c r="D84" s="22"/>
      <c r="E84" s="22"/>
      <c r="F84" s="22"/>
      <c r="G84" s="22"/>
      <c r="H84" s="22"/>
      <c r="I84" s="22"/>
      <c r="J84" s="22"/>
      <c r="K84" s="22"/>
      <c r="L84" s="25"/>
    </row>
    <row r="85" spans="2:47" s="20" customFormat="1" ht="16.5" customHeight="1">
      <c r="B85" s="21"/>
      <c r="C85" s="22"/>
      <c r="D85" s="22"/>
      <c r="E85" s="309" t="str">
        <f>E7</f>
        <v>Rozšíření infrastruktury cestovního ruchu u Pilské nádrže</v>
      </c>
      <c r="F85" s="310"/>
      <c r="G85" s="310"/>
      <c r="H85" s="310"/>
      <c r="I85" s="22"/>
      <c r="J85" s="22"/>
      <c r="K85" s="22"/>
      <c r="L85" s="25"/>
    </row>
    <row r="86" spans="2:47" s="20" customFormat="1" ht="12" customHeight="1">
      <c r="B86" s="21"/>
      <c r="C86" s="15" t="s">
        <v>136</v>
      </c>
      <c r="D86" s="22"/>
      <c r="E86" s="22"/>
      <c r="F86" s="22"/>
      <c r="G86" s="22"/>
      <c r="H86" s="22"/>
      <c r="I86" s="22"/>
      <c r="J86" s="22"/>
      <c r="K86" s="22"/>
      <c r="L86" s="25"/>
    </row>
    <row r="87" spans="2:47" s="20" customFormat="1" ht="16.5" customHeight="1">
      <c r="B87" s="21"/>
      <c r="C87" s="22"/>
      <c r="D87" s="22"/>
      <c r="E87" s="277" t="str">
        <f>E9</f>
        <v>SO-07 - Opěrná stěna</v>
      </c>
      <c r="F87" s="311"/>
      <c r="G87" s="311"/>
      <c r="H87" s="311"/>
      <c r="I87" s="22"/>
      <c r="J87" s="22"/>
      <c r="K87" s="22"/>
      <c r="L87" s="25"/>
    </row>
    <row r="88" spans="2:47" s="20" customFormat="1" ht="6.95" customHeight="1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5"/>
    </row>
    <row r="89" spans="2:47" s="20" customFormat="1" ht="12" customHeight="1">
      <c r="B89" s="21"/>
      <c r="C89" s="15" t="s">
        <v>20</v>
      </c>
      <c r="D89" s="22"/>
      <c r="E89" s="22"/>
      <c r="F89" s="13" t="str">
        <f>F12</f>
        <v>k.ú. Zámek Žďár [795453]</v>
      </c>
      <c r="G89" s="22"/>
      <c r="H89" s="22"/>
      <c r="I89" s="15" t="s">
        <v>22</v>
      </c>
      <c r="J89" s="51" t="str">
        <f>IF(J12="","",J12)</f>
        <v>Vyplň údaj</v>
      </c>
      <c r="K89" s="22"/>
      <c r="L89" s="25"/>
    </row>
    <row r="90" spans="2:47" s="20" customFormat="1" ht="6.95" customHeight="1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5"/>
    </row>
    <row r="91" spans="2:47" s="20" customFormat="1" ht="15.2" customHeight="1">
      <c r="B91" s="21"/>
      <c r="C91" s="15" t="s">
        <v>23</v>
      </c>
      <c r="D91" s="22"/>
      <c r="E91" s="22"/>
      <c r="F91" s="13" t="str">
        <f>E15</f>
        <v xml:space="preserve"> </v>
      </c>
      <c r="G91" s="22"/>
      <c r="H91" s="22"/>
      <c r="I91" s="15" t="s">
        <v>29</v>
      </c>
      <c r="J91" s="18" t="str">
        <f>E21</f>
        <v xml:space="preserve">Tomáš Bezchleba </v>
      </c>
      <c r="K91" s="22"/>
      <c r="L91" s="25"/>
    </row>
    <row r="92" spans="2:47" s="20" customFormat="1" ht="15.2" customHeight="1">
      <c r="B92" s="21"/>
      <c r="C92" s="15" t="s">
        <v>27</v>
      </c>
      <c r="D92" s="22"/>
      <c r="E92" s="22"/>
      <c r="F92" s="13" t="str">
        <f>IF(E18="","",E18)</f>
        <v>Vyplň údaj</v>
      </c>
      <c r="G92" s="22"/>
      <c r="H92" s="22"/>
      <c r="I92" s="15" t="s">
        <v>32</v>
      </c>
      <c r="J92" s="18" t="str">
        <f>E24</f>
        <v>Zdeněk Drda</v>
      </c>
      <c r="K92" s="22"/>
      <c r="L92" s="25"/>
    </row>
    <row r="93" spans="2:47" s="20" customFormat="1" ht="10.35" customHeight="1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5"/>
    </row>
    <row r="94" spans="2:47" s="20" customFormat="1" ht="29.25" customHeight="1">
      <c r="B94" s="21"/>
      <c r="C94" s="132" t="s">
        <v>139</v>
      </c>
      <c r="D94" s="133"/>
      <c r="E94" s="133"/>
      <c r="F94" s="133"/>
      <c r="G94" s="133"/>
      <c r="H94" s="133"/>
      <c r="I94" s="133"/>
      <c r="J94" s="134" t="s">
        <v>140</v>
      </c>
      <c r="K94" s="133"/>
      <c r="L94" s="25"/>
    </row>
    <row r="95" spans="2:47" s="20" customFormat="1" ht="10.35" customHeight="1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5"/>
    </row>
    <row r="96" spans="2:47" s="20" customFormat="1" ht="22.9" customHeight="1">
      <c r="B96" s="21"/>
      <c r="C96" s="135" t="s">
        <v>141</v>
      </c>
      <c r="D96" s="22"/>
      <c r="E96" s="22"/>
      <c r="F96" s="22"/>
      <c r="G96" s="22"/>
      <c r="H96" s="22"/>
      <c r="I96" s="22"/>
      <c r="J96" s="69">
        <f t="shared" ref="J96:J98" si="1">J121</f>
        <v>0</v>
      </c>
      <c r="K96" s="22"/>
      <c r="L96" s="25"/>
      <c r="AU96" s="3" t="s">
        <v>142</v>
      </c>
    </row>
    <row r="97" spans="2:12" s="136" customFormat="1" ht="24.95" customHeight="1">
      <c r="B97" s="137"/>
      <c r="C97" s="138"/>
      <c r="D97" s="139" t="s">
        <v>143</v>
      </c>
      <c r="E97" s="140"/>
      <c r="F97" s="140"/>
      <c r="G97" s="140"/>
      <c r="H97" s="140"/>
      <c r="I97" s="140"/>
      <c r="J97" s="141">
        <f t="shared" si="1"/>
        <v>0</v>
      </c>
      <c r="K97" s="138"/>
      <c r="L97" s="142"/>
    </row>
    <row r="98" spans="2:12" s="143" customFormat="1" ht="19.899999999999999" customHeight="1">
      <c r="B98" s="144"/>
      <c r="C98" s="90"/>
      <c r="D98" s="145" t="s">
        <v>144</v>
      </c>
      <c r="E98" s="146"/>
      <c r="F98" s="146"/>
      <c r="G98" s="146"/>
      <c r="H98" s="146"/>
      <c r="I98" s="146"/>
      <c r="J98" s="147">
        <f t="shared" si="1"/>
        <v>0</v>
      </c>
      <c r="K98" s="90"/>
      <c r="L98" s="148"/>
    </row>
    <row r="99" spans="2:12" s="143" customFormat="1" ht="19.899999999999999" customHeight="1">
      <c r="B99" s="144"/>
      <c r="C99" s="90"/>
      <c r="D99" s="145" t="s">
        <v>145</v>
      </c>
      <c r="E99" s="146"/>
      <c r="F99" s="146"/>
      <c r="G99" s="146"/>
      <c r="H99" s="146"/>
      <c r="I99" s="146"/>
      <c r="J99" s="147">
        <f>J130</f>
        <v>0</v>
      </c>
      <c r="K99" s="90"/>
      <c r="L99" s="148"/>
    </row>
    <row r="100" spans="2:12" s="143" customFormat="1" ht="19.899999999999999" customHeight="1">
      <c r="B100" s="144"/>
      <c r="C100" s="90"/>
      <c r="D100" s="145" t="s">
        <v>146</v>
      </c>
      <c r="E100" s="146"/>
      <c r="F100" s="146"/>
      <c r="G100" s="146"/>
      <c r="H100" s="146"/>
      <c r="I100" s="146"/>
      <c r="J100" s="147">
        <f>J145</f>
        <v>0</v>
      </c>
      <c r="K100" s="90"/>
      <c r="L100" s="148"/>
    </row>
    <row r="101" spans="2:12" s="143" customFormat="1" ht="19.899999999999999" customHeight="1">
      <c r="B101" s="144"/>
      <c r="C101" s="90"/>
      <c r="D101" s="145" t="s">
        <v>147</v>
      </c>
      <c r="E101" s="146"/>
      <c r="F101" s="146"/>
      <c r="G101" s="146"/>
      <c r="H101" s="146"/>
      <c r="I101" s="146"/>
      <c r="J101" s="147">
        <f>J158</f>
        <v>0</v>
      </c>
      <c r="K101" s="90"/>
      <c r="L101" s="148"/>
    </row>
    <row r="102" spans="2:12" s="20" customFormat="1" ht="21.75" customHeight="1"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5"/>
    </row>
    <row r="103" spans="2:12" s="20" customFormat="1" ht="6.95" customHeigh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25"/>
    </row>
    <row r="107" spans="2:12" s="20" customFormat="1" ht="6.95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5"/>
    </row>
    <row r="108" spans="2:12" s="20" customFormat="1" ht="24.95" customHeight="1">
      <c r="B108" s="21"/>
      <c r="C108" s="9" t="s">
        <v>150</v>
      </c>
      <c r="D108" s="22"/>
      <c r="E108" s="22"/>
      <c r="F108" s="22"/>
      <c r="G108" s="22"/>
      <c r="H108" s="22"/>
      <c r="I108" s="22"/>
      <c r="J108" s="22"/>
      <c r="K108" s="22"/>
      <c r="L108" s="25"/>
    </row>
    <row r="109" spans="2:12" s="20" customFormat="1" ht="6.95" customHeight="1"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5"/>
    </row>
    <row r="110" spans="2:12" s="20" customFormat="1" ht="12" customHeight="1">
      <c r="B110" s="21"/>
      <c r="C110" s="15" t="s">
        <v>16</v>
      </c>
      <c r="D110" s="22"/>
      <c r="E110" s="22"/>
      <c r="F110" s="22"/>
      <c r="G110" s="22"/>
      <c r="H110" s="22"/>
      <c r="I110" s="22"/>
      <c r="J110" s="22"/>
      <c r="K110" s="22"/>
      <c r="L110" s="25"/>
    </row>
    <row r="111" spans="2:12" s="20" customFormat="1" ht="16.5" customHeight="1">
      <c r="B111" s="21"/>
      <c r="C111" s="22"/>
      <c r="D111" s="22"/>
      <c r="E111" s="309" t="str">
        <f>E7</f>
        <v>Rozšíření infrastruktury cestovního ruchu u Pilské nádrže</v>
      </c>
      <c r="F111" s="310"/>
      <c r="G111" s="310"/>
      <c r="H111" s="310"/>
      <c r="I111" s="22"/>
      <c r="J111" s="22"/>
      <c r="K111" s="22"/>
      <c r="L111" s="25"/>
    </row>
    <row r="112" spans="2:12" s="20" customFormat="1" ht="12" customHeight="1">
      <c r="B112" s="21"/>
      <c r="C112" s="15" t="s">
        <v>136</v>
      </c>
      <c r="D112" s="22"/>
      <c r="E112" s="22"/>
      <c r="F112" s="22"/>
      <c r="G112" s="22"/>
      <c r="H112" s="22"/>
      <c r="I112" s="22"/>
      <c r="J112" s="22"/>
      <c r="K112" s="22"/>
      <c r="L112" s="25"/>
    </row>
    <row r="113" spans="2:65" s="20" customFormat="1" ht="16.5" customHeight="1">
      <c r="B113" s="21"/>
      <c r="C113" s="22"/>
      <c r="D113" s="22"/>
      <c r="E113" s="277" t="str">
        <f>E9</f>
        <v>SO-07 - Opěrná stěna</v>
      </c>
      <c r="F113" s="311"/>
      <c r="G113" s="311"/>
      <c r="H113" s="311"/>
      <c r="I113" s="22"/>
      <c r="J113" s="22"/>
      <c r="K113" s="22"/>
      <c r="L113" s="25"/>
    </row>
    <row r="114" spans="2:65" s="20" customFormat="1" ht="6.95" customHeight="1"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5"/>
    </row>
    <row r="115" spans="2:65" s="20" customFormat="1" ht="12" customHeight="1">
      <c r="B115" s="21"/>
      <c r="C115" s="15" t="s">
        <v>20</v>
      </c>
      <c r="D115" s="22"/>
      <c r="E115" s="22"/>
      <c r="F115" s="13" t="str">
        <f>F12</f>
        <v>k.ú. Zámek Žďár [795453]</v>
      </c>
      <c r="G115" s="22"/>
      <c r="H115" s="22"/>
      <c r="I115" s="15" t="s">
        <v>22</v>
      </c>
      <c r="J115" s="51" t="str">
        <f>IF(J12="","",J12)</f>
        <v>Vyplň údaj</v>
      </c>
      <c r="K115" s="22"/>
      <c r="L115" s="25"/>
    </row>
    <row r="116" spans="2:65" s="20" customFormat="1" ht="6.95" customHeight="1"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5"/>
    </row>
    <row r="117" spans="2:65" s="20" customFormat="1" ht="15.2" customHeight="1">
      <c r="B117" s="21"/>
      <c r="C117" s="15" t="s">
        <v>23</v>
      </c>
      <c r="D117" s="22"/>
      <c r="E117" s="22"/>
      <c r="F117" s="13" t="str">
        <f>E15</f>
        <v xml:space="preserve"> </v>
      </c>
      <c r="G117" s="22"/>
      <c r="H117" s="22"/>
      <c r="I117" s="15" t="s">
        <v>29</v>
      </c>
      <c r="J117" s="18" t="str">
        <f>E21</f>
        <v xml:space="preserve">Tomáš Bezchleba </v>
      </c>
      <c r="K117" s="22"/>
      <c r="L117" s="25"/>
    </row>
    <row r="118" spans="2:65" s="20" customFormat="1" ht="15.2" customHeight="1">
      <c r="B118" s="21"/>
      <c r="C118" s="15" t="s">
        <v>27</v>
      </c>
      <c r="D118" s="22"/>
      <c r="E118" s="22"/>
      <c r="F118" s="13" t="str">
        <f>IF(E18="","",E18)</f>
        <v>Vyplň údaj</v>
      </c>
      <c r="G118" s="22"/>
      <c r="H118" s="22"/>
      <c r="I118" s="15" t="s">
        <v>32</v>
      </c>
      <c r="J118" s="18" t="str">
        <f>E24</f>
        <v>Zdeněk Drda</v>
      </c>
      <c r="K118" s="22"/>
      <c r="L118" s="25"/>
    </row>
    <row r="119" spans="2:65" s="20" customFormat="1" ht="10.35" customHeight="1"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5"/>
    </row>
    <row r="120" spans="2:65" s="149" customFormat="1" ht="29.25" customHeight="1">
      <c r="B120" s="150"/>
      <c r="C120" s="151" t="s">
        <v>151</v>
      </c>
      <c r="D120" s="152" t="s">
        <v>61</v>
      </c>
      <c r="E120" s="152" t="s">
        <v>57</v>
      </c>
      <c r="F120" s="152" t="s">
        <v>58</v>
      </c>
      <c r="G120" s="152" t="s">
        <v>152</v>
      </c>
      <c r="H120" s="152" t="s">
        <v>153</v>
      </c>
      <c r="I120" s="152" t="s">
        <v>154</v>
      </c>
      <c r="J120" s="152" t="s">
        <v>140</v>
      </c>
      <c r="K120" s="153" t="s">
        <v>155</v>
      </c>
      <c r="L120" s="154"/>
      <c r="M120" s="59" t="s">
        <v>1</v>
      </c>
      <c r="N120" s="60" t="s">
        <v>40</v>
      </c>
      <c r="O120" s="60" t="s">
        <v>156</v>
      </c>
      <c r="P120" s="60" t="s">
        <v>157</v>
      </c>
      <c r="Q120" s="60" t="s">
        <v>158</v>
      </c>
      <c r="R120" s="60" t="s">
        <v>159</v>
      </c>
      <c r="S120" s="60" t="s">
        <v>160</v>
      </c>
      <c r="T120" s="61" t="s">
        <v>161</v>
      </c>
    </row>
    <row r="121" spans="2:65" s="20" customFormat="1" ht="22.9" customHeight="1">
      <c r="B121" s="21"/>
      <c r="C121" s="67" t="s">
        <v>162</v>
      </c>
      <c r="D121" s="22"/>
      <c r="E121" s="22"/>
      <c r="F121" s="22"/>
      <c r="G121" s="22"/>
      <c r="H121" s="22"/>
      <c r="I121" s="22"/>
      <c r="J121" s="155">
        <f t="shared" ref="J121:J123" si="2">BK121</f>
        <v>0</v>
      </c>
      <c r="K121" s="22"/>
      <c r="L121" s="25"/>
      <c r="M121" s="62"/>
      <c r="N121" s="63"/>
      <c r="O121" s="63"/>
      <c r="P121" s="156">
        <f>P122</f>
        <v>0</v>
      </c>
      <c r="Q121" s="63"/>
      <c r="R121" s="156">
        <f>R122</f>
        <v>3.85539268</v>
      </c>
      <c r="S121" s="63"/>
      <c r="T121" s="157">
        <f>T122</f>
        <v>0</v>
      </c>
      <c r="AT121" s="3" t="s">
        <v>75</v>
      </c>
      <c r="AU121" s="3" t="s">
        <v>142</v>
      </c>
      <c r="BK121" s="158">
        <f>BK122</f>
        <v>0</v>
      </c>
    </row>
    <row r="122" spans="2:65" s="159" customFormat="1" ht="25.9" customHeight="1">
      <c r="B122" s="160"/>
      <c r="C122" s="161"/>
      <c r="D122" s="162" t="s">
        <v>75</v>
      </c>
      <c r="E122" s="163" t="s">
        <v>163</v>
      </c>
      <c r="F122" s="163" t="s">
        <v>164</v>
      </c>
      <c r="G122" s="161"/>
      <c r="H122" s="161"/>
      <c r="I122" s="164"/>
      <c r="J122" s="165">
        <f t="shared" si="2"/>
        <v>0</v>
      </c>
      <c r="K122" s="161"/>
      <c r="L122" s="166"/>
      <c r="M122" s="167"/>
      <c r="N122" s="161"/>
      <c r="O122" s="161"/>
      <c r="P122" s="168">
        <f>P123+P130+P145+P158</f>
        <v>0</v>
      </c>
      <c r="Q122" s="161"/>
      <c r="R122" s="168">
        <f>R123+R130+R145+R158</f>
        <v>3.85539268</v>
      </c>
      <c r="S122" s="161"/>
      <c r="T122" s="169">
        <f>T123+T130+T145+T158</f>
        <v>0</v>
      </c>
      <c r="AR122" s="170" t="s">
        <v>84</v>
      </c>
      <c r="AT122" s="171" t="s">
        <v>75</v>
      </c>
      <c r="AU122" s="171" t="s">
        <v>76</v>
      </c>
      <c r="AY122" s="170" t="s">
        <v>165</v>
      </c>
      <c r="BK122" s="172">
        <f>BK123+BK130+BK145+BK158</f>
        <v>0</v>
      </c>
    </row>
    <row r="123" spans="2:65" s="159" customFormat="1" ht="22.9" customHeight="1">
      <c r="B123" s="160"/>
      <c r="C123" s="161"/>
      <c r="D123" s="162" t="s">
        <v>75</v>
      </c>
      <c r="E123" s="173" t="s">
        <v>84</v>
      </c>
      <c r="F123" s="173" t="s">
        <v>166</v>
      </c>
      <c r="G123" s="161"/>
      <c r="H123" s="161"/>
      <c r="I123" s="164"/>
      <c r="J123" s="174">
        <f t="shared" si="2"/>
        <v>0</v>
      </c>
      <c r="K123" s="161"/>
      <c r="L123" s="166"/>
      <c r="M123" s="167"/>
      <c r="N123" s="161"/>
      <c r="O123" s="161"/>
      <c r="P123" s="168">
        <f>SUM(P124:P129)</f>
        <v>0</v>
      </c>
      <c r="Q123" s="161"/>
      <c r="R123" s="168">
        <f>SUM(R124:R129)</f>
        <v>0</v>
      </c>
      <c r="S123" s="161"/>
      <c r="T123" s="169">
        <f>SUM(T124:T129)</f>
        <v>0</v>
      </c>
      <c r="AR123" s="170" t="s">
        <v>84</v>
      </c>
      <c r="AT123" s="171" t="s">
        <v>75</v>
      </c>
      <c r="AU123" s="171" t="s">
        <v>84</v>
      </c>
      <c r="AY123" s="170" t="s">
        <v>165</v>
      </c>
      <c r="BK123" s="172">
        <f>SUM(BK124:BK129)</f>
        <v>0</v>
      </c>
    </row>
    <row r="124" spans="2:65" s="20" customFormat="1" ht="33" customHeight="1">
      <c r="B124" s="21"/>
      <c r="C124" s="175" t="s">
        <v>84</v>
      </c>
      <c r="D124" s="175" t="s">
        <v>167</v>
      </c>
      <c r="E124" s="176" t="s">
        <v>168</v>
      </c>
      <c r="F124" s="177" t="s">
        <v>169</v>
      </c>
      <c r="G124" s="178" t="s">
        <v>170</v>
      </c>
      <c r="H124" s="179">
        <v>0.8</v>
      </c>
      <c r="I124" s="180"/>
      <c r="J124" s="181">
        <f>ROUND(I124*H124,2)</f>
        <v>0</v>
      </c>
      <c r="K124" s="177" t="s">
        <v>171</v>
      </c>
      <c r="L124" s="25"/>
      <c r="M124" s="182" t="s">
        <v>1</v>
      </c>
      <c r="N124" s="183" t="s">
        <v>41</v>
      </c>
      <c r="O124" s="22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AR124" s="186" t="s">
        <v>172</v>
      </c>
      <c r="AT124" s="186" t="s">
        <v>167</v>
      </c>
      <c r="AU124" s="186" t="s">
        <v>86</v>
      </c>
      <c r="AY124" s="3" t="s">
        <v>165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3" t="s">
        <v>84</v>
      </c>
      <c r="BK124" s="187">
        <f>ROUND(I124*H124,2)</f>
        <v>0</v>
      </c>
      <c r="BL124" s="3" t="s">
        <v>172</v>
      </c>
      <c r="BM124" s="186" t="s">
        <v>696</v>
      </c>
    </row>
    <row r="125" spans="2:65" s="188" customFormat="1">
      <c r="B125" s="189"/>
      <c r="C125" s="190"/>
      <c r="D125" s="191" t="s">
        <v>174</v>
      </c>
      <c r="E125" s="192" t="s">
        <v>1</v>
      </c>
      <c r="F125" s="193" t="s">
        <v>697</v>
      </c>
      <c r="G125" s="190"/>
      <c r="H125" s="194">
        <v>0.8</v>
      </c>
      <c r="I125" s="195"/>
      <c r="J125" s="190"/>
      <c r="K125" s="190"/>
      <c r="L125" s="196"/>
      <c r="M125" s="197"/>
      <c r="N125" s="190"/>
      <c r="O125" s="190"/>
      <c r="P125" s="190"/>
      <c r="Q125" s="190"/>
      <c r="R125" s="190"/>
      <c r="S125" s="190"/>
      <c r="T125" s="198"/>
      <c r="AT125" s="199" t="s">
        <v>174</v>
      </c>
      <c r="AU125" s="199" t="s">
        <v>86</v>
      </c>
      <c r="AV125" s="188" t="s">
        <v>86</v>
      </c>
      <c r="AW125" s="188" t="s">
        <v>31</v>
      </c>
      <c r="AX125" s="188" t="s">
        <v>76</v>
      </c>
      <c r="AY125" s="199" t="s">
        <v>165</v>
      </c>
    </row>
    <row r="126" spans="2:65" s="200" customFormat="1">
      <c r="B126" s="201"/>
      <c r="C126" s="202"/>
      <c r="D126" s="191" t="s">
        <v>174</v>
      </c>
      <c r="E126" s="203" t="s">
        <v>1</v>
      </c>
      <c r="F126" s="204" t="s">
        <v>176</v>
      </c>
      <c r="G126" s="202"/>
      <c r="H126" s="205">
        <v>0.8</v>
      </c>
      <c r="I126" s="206"/>
      <c r="J126" s="202"/>
      <c r="K126" s="202"/>
      <c r="L126" s="207"/>
      <c r="M126" s="208"/>
      <c r="N126" s="202"/>
      <c r="O126" s="202"/>
      <c r="P126" s="202"/>
      <c r="Q126" s="202"/>
      <c r="R126" s="202"/>
      <c r="S126" s="202"/>
      <c r="T126" s="209"/>
      <c r="AT126" s="210" t="s">
        <v>174</v>
      </c>
      <c r="AU126" s="210" t="s">
        <v>86</v>
      </c>
      <c r="AV126" s="200" t="s">
        <v>172</v>
      </c>
      <c r="AW126" s="200" t="s">
        <v>31</v>
      </c>
      <c r="AX126" s="200" t="s">
        <v>84</v>
      </c>
      <c r="AY126" s="210" t="s">
        <v>165</v>
      </c>
    </row>
    <row r="127" spans="2:65" s="20" customFormat="1" ht="24.2" customHeight="1">
      <c r="B127" s="21"/>
      <c r="C127" s="175" t="s">
        <v>86</v>
      </c>
      <c r="D127" s="175" t="s">
        <v>167</v>
      </c>
      <c r="E127" s="176" t="s">
        <v>698</v>
      </c>
      <c r="F127" s="177" t="s">
        <v>699</v>
      </c>
      <c r="G127" s="178" t="s">
        <v>132</v>
      </c>
      <c r="H127" s="179">
        <v>2</v>
      </c>
      <c r="I127" s="180"/>
      <c r="J127" s="181">
        <f>ROUND(I127*H127,2)</f>
        <v>0</v>
      </c>
      <c r="K127" s="177" t="s">
        <v>171</v>
      </c>
      <c r="L127" s="25"/>
      <c r="M127" s="182" t="s">
        <v>1</v>
      </c>
      <c r="N127" s="183" t="s">
        <v>41</v>
      </c>
      <c r="O127" s="22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AR127" s="186" t="s">
        <v>172</v>
      </c>
      <c r="AT127" s="186" t="s">
        <v>167</v>
      </c>
      <c r="AU127" s="186" t="s">
        <v>86</v>
      </c>
      <c r="AY127" s="3" t="s">
        <v>165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3" t="s">
        <v>84</v>
      </c>
      <c r="BK127" s="187">
        <f>ROUND(I127*H127,2)</f>
        <v>0</v>
      </c>
      <c r="BL127" s="3" t="s">
        <v>172</v>
      </c>
      <c r="BM127" s="186" t="s">
        <v>700</v>
      </c>
    </row>
    <row r="128" spans="2:65" s="188" customFormat="1">
      <c r="B128" s="189"/>
      <c r="C128" s="190"/>
      <c r="D128" s="191" t="s">
        <v>174</v>
      </c>
      <c r="E128" s="192" t="s">
        <v>1</v>
      </c>
      <c r="F128" s="193" t="s">
        <v>701</v>
      </c>
      <c r="G128" s="190"/>
      <c r="H128" s="194">
        <v>2</v>
      </c>
      <c r="I128" s="195"/>
      <c r="J128" s="190"/>
      <c r="K128" s="190"/>
      <c r="L128" s="196"/>
      <c r="M128" s="197"/>
      <c r="N128" s="190"/>
      <c r="O128" s="190"/>
      <c r="P128" s="190"/>
      <c r="Q128" s="190"/>
      <c r="R128" s="190"/>
      <c r="S128" s="190"/>
      <c r="T128" s="198"/>
      <c r="AT128" s="199" t="s">
        <v>174</v>
      </c>
      <c r="AU128" s="199" t="s">
        <v>86</v>
      </c>
      <c r="AV128" s="188" t="s">
        <v>86</v>
      </c>
      <c r="AW128" s="188" t="s">
        <v>31</v>
      </c>
      <c r="AX128" s="188" t="s">
        <v>76</v>
      </c>
      <c r="AY128" s="199" t="s">
        <v>165</v>
      </c>
    </row>
    <row r="129" spans="2:65" s="200" customFormat="1">
      <c r="B129" s="201"/>
      <c r="C129" s="202"/>
      <c r="D129" s="191" t="s">
        <v>174</v>
      </c>
      <c r="E129" s="203" t="s">
        <v>1</v>
      </c>
      <c r="F129" s="204" t="s">
        <v>176</v>
      </c>
      <c r="G129" s="202"/>
      <c r="H129" s="205">
        <v>2</v>
      </c>
      <c r="I129" s="206"/>
      <c r="J129" s="202"/>
      <c r="K129" s="202"/>
      <c r="L129" s="207"/>
      <c r="M129" s="208"/>
      <c r="N129" s="202"/>
      <c r="O129" s="202"/>
      <c r="P129" s="202"/>
      <c r="Q129" s="202"/>
      <c r="R129" s="202"/>
      <c r="S129" s="202"/>
      <c r="T129" s="209"/>
      <c r="AT129" s="210" t="s">
        <v>174</v>
      </c>
      <c r="AU129" s="210" t="s">
        <v>86</v>
      </c>
      <c r="AV129" s="200" t="s">
        <v>172</v>
      </c>
      <c r="AW129" s="200" t="s">
        <v>31</v>
      </c>
      <c r="AX129" s="200" t="s">
        <v>84</v>
      </c>
      <c r="AY129" s="210" t="s">
        <v>165</v>
      </c>
    </row>
    <row r="130" spans="2:65" s="159" customFormat="1" ht="22.9" customHeight="1">
      <c r="B130" s="160"/>
      <c r="C130" s="161"/>
      <c r="D130" s="162" t="s">
        <v>75</v>
      </c>
      <c r="E130" s="173" t="s">
        <v>86</v>
      </c>
      <c r="F130" s="173" t="s">
        <v>205</v>
      </c>
      <c r="G130" s="161"/>
      <c r="H130" s="161"/>
      <c r="I130" s="164"/>
      <c r="J130" s="174">
        <f>BK130</f>
        <v>0</v>
      </c>
      <c r="K130" s="161"/>
      <c r="L130" s="166"/>
      <c r="M130" s="167"/>
      <c r="N130" s="161"/>
      <c r="O130" s="161"/>
      <c r="P130" s="168">
        <f>SUM(P131:P144)</f>
        <v>0</v>
      </c>
      <c r="Q130" s="161"/>
      <c r="R130" s="168">
        <f>SUM(R131:R144)</f>
        <v>2.1199908999999999</v>
      </c>
      <c r="S130" s="161"/>
      <c r="T130" s="169">
        <f>SUM(T131:T144)</f>
        <v>0</v>
      </c>
      <c r="AR130" s="170" t="s">
        <v>84</v>
      </c>
      <c r="AT130" s="171" t="s">
        <v>75</v>
      </c>
      <c r="AU130" s="171" t="s">
        <v>84</v>
      </c>
      <c r="AY130" s="170" t="s">
        <v>165</v>
      </c>
      <c r="BK130" s="172">
        <f>SUM(BK131:BK144)</f>
        <v>0</v>
      </c>
    </row>
    <row r="131" spans="2:65" s="20" customFormat="1" ht="16.5" customHeight="1">
      <c r="B131" s="21"/>
      <c r="C131" s="175" t="s">
        <v>134</v>
      </c>
      <c r="D131" s="175" t="s">
        <v>167</v>
      </c>
      <c r="E131" s="176" t="s">
        <v>211</v>
      </c>
      <c r="F131" s="177" t="s">
        <v>212</v>
      </c>
      <c r="G131" s="178" t="s">
        <v>170</v>
      </c>
      <c r="H131" s="179">
        <v>0.9</v>
      </c>
      <c r="I131" s="180"/>
      <c r="J131" s="181">
        <f>ROUND(I131*H131,2)</f>
        <v>0</v>
      </c>
      <c r="K131" s="177" t="s">
        <v>171</v>
      </c>
      <c r="L131" s="25"/>
      <c r="M131" s="182" t="s">
        <v>1</v>
      </c>
      <c r="N131" s="183" t="s">
        <v>41</v>
      </c>
      <c r="O131" s="22"/>
      <c r="P131" s="184">
        <f>O131*H131</f>
        <v>0</v>
      </c>
      <c r="Q131" s="184">
        <v>2.3010199999999998</v>
      </c>
      <c r="R131" s="184">
        <f>Q131*H131</f>
        <v>2.0709179999999998</v>
      </c>
      <c r="S131" s="184">
        <v>0</v>
      </c>
      <c r="T131" s="185">
        <f>S131*H131</f>
        <v>0</v>
      </c>
      <c r="AR131" s="186" t="s">
        <v>172</v>
      </c>
      <c r="AT131" s="186" t="s">
        <v>167</v>
      </c>
      <c r="AU131" s="186" t="s">
        <v>86</v>
      </c>
      <c r="AY131" s="3" t="s">
        <v>165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3" t="s">
        <v>84</v>
      </c>
      <c r="BK131" s="187">
        <f>ROUND(I131*H131,2)</f>
        <v>0</v>
      </c>
      <c r="BL131" s="3" t="s">
        <v>172</v>
      </c>
      <c r="BM131" s="186" t="s">
        <v>702</v>
      </c>
    </row>
    <row r="132" spans="2:65" s="188" customFormat="1">
      <c r="B132" s="189"/>
      <c r="C132" s="190"/>
      <c r="D132" s="191" t="s">
        <v>174</v>
      </c>
      <c r="E132" s="192" t="s">
        <v>1</v>
      </c>
      <c r="F132" s="193" t="s">
        <v>703</v>
      </c>
      <c r="G132" s="190"/>
      <c r="H132" s="194">
        <v>0.9</v>
      </c>
      <c r="I132" s="195"/>
      <c r="J132" s="190"/>
      <c r="K132" s="190"/>
      <c r="L132" s="196"/>
      <c r="M132" s="197"/>
      <c r="N132" s="190"/>
      <c r="O132" s="190"/>
      <c r="P132" s="190"/>
      <c r="Q132" s="190"/>
      <c r="R132" s="190"/>
      <c r="S132" s="190"/>
      <c r="T132" s="198"/>
      <c r="AT132" s="199" t="s">
        <v>174</v>
      </c>
      <c r="AU132" s="199" t="s">
        <v>86</v>
      </c>
      <c r="AV132" s="188" t="s">
        <v>86</v>
      </c>
      <c r="AW132" s="188" t="s">
        <v>31</v>
      </c>
      <c r="AX132" s="188" t="s">
        <v>76</v>
      </c>
      <c r="AY132" s="199" t="s">
        <v>165</v>
      </c>
    </row>
    <row r="133" spans="2:65" s="200" customFormat="1">
      <c r="B133" s="201"/>
      <c r="C133" s="202"/>
      <c r="D133" s="191" t="s">
        <v>174</v>
      </c>
      <c r="E133" s="203" t="s">
        <v>1</v>
      </c>
      <c r="F133" s="204" t="s">
        <v>176</v>
      </c>
      <c r="G133" s="202"/>
      <c r="H133" s="205">
        <v>0.9</v>
      </c>
      <c r="I133" s="206"/>
      <c r="J133" s="202"/>
      <c r="K133" s="202"/>
      <c r="L133" s="207"/>
      <c r="M133" s="208"/>
      <c r="N133" s="202"/>
      <c r="O133" s="202"/>
      <c r="P133" s="202"/>
      <c r="Q133" s="202"/>
      <c r="R133" s="202"/>
      <c r="S133" s="202"/>
      <c r="T133" s="209"/>
      <c r="AT133" s="210" t="s">
        <v>174</v>
      </c>
      <c r="AU133" s="210" t="s">
        <v>86</v>
      </c>
      <c r="AV133" s="200" t="s">
        <v>172</v>
      </c>
      <c r="AW133" s="200" t="s">
        <v>31</v>
      </c>
      <c r="AX133" s="200" t="s">
        <v>84</v>
      </c>
      <c r="AY133" s="210" t="s">
        <v>165</v>
      </c>
    </row>
    <row r="134" spans="2:65" s="20" customFormat="1" ht="16.5" customHeight="1">
      <c r="B134" s="21"/>
      <c r="C134" s="175" t="s">
        <v>172</v>
      </c>
      <c r="D134" s="175" t="s">
        <v>167</v>
      </c>
      <c r="E134" s="176" t="s">
        <v>676</v>
      </c>
      <c r="F134" s="177" t="s">
        <v>677</v>
      </c>
      <c r="G134" s="178" t="s">
        <v>132</v>
      </c>
      <c r="H134" s="179">
        <v>0.5</v>
      </c>
      <c r="I134" s="180"/>
      <c r="J134" s="181">
        <f>ROUND(I134*H134,2)</f>
        <v>0</v>
      </c>
      <c r="K134" s="177" t="s">
        <v>171</v>
      </c>
      <c r="L134" s="25"/>
      <c r="M134" s="182" t="s">
        <v>1</v>
      </c>
      <c r="N134" s="183" t="s">
        <v>41</v>
      </c>
      <c r="O134" s="22"/>
      <c r="P134" s="184">
        <f>O134*H134</f>
        <v>0</v>
      </c>
      <c r="Q134" s="184">
        <v>2.6900000000000001E-3</v>
      </c>
      <c r="R134" s="184">
        <f>Q134*H134</f>
        <v>1.3450000000000001E-3</v>
      </c>
      <c r="S134" s="184">
        <v>0</v>
      </c>
      <c r="T134" s="185">
        <f>S134*H134</f>
        <v>0</v>
      </c>
      <c r="AR134" s="186" t="s">
        <v>172</v>
      </c>
      <c r="AT134" s="186" t="s">
        <v>167</v>
      </c>
      <c r="AU134" s="186" t="s">
        <v>86</v>
      </c>
      <c r="AY134" s="3" t="s">
        <v>165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3" t="s">
        <v>84</v>
      </c>
      <c r="BK134" s="187">
        <f>ROUND(I134*H134,2)</f>
        <v>0</v>
      </c>
      <c r="BL134" s="3" t="s">
        <v>172</v>
      </c>
      <c r="BM134" s="186" t="s">
        <v>704</v>
      </c>
    </row>
    <row r="135" spans="2:65" s="188" customFormat="1">
      <c r="B135" s="189"/>
      <c r="C135" s="190"/>
      <c r="D135" s="191" t="s">
        <v>174</v>
      </c>
      <c r="E135" s="192" t="s">
        <v>1</v>
      </c>
      <c r="F135" s="193" t="s">
        <v>705</v>
      </c>
      <c r="G135" s="190"/>
      <c r="H135" s="194">
        <v>0.5</v>
      </c>
      <c r="I135" s="195"/>
      <c r="J135" s="190"/>
      <c r="K135" s="190"/>
      <c r="L135" s="196"/>
      <c r="M135" s="197"/>
      <c r="N135" s="190"/>
      <c r="O135" s="190"/>
      <c r="P135" s="190"/>
      <c r="Q135" s="190"/>
      <c r="R135" s="190"/>
      <c r="S135" s="190"/>
      <c r="T135" s="198"/>
      <c r="AT135" s="199" t="s">
        <v>174</v>
      </c>
      <c r="AU135" s="199" t="s">
        <v>86</v>
      </c>
      <c r="AV135" s="188" t="s">
        <v>86</v>
      </c>
      <c r="AW135" s="188" t="s">
        <v>31</v>
      </c>
      <c r="AX135" s="188" t="s">
        <v>76</v>
      </c>
      <c r="AY135" s="199" t="s">
        <v>165</v>
      </c>
    </row>
    <row r="136" spans="2:65" s="200" customFormat="1">
      <c r="B136" s="201"/>
      <c r="C136" s="202"/>
      <c r="D136" s="191" t="s">
        <v>174</v>
      </c>
      <c r="E136" s="203" t="s">
        <v>1</v>
      </c>
      <c r="F136" s="204" t="s">
        <v>176</v>
      </c>
      <c r="G136" s="202"/>
      <c r="H136" s="205">
        <v>0.5</v>
      </c>
      <c r="I136" s="206"/>
      <c r="J136" s="202"/>
      <c r="K136" s="202"/>
      <c r="L136" s="207"/>
      <c r="M136" s="208"/>
      <c r="N136" s="202"/>
      <c r="O136" s="202"/>
      <c r="P136" s="202"/>
      <c r="Q136" s="202"/>
      <c r="R136" s="202"/>
      <c r="S136" s="202"/>
      <c r="T136" s="209"/>
      <c r="AT136" s="210" t="s">
        <v>174</v>
      </c>
      <c r="AU136" s="210" t="s">
        <v>86</v>
      </c>
      <c r="AV136" s="200" t="s">
        <v>172</v>
      </c>
      <c r="AW136" s="200" t="s">
        <v>31</v>
      </c>
      <c r="AX136" s="200" t="s">
        <v>84</v>
      </c>
      <c r="AY136" s="210" t="s">
        <v>165</v>
      </c>
    </row>
    <row r="137" spans="2:65" s="20" customFormat="1" ht="16.5" customHeight="1">
      <c r="B137" s="21"/>
      <c r="C137" s="175" t="s">
        <v>191</v>
      </c>
      <c r="D137" s="175" t="s">
        <v>167</v>
      </c>
      <c r="E137" s="176" t="s">
        <v>680</v>
      </c>
      <c r="F137" s="177" t="s">
        <v>681</v>
      </c>
      <c r="G137" s="178" t="s">
        <v>132</v>
      </c>
      <c r="H137" s="179">
        <v>0.5</v>
      </c>
      <c r="I137" s="180"/>
      <c r="J137" s="181">
        <f t="shared" ref="J137:J138" si="3">ROUND(I137*H137,2)</f>
        <v>0</v>
      </c>
      <c r="K137" s="177" t="s">
        <v>171</v>
      </c>
      <c r="L137" s="25"/>
      <c r="M137" s="182" t="s">
        <v>1</v>
      </c>
      <c r="N137" s="183" t="s">
        <v>41</v>
      </c>
      <c r="O137" s="22"/>
      <c r="P137" s="184">
        <f t="shared" ref="P137:P138" si="4">O137*H137</f>
        <v>0</v>
      </c>
      <c r="Q137" s="184">
        <v>0</v>
      </c>
      <c r="R137" s="184">
        <f t="shared" ref="R137:R138" si="5">Q137*H137</f>
        <v>0</v>
      </c>
      <c r="S137" s="184">
        <v>0</v>
      </c>
      <c r="T137" s="185">
        <f t="shared" ref="T137:T138" si="6">S137*H137</f>
        <v>0</v>
      </c>
      <c r="AR137" s="186" t="s">
        <v>172</v>
      </c>
      <c r="AT137" s="186" t="s">
        <v>167</v>
      </c>
      <c r="AU137" s="186" t="s">
        <v>86</v>
      </c>
      <c r="AY137" s="3" t="s">
        <v>165</v>
      </c>
      <c r="BE137" s="187">
        <f t="shared" ref="BE137:BE159" si="7">IF(N137="základní",J137,0)</f>
        <v>0</v>
      </c>
      <c r="BF137" s="187">
        <f t="shared" ref="BF137:BF159" si="8">IF(N137="snížená",J137,0)</f>
        <v>0</v>
      </c>
      <c r="BG137" s="187">
        <f t="shared" ref="BG137:BG159" si="9">IF(N137="zákl. přenesená",J137,0)</f>
        <v>0</v>
      </c>
      <c r="BH137" s="187">
        <f t="shared" ref="BH137:BH159" si="10">IF(N137="sníž. přenesená",J137,0)</f>
        <v>0</v>
      </c>
      <c r="BI137" s="187">
        <f t="shared" ref="BI137:BI159" si="11">IF(N137="nulová",J137,0)</f>
        <v>0</v>
      </c>
      <c r="BJ137" s="3" t="s">
        <v>84</v>
      </c>
      <c r="BK137" s="187">
        <f t="shared" ref="BK137:BK138" si="12">ROUND(I137*H137,2)</f>
        <v>0</v>
      </c>
      <c r="BL137" s="3" t="s">
        <v>172</v>
      </c>
      <c r="BM137" s="186" t="s">
        <v>706</v>
      </c>
    </row>
    <row r="138" spans="2:65" s="20" customFormat="1" ht="21.75" customHeight="1">
      <c r="B138" s="21"/>
      <c r="C138" s="175" t="s">
        <v>198</v>
      </c>
      <c r="D138" s="175" t="s">
        <v>167</v>
      </c>
      <c r="E138" s="176" t="s">
        <v>683</v>
      </c>
      <c r="F138" s="177" t="s">
        <v>684</v>
      </c>
      <c r="G138" s="178" t="s">
        <v>202</v>
      </c>
      <c r="H138" s="179">
        <v>4.4999999999999998E-2</v>
      </c>
      <c r="I138" s="180"/>
      <c r="J138" s="181">
        <f t="shared" si="3"/>
        <v>0</v>
      </c>
      <c r="K138" s="177" t="s">
        <v>171</v>
      </c>
      <c r="L138" s="25"/>
      <c r="M138" s="182" t="s">
        <v>1</v>
      </c>
      <c r="N138" s="183" t="s">
        <v>41</v>
      </c>
      <c r="O138" s="22"/>
      <c r="P138" s="184">
        <f t="shared" si="4"/>
        <v>0</v>
      </c>
      <c r="Q138" s="184">
        <v>1.0606199999999999</v>
      </c>
      <c r="R138" s="184">
        <f t="shared" si="5"/>
        <v>4.7727899999999997E-2</v>
      </c>
      <c r="S138" s="184">
        <v>0</v>
      </c>
      <c r="T138" s="185">
        <f t="shared" si="6"/>
        <v>0</v>
      </c>
      <c r="AR138" s="186" t="s">
        <v>172</v>
      </c>
      <c r="AT138" s="186" t="s">
        <v>167</v>
      </c>
      <c r="AU138" s="186" t="s">
        <v>86</v>
      </c>
      <c r="AY138" s="3" t="s">
        <v>165</v>
      </c>
      <c r="BE138" s="187">
        <f t="shared" si="7"/>
        <v>0</v>
      </c>
      <c r="BF138" s="187">
        <f t="shared" si="8"/>
        <v>0</v>
      </c>
      <c r="BG138" s="187">
        <f t="shared" si="9"/>
        <v>0</v>
      </c>
      <c r="BH138" s="187">
        <f t="shared" si="10"/>
        <v>0</v>
      </c>
      <c r="BI138" s="187">
        <f t="shared" si="11"/>
        <v>0</v>
      </c>
      <c r="BJ138" s="3" t="s">
        <v>84</v>
      </c>
      <c r="BK138" s="187">
        <f t="shared" si="12"/>
        <v>0</v>
      </c>
      <c r="BL138" s="3" t="s">
        <v>172</v>
      </c>
      <c r="BM138" s="186" t="s">
        <v>707</v>
      </c>
    </row>
    <row r="139" spans="2:65" s="211" customFormat="1">
      <c r="B139" s="212"/>
      <c r="C139" s="213"/>
      <c r="D139" s="191" t="s">
        <v>174</v>
      </c>
      <c r="E139" s="214" t="s">
        <v>1</v>
      </c>
      <c r="F139" s="215" t="s">
        <v>226</v>
      </c>
      <c r="G139" s="213"/>
      <c r="H139" s="214" t="s">
        <v>1</v>
      </c>
      <c r="I139" s="216"/>
      <c r="J139" s="213"/>
      <c r="K139" s="213"/>
      <c r="L139" s="217"/>
      <c r="M139" s="218"/>
      <c r="N139" s="213"/>
      <c r="O139" s="213"/>
      <c r="P139" s="213"/>
      <c r="Q139" s="213"/>
      <c r="R139" s="213"/>
      <c r="S139" s="213"/>
      <c r="T139" s="219"/>
      <c r="AT139" s="220" t="s">
        <v>174</v>
      </c>
      <c r="AU139" s="220" t="s">
        <v>86</v>
      </c>
      <c r="AV139" s="211" t="s">
        <v>84</v>
      </c>
      <c r="AW139" s="211" t="s">
        <v>31</v>
      </c>
      <c r="AX139" s="211" t="s">
        <v>76</v>
      </c>
      <c r="AY139" s="220" t="s">
        <v>165</v>
      </c>
    </row>
    <row r="140" spans="2:65" s="188" customFormat="1">
      <c r="B140" s="189"/>
      <c r="C140" s="190"/>
      <c r="D140" s="191" t="s">
        <v>174</v>
      </c>
      <c r="E140" s="192" t="s">
        <v>1</v>
      </c>
      <c r="F140" s="193" t="s">
        <v>708</v>
      </c>
      <c r="G140" s="190"/>
      <c r="H140" s="194">
        <v>4.4999999999999998E-2</v>
      </c>
      <c r="I140" s="195"/>
      <c r="J140" s="190"/>
      <c r="K140" s="190"/>
      <c r="L140" s="196"/>
      <c r="M140" s="197"/>
      <c r="N140" s="190"/>
      <c r="O140" s="190"/>
      <c r="P140" s="190"/>
      <c r="Q140" s="190"/>
      <c r="R140" s="190"/>
      <c r="S140" s="190"/>
      <c r="T140" s="198"/>
      <c r="AT140" s="199" t="s">
        <v>174</v>
      </c>
      <c r="AU140" s="199" t="s">
        <v>86</v>
      </c>
      <c r="AV140" s="188" t="s">
        <v>86</v>
      </c>
      <c r="AW140" s="188" t="s">
        <v>31</v>
      </c>
      <c r="AX140" s="188" t="s">
        <v>84</v>
      </c>
      <c r="AY140" s="199" t="s">
        <v>165</v>
      </c>
    </row>
    <row r="141" spans="2:65" s="20" customFormat="1">
      <c r="B141" s="21"/>
      <c r="C141" s="22"/>
      <c r="D141" s="191" t="s">
        <v>218</v>
      </c>
      <c r="E141" s="22"/>
      <c r="F141" s="231" t="s">
        <v>219</v>
      </c>
      <c r="G141" s="22"/>
      <c r="H141" s="22"/>
      <c r="I141" s="22"/>
      <c r="J141" s="22"/>
      <c r="K141" s="22"/>
      <c r="L141" s="25"/>
      <c r="M141" s="232"/>
      <c r="N141" s="22"/>
      <c r="O141" s="22"/>
      <c r="P141" s="22"/>
      <c r="Q141" s="22"/>
      <c r="R141" s="22"/>
      <c r="S141" s="22"/>
      <c r="T141" s="56"/>
      <c r="AU141" s="3" t="s">
        <v>86</v>
      </c>
    </row>
    <row r="142" spans="2:65" s="20" customFormat="1">
      <c r="B142" s="21"/>
      <c r="C142" s="22"/>
      <c r="D142" s="191" t="s">
        <v>218</v>
      </c>
      <c r="E142" s="22"/>
      <c r="F142" s="233" t="s">
        <v>703</v>
      </c>
      <c r="G142" s="22"/>
      <c r="H142" s="234">
        <v>0.9</v>
      </c>
      <c r="I142" s="22"/>
      <c r="J142" s="22"/>
      <c r="K142" s="22"/>
      <c r="L142" s="25"/>
      <c r="M142" s="232"/>
      <c r="N142" s="22"/>
      <c r="O142" s="22"/>
      <c r="P142" s="22"/>
      <c r="Q142" s="22"/>
      <c r="R142" s="22"/>
      <c r="S142" s="22"/>
      <c r="T142" s="56"/>
      <c r="AU142" s="3" t="s">
        <v>86</v>
      </c>
    </row>
    <row r="143" spans="2:65" s="20" customFormat="1">
      <c r="B143" s="21"/>
      <c r="C143" s="22"/>
      <c r="D143" s="191" t="s">
        <v>218</v>
      </c>
      <c r="E143" s="22"/>
      <c r="F143" s="233" t="s">
        <v>176</v>
      </c>
      <c r="G143" s="22"/>
      <c r="H143" s="234">
        <v>0.9</v>
      </c>
      <c r="I143" s="22"/>
      <c r="J143" s="22"/>
      <c r="K143" s="22"/>
      <c r="L143" s="25"/>
      <c r="M143" s="232"/>
      <c r="N143" s="22"/>
      <c r="O143" s="22"/>
      <c r="P143" s="22"/>
      <c r="Q143" s="22"/>
      <c r="R143" s="22"/>
      <c r="S143" s="22"/>
      <c r="T143" s="56"/>
      <c r="AU143" s="3" t="s">
        <v>86</v>
      </c>
    </row>
    <row r="144" spans="2:65" s="20" customFormat="1">
      <c r="B144" s="21"/>
      <c r="C144" s="22"/>
      <c r="D144" s="191" t="s">
        <v>218</v>
      </c>
      <c r="E144" s="22"/>
      <c r="F144" s="233" t="s">
        <v>76</v>
      </c>
      <c r="G144" s="22"/>
      <c r="H144" s="234">
        <v>0</v>
      </c>
      <c r="I144" s="22"/>
      <c r="J144" s="22"/>
      <c r="K144" s="22"/>
      <c r="L144" s="25"/>
      <c r="M144" s="232"/>
      <c r="N144" s="22"/>
      <c r="O144" s="22"/>
      <c r="P144" s="22"/>
      <c r="Q144" s="22"/>
      <c r="R144" s="22"/>
      <c r="S144" s="22"/>
      <c r="T144" s="56"/>
      <c r="AU144" s="3" t="s">
        <v>86</v>
      </c>
    </row>
    <row r="145" spans="2:65" s="159" customFormat="1" ht="22.9" customHeight="1">
      <c r="B145" s="160"/>
      <c r="C145" s="161"/>
      <c r="D145" s="162" t="s">
        <v>75</v>
      </c>
      <c r="E145" s="173" t="s">
        <v>134</v>
      </c>
      <c r="F145" s="173" t="s">
        <v>228</v>
      </c>
      <c r="G145" s="161"/>
      <c r="H145" s="161"/>
      <c r="I145" s="164"/>
      <c r="J145" s="174">
        <f>BK145</f>
        <v>0</v>
      </c>
      <c r="K145" s="161"/>
      <c r="L145" s="166"/>
      <c r="M145" s="167"/>
      <c r="N145" s="161"/>
      <c r="O145" s="161"/>
      <c r="P145" s="168">
        <f>SUM(P146:P157)</f>
        <v>0</v>
      </c>
      <c r="Q145" s="161"/>
      <c r="R145" s="168">
        <f>SUM(R146:R157)</f>
        <v>1.7354017800000001</v>
      </c>
      <c r="S145" s="161"/>
      <c r="T145" s="169">
        <f>SUM(T146:T157)</f>
        <v>0</v>
      </c>
      <c r="AR145" s="170" t="s">
        <v>84</v>
      </c>
      <c r="AT145" s="171" t="s">
        <v>75</v>
      </c>
      <c r="AU145" s="171" t="s">
        <v>84</v>
      </c>
      <c r="AY145" s="170" t="s">
        <v>165</v>
      </c>
      <c r="BK145" s="172">
        <f>SUM(BK146:BK157)</f>
        <v>0</v>
      </c>
    </row>
    <row r="146" spans="2:65" s="20" customFormat="1" ht="24.2" customHeight="1">
      <c r="B146" s="21"/>
      <c r="C146" s="175" t="s">
        <v>206</v>
      </c>
      <c r="D146" s="175" t="s">
        <v>167</v>
      </c>
      <c r="E146" s="176" t="s">
        <v>353</v>
      </c>
      <c r="F146" s="177" t="s">
        <v>354</v>
      </c>
      <c r="G146" s="178" t="s">
        <v>132</v>
      </c>
      <c r="H146" s="179">
        <v>3.5640000000000001</v>
      </c>
      <c r="I146" s="180"/>
      <c r="J146" s="181">
        <f>ROUND(I146*H146,2)</f>
        <v>0</v>
      </c>
      <c r="K146" s="177" t="s">
        <v>171</v>
      </c>
      <c r="L146" s="25"/>
      <c r="M146" s="182" t="s">
        <v>1</v>
      </c>
      <c r="N146" s="183" t="s">
        <v>41</v>
      </c>
      <c r="O146" s="22"/>
      <c r="P146" s="184">
        <f>O146*H146</f>
        <v>0</v>
      </c>
      <c r="Q146" s="184">
        <v>2.7499999999999998E-3</v>
      </c>
      <c r="R146" s="184">
        <f>Q146*H146</f>
        <v>9.8009999999999989E-3</v>
      </c>
      <c r="S146" s="184">
        <v>0</v>
      </c>
      <c r="T146" s="185">
        <f>S146*H146</f>
        <v>0</v>
      </c>
      <c r="AR146" s="186" t="s">
        <v>172</v>
      </c>
      <c r="AT146" s="186" t="s">
        <v>167</v>
      </c>
      <c r="AU146" s="186" t="s">
        <v>86</v>
      </c>
      <c r="AY146" s="3" t="s">
        <v>165</v>
      </c>
      <c r="BE146" s="187">
        <f t="shared" si="7"/>
        <v>0</v>
      </c>
      <c r="BF146" s="187">
        <f t="shared" si="8"/>
        <v>0</v>
      </c>
      <c r="BG146" s="187">
        <f t="shared" si="9"/>
        <v>0</v>
      </c>
      <c r="BH146" s="187">
        <f t="shared" si="10"/>
        <v>0</v>
      </c>
      <c r="BI146" s="187">
        <f t="shared" si="11"/>
        <v>0</v>
      </c>
      <c r="BJ146" s="3" t="s">
        <v>84</v>
      </c>
      <c r="BK146" s="187">
        <f>ROUND(I146*H146,2)</f>
        <v>0</v>
      </c>
      <c r="BL146" s="3" t="s">
        <v>172</v>
      </c>
      <c r="BM146" s="186" t="s">
        <v>709</v>
      </c>
    </row>
    <row r="147" spans="2:65" s="188" customFormat="1">
      <c r="B147" s="189"/>
      <c r="C147" s="190"/>
      <c r="D147" s="191" t="s">
        <v>174</v>
      </c>
      <c r="E147" s="192" t="s">
        <v>1</v>
      </c>
      <c r="F147" s="193" t="s">
        <v>710</v>
      </c>
      <c r="G147" s="190"/>
      <c r="H147" s="194">
        <v>3.5640000000000001</v>
      </c>
      <c r="I147" s="195"/>
      <c r="J147" s="190"/>
      <c r="K147" s="190"/>
      <c r="L147" s="196"/>
      <c r="M147" s="197"/>
      <c r="N147" s="190"/>
      <c r="O147" s="190"/>
      <c r="P147" s="190"/>
      <c r="Q147" s="190"/>
      <c r="R147" s="190"/>
      <c r="S147" s="190"/>
      <c r="T147" s="198"/>
      <c r="AT147" s="199" t="s">
        <v>174</v>
      </c>
      <c r="AU147" s="199" t="s">
        <v>86</v>
      </c>
      <c r="AV147" s="188" t="s">
        <v>86</v>
      </c>
      <c r="AW147" s="188" t="s">
        <v>31</v>
      </c>
      <c r="AX147" s="188" t="s">
        <v>76</v>
      </c>
      <c r="AY147" s="199" t="s">
        <v>165</v>
      </c>
    </row>
    <row r="148" spans="2:65" s="200" customFormat="1">
      <c r="B148" s="201"/>
      <c r="C148" s="202"/>
      <c r="D148" s="191" t="s">
        <v>174</v>
      </c>
      <c r="E148" s="203" t="s">
        <v>1</v>
      </c>
      <c r="F148" s="204" t="s">
        <v>176</v>
      </c>
      <c r="G148" s="202"/>
      <c r="H148" s="205">
        <v>3.5640000000000001</v>
      </c>
      <c r="I148" s="206"/>
      <c r="J148" s="202"/>
      <c r="K148" s="202"/>
      <c r="L148" s="207"/>
      <c r="M148" s="208"/>
      <c r="N148" s="202"/>
      <c r="O148" s="202"/>
      <c r="P148" s="202"/>
      <c r="Q148" s="202"/>
      <c r="R148" s="202"/>
      <c r="S148" s="202"/>
      <c r="T148" s="209"/>
      <c r="AT148" s="210" t="s">
        <v>174</v>
      </c>
      <c r="AU148" s="210" t="s">
        <v>86</v>
      </c>
      <c r="AV148" s="200" t="s">
        <v>172</v>
      </c>
      <c r="AW148" s="200" t="s">
        <v>31</v>
      </c>
      <c r="AX148" s="200" t="s">
        <v>84</v>
      </c>
      <c r="AY148" s="210" t="s">
        <v>165</v>
      </c>
    </row>
    <row r="149" spans="2:65" s="20" customFormat="1" ht="24.2" customHeight="1">
      <c r="B149" s="21"/>
      <c r="C149" s="175" t="s">
        <v>203</v>
      </c>
      <c r="D149" s="175" t="s">
        <v>167</v>
      </c>
      <c r="E149" s="176" t="s">
        <v>357</v>
      </c>
      <c r="F149" s="177" t="s">
        <v>358</v>
      </c>
      <c r="G149" s="178" t="s">
        <v>132</v>
      </c>
      <c r="H149" s="179">
        <v>3.5640000000000001</v>
      </c>
      <c r="I149" s="180"/>
      <c r="J149" s="181">
        <f t="shared" ref="J149:J155" si="13">ROUND(I149*H149,2)</f>
        <v>0</v>
      </c>
      <c r="K149" s="177" t="s">
        <v>171</v>
      </c>
      <c r="L149" s="25"/>
      <c r="M149" s="182" t="s">
        <v>1</v>
      </c>
      <c r="N149" s="183" t="s">
        <v>41</v>
      </c>
      <c r="O149" s="22"/>
      <c r="P149" s="184">
        <f t="shared" ref="P149:P155" si="14">O149*H149</f>
        <v>0</v>
      </c>
      <c r="Q149" s="184">
        <v>0</v>
      </c>
      <c r="R149" s="184">
        <f t="shared" ref="R149:R155" si="15">Q149*H149</f>
        <v>0</v>
      </c>
      <c r="S149" s="184">
        <v>0</v>
      </c>
      <c r="T149" s="185">
        <f t="shared" ref="T149:T155" si="16">S149*H149</f>
        <v>0</v>
      </c>
      <c r="AR149" s="186" t="s">
        <v>172</v>
      </c>
      <c r="AT149" s="186" t="s">
        <v>167</v>
      </c>
      <c r="AU149" s="186" t="s">
        <v>86</v>
      </c>
      <c r="AY149" s="3" t="s">
        <v>165</v>
      </c>
      <c r="BE149" s="187">
        <f t="shared" si="7"/>
        <v>0</v>
      </c>
      <c r="BF149" s="187">
        <f t="shared" si="8"/>
        <v>0</v>
      </c>
      <c r="BG149" s="187">
        <f t="shared" si="9"/>
        <v>0</v>
      </c>
      <c r="BH149" s="187">
        <f t="shared" si="10"/>
        <v>0</v>
      </c>
      <c r="BI149" s="187">
        <f t="shared" si="11"/>
        <v>0</v>
      </c>
      <c r="BJ149" s="3" t="s">
        <v>84</v>
      </c>
      <c r="BK149" s="187">
        <f t="shared" ref="BK149:BK155" si="17">ROUND(I149*H149,2)</f>
        <v>0</v>
      </c>
      <c r="BL149" s="3" t="s">
        <v>172</v>
      </c>
      <c r="BM149" s="186" t="s">
        <v>711</v>
      </c>
    </row>
    <row r="150" spans="2:65" s="20" customFormat="1" ht="24.2" customHeight="1">
      <c r="B150" s="21"/>
      <c r="C150" s="175" t="s">
        <v>214</v>
      </c>
      <c r="D150" s="175" t="s">
        <v>167</v>
      </c>
      <c r="E150" s="176" t="s">
        <v>360</v>
      </c>
      <c r="F150" s="177" t="s">
        <v>361</v>
      </c>
      <c r="G150" s="178" t="s">
        <v>132</v>
      </c>
      <c r="H150" s="179">
        <v>3.5640000000000001</v>
      </c>
      <c r="I150" s="180"/>
      <c r="J150" s="181">
        <f t="shared" si="13"/>
        <v>0</v>
      </c>
      <c r="K150" s="177" t="s">
        <v>171</v>
      </c>
      <c r="L150" s="25"/>
      <c r="M150" s="182" t="s">
        <v>1</v>
      </c>
      <c r="N150" s="183" t="s">
        <v>41</v>
      </c>
      <c r="O150" s="22"/>
      <c r="P150" s="184">
        <f t="shared" si="14"/>
        <v>0</v>
      </c>
      <c r="Q150" s="184">
        <v>2.5000000000000001E-3</v>
      </c>
      <c r="R150" s="184">
        <f t="shared" si="15"/>
        <v>8.9099999999999995E-3</v>
      </c>
      <c r="S150" s="184">
        <v>0</v>
      </c>
      <c r="T150" s="185">
        <f t="shared" si="16"/>
        <v>0</v>
      </c>
      <c r="AR150" s="186" t="s">
        <v>172</v>
      </c>
      <c r="AT150" s="186" t="s">
        <v>167</v>
      </c>
      <c r="AU150" s="186" t="s">
        <v>86</v>
      </c>
      <c r="AY150" s="3" t="s">
        <v>165</v>
      </c>
      <c r="BE150" s="187">
        <f t="shared" si="7"/>
        <v>0</v>
      </c>
      <c r="BF150" s="187">
        <f t="shared" si="8"/>
        <v>0</v>
      </c>
      <c r="BG150" s="187">
        <f t="shared" si="9"/>
        <v>0</v>
      </c>
      <c r="BH150" s="187">
        <f t="shared" si="10"/>
        <v>0</v>
      </c>
      <c r="BI150" s="187">
        <f t="shared" si="11"/>
        <v>0</v>
      </c>
      <c r="BJ150" s="3" t="s">
        <v>84</v>
      </c>
      <c r="BK150" s="187">
        <f t="shared" si="17"/>
        <v>0</v>
      </c>
      <c r="BL150" s="3" t="s">
        <v>172</v>
      </c>
      <c r="BM150" s="186" t="s">
        <v>712</v>
      </c>
    </row>
    <row r="151" spans="2:65" s="20" customFormat="1" ht="16.5" customHeight="1">
      <c r="B151" s="21"/>
      <c r="C151" s="175" t="s">
        <v>222</v>
      </c>
      <c r="D151" s="175" t="s">
        <v>167</v>
      </c>
      <c r="E151" s="176" t="s">
        <v>364</v>
      </c>
      <c r="F151" s="177" t="s">
        <v>365</v>
      </c>
      <c r="G151" s="178" t="s">
        <v>202</v>
      </c>
      <c r="H151" s="179">
        <v>9.0999999999999998E-2</v>
      </c>
      <c r="I151" s="180"/>
      <c r="J151" s="181">
        <f t="shared" si="13"/>
        <v>0</v>
      </c>
      <c r="K151" s="177" t="s">
        <v>171</v>
      </c>
      <c r="L151" s="25"/>
      <c r="M151" s="182" t="s">
        <v>1</v>
      </c>
      <c r="N151" s="183" t="s">
        <v>41</v>
      </c>
      <c r="O151" s="22"/>
      <c r="P151" s="184">
        <f t="shared" si="14"/>
        <v>0</v>
      </c>
      <c r="Q151" s="184">
        <v>1.04922</v>
      </c>
      <c r="R151" s="184">
        <f t="shared" si="15"/>
        <v>9.5479019999999998E-2</v>
      </c>
      <c r="S151" s="184">
        <v>0</v>
      </c>
      <c r="T151" s="185">
        <f t="shared" si="16"/>
        <v>0</v>
      </c>
      <c r="AR151" s="186" t="s">
        <v>172</v>
      </c>
      <c r="AT151" s="186" t="s">
        <v>167</v>
      </c>
      <c r="AU151" s="186" t="s">
        <v>86</v>
      </c>
      <c r="AY151" s="3" t="s">
        <v>165</v>
      </c>
      <c r="BE151" s="187">
        <f t="shared" si="7"/>
        <v>0</v>
      </c>
      <c r="BF151" s="187">
        <f t="shared" si="8"/>
        <v>0</v>
      </c>
      <c r="BG151" s="187">
        <f t="shared" si="9"/>
        <v>0</v>
      </c>
      <c r="BH151" s="187">
        <f t="shared" si="10"/>
        <v>0</v>
      </c>
      <c r="BI151" s="187">
        <f t="shared" si="11"/>
        <v>0</v>
      </c>
      <c r="BJ151" s="3" t="s">
        <v>84</v>
      </c>
      <c r="BK151" s="187">
        <f t="shared" si="17"/>
        <v>0</v>
      </c>
      <c r="BL151" s="3" t="s">
        <v>172</v>
      </c>
      <c r="BM151" s="186" t="s">
        <v>713</v>
      </c>
    </row>
    <row r="152" spans="2:65" s="211" customFormat="1">
      <c r="B152" s="212"/>
      <c r="C152" s="213"/>
      <c r="D152" s="191" t="s">
        <v>174</v>
      </c>
      <c r="E152" s="214" t="s">
        <v>1</v>
      </c>
      <c r="F152" s="215" t="s">
        <v>351</v>
      </c>
      <c r="G152" s="213"/>
      <c r="H152" s="214" t="s">
        <v>1</v>
      </c>
      <c r="I152" s="216"/>
      <c r="J152" s="213"/>
      <c r="K152" s="213"/>
      <c r="L152" s="217"/>
      <c r="M152" s="218"/>
      <c r="N152" s="213"/>
      <c r="O152" s="213"/>
      <c r="P152" s="213"/>
      <c r="Q152" s="213"/>
      <c r="R152" s="213"/>
      <c r="S152" s="213"/>
      <c r="T152" s="219"/>
      <c r="AT152" s="220" t="s">
        <v>174</v>
      </c>
      <c r="AU152" s="220" t="s">
        <v>86</v>
      </c>
      <c r="AV152" s="211" t="s">
        <v>84</v>
      </c>
      <c r="AW152" s="211" t="s">
        <v>31</v>
      </c>
      <c r="AX152" s="211" t="s">
        <v>76</v>
      </c>
      <c r="AY152" s="220" t="s">
        <v>165</v>
      </c>
    </row>
    <row r="153" spans="2:65" s="188" customFormat="1">
      <c r="B153" s="189"/>
      <c r="C153" s="190"/>
      <c r="D153" s="191" t="s">
        <v>174</v>
      </c>
      <c r="E153" s="192" t="s">
        <v>1</v>
      </c>
      <c r="F153" s="193" t="s">
        <v>714</v>
      </c>
      <c r="G153" s="190"/>
      <c r="H153" s="194">
        <v>9.0999999999999998E-2</v>
      </c>
      <c r="I153" s="195"/>
      <c r="J153" s="190"/>
      <c r="K153" s="190"/>
      <c r="L153" s="196"/>
      <c r="M153" s="197"/>
      <c r="N153" s="190"/>
      <c r="O153" s="190"/>
      <c r="P153" s="190"/>
      <c r="Q153" s="190"/>
      <c r="R153" s="190"/>
      <c r="S153" s="190"/>
      <c r="T153" s="198"/>
      <c r="AT153" s="199" t="s">
        <v>174</v>
      </c>
      <c r="AU153" s="199" t="s">
        <v>86</v>
      </c>
      <c r="AV153" s="188" t="s">
        <v>86</v>
      </c>
      <c r="AW153" s="188" t="s">
        <v>31</v>
      </c>
      <c r="AX153" s="188" t="s">
        <v>76</v>
      </c>
      <c r="AY153" s="199" t="s">
        <v>165</v>
      </c>
    </row>
    <row r="154" spans="2:65" s="200" customFormat="1">
      <c r="B154" s="201"/>
      <c r="C154" s="202"/>
      <c r="D154" s="191" t="s">
        <v>174</v>
      </c>
      <c r="E154" s="203" t="s">
        <v>1</v>
      </c>
      <c r="F154" s="204" t="s">
        <v>176</v>
      </c>
      <c r="G154" s="202"/>
      <c r="H154" s="205">
        <v>9.0999999999999998E-2</v>
      </c>
      <c r="I154" s="206"/>
      <c r="J154" s="202"/>
      <c r="K154" s="202"/>
      <c r="L154" s="207"/>
      <c r="M154" s="208"/>
      <c r="N154" s="202"/>
      <c r="O154" s="202"/>
      <c r="P154" s="202"/>
      <c r="Q154" s="202"/>
      <c r="R154" s="202"/>
      <c r="S154" s="202"/>
      <c r="T154" s="209"/>
      <c r="AT154" s="210" t="s">
        <v>174</v>
      </c>
      <c r="AU154" s="210" t="s">
        <v>86</v>
      </c>
      <c r="AV154" s="200" t="s">
        <v>172</v>
      </c>
      <c r="AW154" s="200" t="s">
        <v>31</v>
      </c>
      <c r="AX154" s="200" t="s">
        <v>84</v>
      </c>
      <c r="AY154" s="210" t="s">
        <v>165</v>
      </c>
    </row>
    <row r="155" spans="2:65" s="20" customFormat="1" ht="16.5" customHeight="1">
      <c r="B155" s="21"/>
      <c r="C155" s="175" t="s">
        <v>229</v>
      </c>
      <c r="D155" s="175" t="s">
        <v>167</v>
      </c>
      <c r="E155" s="176" t="s">
        <v>368</v>
      </c>
      <c r="F155" s="177" t="s">
        <v>369</v>
      </c>
      <c r="G155" s="178" t="s">
        <v>170</v>
      </c>
      <c r="H155" s="179">
        <v>0.64800000000000002</v>
      </c>
      <c r="I155" s="180"/>
      <c r="J155" s="181">
        <f t="shared" si="13"/>
        <v>0</v>
      </c>
      <c r="K155" s="177" t="s">
        <v>171</v>
      </c>
      <c r="L155" s="25"/>
      <c r="M155" s="182" t="s">
        <v>1</v>
      </c>
      <c r="N155" s="183" t="s">
        <v>41</v>
      </c>
      <c r="O155" s="22"/>
      <c r="P155" s="184">
        <f t="shared" si="14"/>
        <v>0</v>
      </c>
      <c r="Q155" s="184">
        <v>2.5018699999999998</v>
      </c>
      <c r="R155" s="184">
        <f t="shared" si="15"/>
        <v>1.62121176</v>
      </c>
      <c r="S155" s="184">
        <v>0</v>
      </c>
      <c r="T155" s="185">
        <f t="shared" si="16"/>
        <v>0</v>
      </c>
      <c r="AR155" s="186" t="s">
        <v>172</v>
      </c>
      <c r="AT155" s="186" t="s">
        <v>167</v>
      </c>
      <c r="AU155" s="186" t="s">
        <v>86</v>
      </c>
      <c r="AY155" s="3" t="s">
        <v>165</v>
      </c>
      <c r="BE155" s="187">
        <f t="shared" si="7"/>
        <v>0</v>
      </c>
      <c r="BF155" s="187">
        <f t="shared" si="8"/>
        <v>0</v>
      </c>
      <c r="BG155" s="187">
        <f t="shared" si="9"/>
        <v>0</v>
      </c>
      <c r="BH155" s="187">
        <f t="shared" si="10"/>
        <v>0</v>
      </c>
      <c r="BI155" s="187">
        <f t="shared" si="11"/>
        <v>0</v>
      </c>
      <c r="BJ155" s="3" t="s">
        <v>84</v>
      </c>
      <c r="BK155" s="187">
        <f t="shared" si="17"/>
        <v>0</v>
      </c>
      <c r="BL155" s="3" t="s">
        <v>172</v>
      </c>
      <c r="BM155" s="186" t="s">
        <v>715</v>
      </c>
    </row>
    <row r="156" spans="2:65" s="188" customFormat="1">
      <c r="B156" s="189"/>
      <c r="C156" s="190"/>
      <c r="D156" s="191" t="s">
        <v>174</v>
      </c>
      <c r="E156" s="192" t="s">
        <v>1</v>
      </c>
      <c r="F156" s="193" t="s">
        <v>716</v>
      </c>
      <c r="G156" s="190"/>
      <c r="H156" s="194">
        <v>0.64800000000000002</v>
      </c>
      <c r="I156" s="195"/>
      <c r="J156" s="190"/>
      <c r="K156" s="190"/>
      <c r="L156" s="196"/>
      <c r="M156" s="197"/>
      <c r="N156" s="190"/>
      <c r="O156" s="190"/>
      <c r="P156" s="190"/>
      <c r="Q156" s="190"/>
      <c r="R156" s="190"/>
      <c r="S156" s="190"/>
      <c r="T156" s="198"/>
      <c r="AT156" s="199" t="s">
        <v>174</v>
      </c>
      <c r="AU156" s="199" t="s">
        <v>86</v>
      </c>
      <c r="AV156" s="188" t="s">
        <v>86</v>
      </c>
      <c r="AW156" s="188" t="s">
        <v>31</v>
      </c>
      <c r="AX156" s="188" t="s">
        <v>76</v>
      </c>
      <c r="AY156" s="199" t="s">
        <v>165</v>
      </c>
    </row>
    <row r="157" spans="2:65" s="200" customFormat="1">
      <c r="B157" s="201"/>
      <c r="C157" s="202"/>
      <c r="D157" s="191" t="s">
        <v>174</v>
      </c>
      <c r="E157" s="203" t="s">
        <v>1</v>
      </c>
      <c r="F157" s="204" t="s">
        <v>176</v>
      </c>
      <c r="G157" s="202"/>
      <c r="H157" s="205">
        <v>0.64800000000000002</v>
      </c>
      <c r="I157" s="206"/>
      <c r="J157" s="202"/>
      <c r="K157" s="202"/>
      <c r="L157" s="207"/>
      <c r="M157" s="208"/>
      <c r="N157" s="202"/>
      <c r="O157" s="202"/>
      <c r="P157" s="202"/>
      <c r="Q157" s="202"/>
      <c r="R157" s="202"/>
      <c r="S157" s="202"/>
      <c r="T157" s="209"/>
      <c r="AT157" s="210" t="s">
        <v>174</v>
      </c>
      <c r="AU157" s="210" t="s">
        <v>86</v>
      </c>
      <c r="AV157" s="200" t="s">
        <v>172</v>
      </c>
      <c r="AW157" s="200" t="s">
        <v>31</v>
      </c>
      <c r="AX157" s="200" t="s">
        <v>84</v>
      </c>
      <c r="AY157" s="210" t="s">
        <v>165</v>
      </c>
    </row>
    <row r="158" spans="2:65" s="159" customFormat="1" ht="22.9" customHeight="1">
      <c r="B158" s="160"/>
      <c r="C158" s="161"/>
      <c r="D158" s="162" t="s">
        <v>75</v>
      </c>
      <c r="E158" s="173" t="s">
        <v>272</v>
      </c>
      <c r="F158" s="173" t="s">
        <v>273</v>
      </c>
      <c r="G158" s="161"/>
      <c r="H158" s="161"/>
      <c r="I158" s="164"/>
      <c r="J158" s="174">
        <f>BK158</f>
        <v>0</v>
      </c>
      <c r="K158" s="161"/>
      <c r="L158" s="166"/>
      <c r="M158" s="167"/>
      <c r="N158" s="161"/>
      <c r="O158" s="161"/>
      <c r="P158" s="168">
        <f>P159</f>
        <v>0</v>
      </c>
      <c r="Q158" s="161"/>
      <c r="R158" s="168">
        <f>R159</f>
        <v>0</v>
      </c>
      <c r="S158" s="161"/>
      <c r="T158" s="169">
        <f>T159</f>
        <v>0</v>
      </c>
      <c r="AR158" s="170" t="s">
        <v>84</v>
      </c>
      <c r="AT158" s="171" t="s">
        <v>75</v>
      </c>
      <c r="AU158" s="171" t="s">
        <v>84</v>
      </c>
      <c r="AY158" s="170" t="s">
        <v>165</v>
      </c>
      <c r="BK158" s="172">
        <f>BK159</f>
        <v>0</v>
      </c>
    </row>
    <row r="159" spans="2:65" s="20" customFormat="1" ht="33" customHeight="1">
      <c r="B159" s="21"/>
      <c r="C159" s="175" t="s">
        <v>8</v>
      </c>
      <c r="D159" s="175" t="s">
        <v>167</v>
      </c>
      <c r="E159" s="176" t="s">
        <v>397</v>
      </c>
      <c r="F159" s="177" t="s">
        <v>398</v>
      </c>
      <c r="G159" s="178" t="s">
        <v>202</v>
      </c>
      <c r="H159" s="179">
        <v>3.855</v>
      </c>
      <c r="I159" s="180"/>
      <c r="J159" s="181">
        <f>ROUND(I159*H159,2)</f>
        <v>0</v>
      </c>
      <c r="K159" s="177" t="s">
        <v>171</v>
      </c>
      <c r="L159" s="25"/>
      <c r="M159" s="236" t="s">
        <v>1</v>
      </c>
      <c r="N159" s="237" t="s">
        <v>41</v>
      </c>
      <c r="O159" s="238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AR159" s="186" t="s">
        <v>172</v>
      </c>
      <c r="AT159" s="186" t="s">
        <v>167</v>
      </c>
      <c r="AU159" s="186" t="s">
        <v>86</v>
      </c>
      <c r="AY159" s="3" t="s">
        <v>165</v>
      </c>
      <c r="BE159" s="187">
        <f t="shared" si="7"/>
        <v>0</v>
      </c>
      <c r="BF159" s="187">
        <f t="shared" si="8"/>
        <v>0</v>
      </c>
      <c r="BG159" s="187">
        <f t="shared" si="9"/>
        <v>0</v>
      </c>
      <c r="BH159" s="187">
        <f t="shared" si="10"/>
        <v>0</v>
      </c>
      <c r="BI159" s="187">
        <f t="shared" si="11"/>
        <v>0</v>
      </c>
      <c r="BJ159" s="3" t="s">
        <v>84</v>
      </c>
      <c r="BK159" s="187">
        <f>ROUND(I159*H159,2)</f>
        <v>0</v>
      </c>
      <c r="BL159" s="3" t="s">
        <v>172</v>
      </c>
      <c r="BM159" s="186" t="s">
        <v>717</v>
      </c>
    </row>
    <row r="160" spans="2:65" s="20" customFormat="1" ht="6.95" customHeight="1">
      <c r="B160" s="37"/>
      <c r="C160" s="38"/>
      <c r="D160" s="38"/>
      <c r="E160" s="38"/>
      <c r="F160" s="38"/>
      <c r="G160" s="38"/>
      <c r="H160" s="38"/>
      <c r="I160" s="38"/>
      <c r="J160" s="38"/>
      <c r="K160" s="38"/>
      <c r="L160" s="25"/>
    </row>
  </sheetData>
  <sheetProtection algorithmName="SHA-512" hashValue="V3lQGPBTbA5G1ovypQna2uMqKPlgx0s7I2rJpi1xDYCJn+45OVrTRGMg+I6Y+8Kwy7rCkYPFFe43g9qwxAqjcA==" saltValue="v8YyfTQHqG6R9uBdR7FznuxnFp7EtuDPGp2OS/vyLaLAPtpa5QYMJpLOZd2MUZXazZg4RCuYz5favMDw6nxReQ==" spinCount="100000" sheet="1" objects="1" scenarios="1" formatColumns="0" formatRows="0" autoFilter="0"/>
  <autoFilter ref="C120:K159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7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3" t="s">
        <v>105</v>
      </c>
    </row>
    <row r="3" spans="2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6"/>
      <c r="AT3" s="3" t="s">
        <v>86</v>
      </c>
    </row>
    <row r="4" spans="2:46" s="1" customFormat="1" ht="24.95" customHeight="1">
      <c r="B4" s="6"/>
      <c r="D4" s="104" t="s">
        <v>135</v>
      </c>
      <c r="L4" s="6"/>
      <c r="M4" s="105" t="s">
        <v>10</v>
      </c>
      <c r="AT4" s="3" t="s">
        <v>4</v>
      </c>
    </row>
    <row r="5" spans="2:46" s="1" customFormat="1" ht="6.95" customHeight="1">
      <c r="B5" s="6"/>
      <c r="L5" s="6"/>
    </row>
    <row r="6" spans="2:46" s="1" customFormat="1" ht="12" customHeight="1">
      <c r="B6" s="6"/>
      <c r="D6" s="106" t="s">
        <v>16</v>
      </c>
      <c r="L6" s="6"/>
    </row>
    <row r="7" spans="2:46" s="1" customFormat="1" ht="16.5" customHeight="1">
      <c r="B7" s="6"/>
      <c r="E7" s="302" t="str">
        <f>'Rekapitulace stavby'!K6</f>
        <v>Rozšíření infrastruktury cestovního ruchu u Pilské nádrže</v>
      </c>
      <c r="F7" s="303"/>
      <c r="G7" s="303"/>
      <c r="H7" s="303"/>
      <c r="L7" s="6"/>
    </row>
    <row r="8" spans="2:46" s="20" customFormat="1" ht="12" customHeight="1">
      <c r="B8" s="25"/>
      <c r="D8" s="106" t="s">
        <v>136</v>
      </c>
      <c r="L8" s="25"/>
    </row>
    <row r="9" spans="2:46" s="20" customFormat="1" ht="16.5" customHeight="1">
      <c r="B9" s="25"/>
      <c r="E9" s="304" t="s">
        <v>718</v>
      </c>
      <c r="F9" s="305"/>
      <c r="G9" s="305"/>
      <c r="H9" s="305"/>
      <c r="L9" s="25"/>
    </row>
    <row r="10" spans="2:46" s="20" customFormat="1">
      <c r="B10" s="25"/>
      <c r="L10" s="25"/>
    </row>
    <row r="11" spans="2:46" s="20" customFormat="1" ht="12" customHeight="1">
      <c r="B11" s="25"/>
      <c r="D11" s="106" t="s">
        <v>18</v>
      </c>
      <c r="F11" s="96" t="s">
        <v>1</v>
      </c>
      <c r="I11" s="106" t="s">
        <v>19</v>
      </c>
      <c r="J11" s="96" t="s">
        <v>1</v>
      </c>
      <c r="L11" s="25"/>
    </row>
    <row r="12" spans="2:46" s="20" customFormat="1" ht="12" customHeight="1">
      <c r="B12" s="25"/>
      <c r="D12" s="106" t="s">
        <v>20</v>
      </c>
      <c r="F12" s="96" t="s">
        <v>21</v>
      </c>
      <c r="I12" s="106" t="s">
        <v>22</v>
      </c>
      <c r="J12" s="107" t="str">
        <f>'Rekapitulace stavby'!AN8</f>
        <v>Vyplň údaj</v>
      </c>
      <c r="L12" s="25"/>
    </row>
    <row r="13" spans="2:46" s="20" customFormat="1" ht="10.9" customHeight="1">
      <c r="B13" s="25"/>
      <c r="L13" s="25"/>
    </row>
    <row r="14" spans="2:46" s="20" customFormat="1" ht="12" customHeight="1">
      <c r="B14" s="25"/>
      <c r="D14" s="106" t="s">
        <v>23</v>
      </c>
      <c r="I14" s="106" t="s">
        <v>24</v>
      </c>
      <c r="J14" s="96" t="str">
        <f>IF('Rekapitulace stavby'!AN10="","",'Rekapitulace stavby'!AN10)</f>
        <v/>
      </c>
      <c r="L14" s="25"/>
    </row>
    <row r="15" spans="2:46" s="20" customFormat="1" ht="18" customHeight="1">
      <c r="B15" s="25"/>
      <c r="E15" s="96" t="str">
        <f>IF('Rekapitulace stavby'!E11="","",'Rekapitulace stavby'!E11)</f>
        <v xml:space="preserve"> </v>
      </c>
      <c r="I15" s="106" t="s">
        <v>26</v>
      </c>
      <c r="J15" s="96" t="str">
        <f>IF('Rekapitulace stavby'!AN11="","",'Rekapitulace stavby'!AN11)</f>
        <v/>
      </c>
      <c r="L15" s="25"/>
    </row>
    <row r="16" spans="2:46" s="20" customFormat="1" ht="6.95" customHeight="1">
      <c r="B16" s="25"/>
      <c r="L16" s="25"/>
    </row>
    <row r="17" spans="2:12" s="20" customFormat="1" ht="12" customHeight="1">
      <c r="B17" s="25"/>
      <c r="D17" s="106" t="s">
        <v>27</v>
      </c>
      <c r="I17" s="106" t="s">
        <v>24</v>
      </c>
      <c r="J17" s="16" t="str">
        <f>'Rekapitulace stavby'!AN13</f>
        <v>Vyplň údaj</v>
      </c>
      <c r="L17" s="25"/>
    </row>
    <row r="18" spans="2:12" s="20" customFormat="1" ht="18" customHeight="1">
      <c r="B18" s="25"/>
      <c r="E18" s="306" t="str">
        <f>'Rekapitulace stavby'!E14</f>
        <v>Vyplň údaj</v>
      </c>
      <c r="F18" s="307"/>
      <c r="G18" s="307"/>
      <c r="H18" s="307"/>
      <c r="I18" s="106" t="s">
        <v>26</v>
      </c>
      <c r="J18" s="16" t="str">
        <f>'Rekapitulace stavby'!AN14</f>
        <v>Vyplň údaj</v>
      </c>
      <c r="L18" s="25"/>
    </row>
    <row r="19" spans="2:12" s="20" customFormat="1" ht="6.95" customHeight="1">
      <c r="B19" s="25"/>
      <c r="L19" s="25"/>
    </row>
    <row r="20" spans="2:12" s="20" customFormat="1" ht="12" customHeight="1">
      <c r="B20" s="25"/>
      <c r="D20" s="106" t="s">
        <v>29</v>
      </c>
      <c r="I20" s="106" t="s">
        <v>24</v>
      </c>
      <c r="J20" s="96" t="s">
        <v>1</v>
      </c>
      <c r="L20" s="25"/>
    </row>
    <row r="21" spans="2:12" s="20" customFormat="1" ht="18" customHeight="1">
      <c r="B21" s="25"/>
      <c r="E21" s="96" t="s">
        <v>30</v>
      </c>
      <c r="I21" s="106" t="s">
        <v>26</v>
      </c>
      <c r="J21" s="96" t="s">
        <v>1</v>
      </c>
      <c r="L21" s="25"/>
    </row>
    <row r="22" spans="2:12" s="20" customFormat="1" ht="6.95" customHeight="1">
      <c r="B22" s="25"/>
      <c r="L22" s="25"/>
    </row>
    <row r="23" spans="2:12" s="20" customFormat="1" ht="12" customHeight="1">
      <c r="B23" s="25"/>
      <c r="D23" s="106" t="s">
        <v>32</v>
      </c>
      <c r="I23" s="106" t="s">
        <v>24</v>
      </c>
      <c r="J23" s="96" t="s">
        <v>1</v>
      </c>
      <c r="L23" s="25"/>
    </row>
    <row r="24" spans="2:12" s="20" customFormat="1" ht="18" customHeight="1">
      <c r="B24" s="25"/>
      <c r="E24" s="96" t="s">
        <v>33</v>
      </c>
      <c r="I24" s="106" t="s">
        <v>26</v>
      </c>
      <c r="J24" s="96" t="s">
        <v>1</v>
      </c>
      <c r="L24" s="25"/>
    </row>
    <row r="25" spans="2:12" s="20" customFormat="1" ht="6.95" customHeight="1">
      <c r="B25" s="25"/>
      <c r="L25" s="25"/>
    </row>
    <row r="26" spans="2:12" s="20" customFormat="1" ht="12" customHeight="1">
      <c r="B26" s="25"/>
      <c r="D26" s="106" t="s">
        <v>34</v>
      </c>
      <c r="L26" s="25"/>
    </row>
    <row r="27" spans="2:12" s="108" customFormat="1" ht="16.5" customHeight="1">
      <c r="B27" s="109"/>
      <c r="E27" s="308" t="s">
        <v>1</v>
      </c>
      <c r="F27" s="308"/>
      <c r="G27" s="308"/>
      <c r="H27" s="308"/>
      <c r="L27" s="109"/>
    </row>
    <row r="28" spans="2:12" s="20" customFormat="1" ht="6.95" customHeight="1">
      <c r="B28" s="25"/>
      <c r="L28" s="25"/>
    </row>
    <row r="29" spans="2:12" s="20" customFormat="1" ht="6.95" customHeight="1">
      <c r="B29" s="25"/>
      <c r="D29" s="52"/>
      <c r="E29" s="52"/>
      <c r="F29" s="52"/>
      <c r="G29" s="52"/>
      <c r="H29" s="52"/>
      <c r="I29" s="52"/>
      <c r="J29" s="52"/>
      <c r="K29" s="52"/>
      <c r="L29" s="25"/>
    </row>
    <row r="30" spans="2:12" s="20" customFormat="1" ht="25.35" customHeight="1">
      <c r="B30" s="25"/>
      <c r="D30" s="110" t="s">
        <v>36</v>
      </c>
      <c r="J30" s="111">
        <f>ROUND(J123, 2)</f>
        <v>0</v>
      </c>
      <c r="L30" s="25"/>
    </row>
    <row r="31" spans="2:12" s="20" customFormat="1" ht="6.95" customHeight="1">
      <c r="B31" s="25"/>
      <c r="D31" s="52"/>
      <c r="E31" s="52"/>
      <c r="F31" s="52"/>
      <c r="G31" s="52"/>
      <c r="H31" s="52"/>
      <c r="I31" s="52"/>
      <c r="J31" s="52"/>
      <c r="K31" s="52"/>
      <c r="L31" s="25"/>
    </row>
    <row r="32" spans="2:12" s="20" customFormat="1" ht="14.45" customHeight="1">
      <c r="B32" s="25"/>
      <c r="F32" s="112" t="s">
        <v>38</v>
      </c>
      <c r="I32" s="112" t="s">
        <v>37</v>
      </c>
      <c r="J32" s="112" t="s">
        <v>39</v>
      </c>
      <c r="L32" s="25"/>
    </row>
    <row r="33" spans="2:12" s="20" customFormat="1" ht="14.45" customHeight="1">
      <c r="B33" s="25"/>
      <c r="D33" s="54" t="s">
        <v>40</v>
      </c>
      <c r="E33" s="106" t="s">
        <v>41</v>
      </c>
      <c r="F33" s="113">
        <f>ROUND((SUM(BE123:BE170)),  2)</f>
        <v>0</v>
      </c>
      <c r="I33" s="114">
        <v>0.21</v>
      </c>
      <c r="J33" s="113">
        <f>ROUND(((SUM(BE123:BE170))*I33),  2)</f>
        <v>0</v>
      </c>
      <c r="L33" s="25"/>
    </row>
    <row r="34" spans="2:12" s="20" customFormat="1" ht="14.45" customHeight="1">
      <c r="B34" s="25"/>
      <c r="E34" s="106" t="s">
        <v>42</v>
      </c>
      <c r="F34" s="113">
        <f>ROUND((SUM(BF123:BF170)),  2)</f>
        <v>0</v>
      </c>
      <c r="I34" s="114">
        <v>0.12</v>
      </c>
      <c r="J34" s="113">
        <f>ROUND(((SUM(BF123:BF170))*I34),  2)</f>
        <v>0</v>
      </c>
      <c r="L34" s="25"/>
    </row>
    <row r="35" spans="2:12" s="20" customFormat="1" ht="14.45" hidden="1" customHeight="1">
      <c r="B35" s="25"/>
      <c r="E35" s="106" t="s">
        <v>43</v>
      </c>
      <c r="F35" s="113">
        <f>ROUND((SUM(BG123:BG170)),  2)</f>
        <v>0</v>
      </c>
      <c r="I35" s="114">
        <v>0.21</v>
      </c>
      <c r="J35" s="113">
        <f t="shared" ref="J35:J37" si="0">0</f>
        <v>0</v>
      </c>
      <c r="L35" s="25"/>
    </row>
    <row r="36" spans="2:12" s="20" customFormat="1" ht="14.45" hidden="1" customHeight="1">
      <c r="B36" s="25"/>
      <c r="E36" s="106" t="s">
        <v>44</v>
      </c>
      <c r="F36" s="113">
        <f>ROUND((SUM(BH123:BH170)),  2)</f>
        <v>0</v>
      </c>
      <c r="I36" s="114">
        <v>0.12</v>
      </c>
      <c r="J36" s="113">
        <f t="shared" si="0"/>
        <v>0</v>
      </c>
      <c r="L36" s="25"/>
    </row>
    <row r="37" spans="2:12" s="20" customFormat="1" ht="14.45" hidden="1" customHeight="1">
      <c r="B37" s="25"/>
      <c r="E37" s="106" t="s">
        <v>45</v>
      </c>
      <c r="F37" s="113">
        <f>ROUND((SUM(BI123:BI170)),  2)</f>
        <v>0</v>
      </c>
      <c r="I37" s="114">
        <v>0</v>
      </c>
      <c r="J37" s="113">
        <f t="shared" si="0"/>
        <v>0</v>
      </c>
      <c r="L37" s="25"/>
    </row>
    <row r="38" spans="2:12" s="20" customFormat="1" ht="6.95" customHeight="1">
      <c r="B38" s="25"/>
      <c r="L38" s="25"/>
    </row>
    <row r="39" spans="2:12" s="20" customFormat="1" ht="25.35" customHeight="1">
      <c r="B39" s="25"/>
      <c r="C39" s="115"/>
      <c r="D39" s="116" t="s">
        <v>46</v>
      </c>
      <c r="E39" s="117"/>
      <c r="F39" s="117"/>
      <c r="G39" s="118" t="s">
        <v>47</v>
      </c>
      <c r="H39" s="119" t="s">
        <v>48</v>
      </c>
      <c r="I39" s="117"/>
      <c r="J39" s="120">
        <f>SUM(J30:J37)</f>
        <v>0</v>
      </c>
      <c r="K39" s="121"/>
      <c r="L39" s="25"/>
    </row>
    <row r="40" spans="2:12" s="20" customFormat="1" ht="14.45" customHeight="1">
      <c r="B40" s="25"/>
      <c r="L40" s="25"/>
    </row>
    <row r="41" spans="2:12" s="1" customFormat="1" ht="14.45" customHeight="1">
      <c r="B41" s="6"/>
      <c r="L41" s="6"/>
    </row>
    <row r="42" spans="2:12" s="1" customFormat="1" ht="14.45" customHeight="1">
      <c r="B42" s="6"/>
      <c r="L42" s="6"/>
    </row>
    <row r="43" spans="2:12" s="1" customFormat="1" ht="14.45" customHeight="1">
      <c r="B43" s="6"/>
      <c r="L43" s="6"/>
    </row>
    <row r="44" spans="2:12" s="1" customFormat="1" ht="14.45" customHeight="1">
      <c r="B44" s="6"/>
      <c r="L44" s="6"/>
    </row>
    <row r="45" spans="2:12" s="1" customFormat="1" ht="14.45" customHeight="1">
      <c r="B45" s="6"/>
      <c r="L45" s="6"/>
    </row>
    <row r="46" spans="2:12" s="1" customFormat="1" ht="14.45" customHeight="1">
      <c r="B46" s="6"/>
      <c r="L46" s="6"/>
    </row>
    <row r="47" spans="2:12" s="1" customFormat="1" ht="14.45" customHeight="1">
      <c r="B47" s="6"/>
      <c r="L47" s="6"/>
    </row>
    <row r="48" spans="2:12" s="1" customFormat="1" ht="14.45" customHeight="1">
      <c r="B48" s="6"/>
      <c r="L48" s="6"/>
    </row>
    <row r="49" spans="2:12" s="1" customFormat="1" ht="14.45" customHeight="1">
      <c r="B49" s="6"/>
      <c r="L49" s="6"/>
    </row>
    <row r="50" spans="2:12" s="20" customFormat="1" ht="14.45" customHeight="1">
      <c r="B50" s="25"/>
      <c r="D50" s="122" t="s">
        <v>49</v>
      </c>
      <c r="E50" s="123"/>
      <c r="F50" s="123"/>
      <c r="G50" s="122" t="s">
        <v>50</v>
      </c>
      <c r="H50" s="123"/>
      <c r="I50" s="123"/>
      <c r="J50" s="123"/>
      <c r="K50" s="123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0" customFormat="1" ht="12.75">
      <c r="B61" s="25"/>
      <c r="D61" s="124" t="s">
        <v>51</v>
      </c>
      <c r="E61" s="125"/>
      <c r="F61" s="126" t="s">
        <v>52</v>
      </c>
      <c r="G61" s="124" t="s">
        <v>51</v>
      </c>
      <c r="H61" s="125"/>
      <c r="I61" s="125"/>
      <c r="J61" s="127" t="s">
        <v>52</v>
      </c>
      <c r="K61" s="125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0" customFormat="1" ht="12.75">
      <c r="B65" s="25"/>
      <c r="D65" s="122" t="s">
        <v>53</v>
      </c>
      <c r="E65" s="123"/>
      <c r="F65" s="123"/>
      <c r="G65" s="122" t="s">
        <v>54</v>
      </c>
      <c r="H65" s="123"/>
      <c r="I65" s="123"/>
      <c r="J65" s="123"/>
      <c r="K65" s="123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0" customFormat="1" ht="12.75">
      <c r="B76" s="25"/>
      <c r="D76" s="124" t="s">
        <v>51</v>
      </c>
      <c r="E76" s="125"/>
      <c r="F76" s="126" t="s">
        <v>52</v>
      </c>
      <c r="G76" s="124" t="s">
        <v>51</v>
      </c>
      <c r="H76" s="125"/>
      <c r="I76" s="125"/>
      <c r="J76" s="127" t="s">
        <v>52</v>
      </c>
      <c r="K76" s="125"/>
      <c r="L76" s="25"/>
    </row>
    <row r="77" spans="2:12" s="20" customFormat="1" ht="14.45" customHeight="1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25"/>
    </row>
    <row r="81" spans="2:47" s="20" customFormat="1" ht="6.95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25"/>
    </row>
    <row r="82" spans="2:47" s="20" customFormat="1" ht="24.95" customHeight="1">
      <c r="B82" s="21"/>
      <c r="C82" s="9" t="s">
        <v>138</v>
      </c>
      <c r="D82" s="22"/>
      <c r="E82" s="22"/>
      <c r="F82" s="22"/>
      <c r="G82" s="22"/>
      <c r="H82" s="22"/>
      <c r="I82" s="22"/>
      <c r="J82" s="22"/>
      <c r="K82" s="22"/>
      <c r="L82" s="25"/>
    </row>
    <row r="83" spans="2:47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5"/>
    </row>
    <row r="84" spans="2:47" s="20" customFormat="1" ht="12" customHeight="1">
      <c r="B84" s="21"/>
      <c r="C84" s="15" t="s">
        <v>16</v>
      </c>
      <c r="D84" s="22"/>
      <c r="E84" s="22"/>
      <c r="F84" s="22"/>
      <c r="G84" s="22"/>
      <c r="H84" s="22"/>
      <c r="I84" s="22"/>
      <c r="J84" s="22"/>
      <c r="K84" s="22"/>
      <c r="L84" s="25"/>
    </row>
    <row r="85" spans="2:47" s="20" customFormat="1" ht="16.5" customHeight="1">
      <c r="B85" s="21"/>
      <c r="C85" s="22"/>
      <c r="D85" s="22"/>
      <c r="E85" s="309" t="str">
        <f>E7</f>
        <v>Rozšíření infrastruktury cestovního ruchu u Pilské nádrže</v>
      </c>
      <c r="F85" s="310"/>
      <c r="G85" s="310"/>
      <c r="H85" s="310"/>
      <c r="I85" s="22"/>
      <c r="J85" s="22"/>
      <c r="K85" s="22"/>
      <c r="L85" s="25"/>
    </row>
    <row r="86" spans="2:47" s="20" customFormat="1" ht="12" customHeight="1">
      <c r="B86" s="21"/>
      <c r="C86" s="15" t="s">
        <v>136</v>
      </c>
      <c r="D86" s="22"/>
      <c r="E86" s="22"/>
      <c r="F86" s="22"/>
      <c r="G86" s="22"/>
      <c r="H86" s="22"/>
      <c r="I86" s="22"/>
      <c r="J86" s="22"/>
      <c r="K86" s="22"/>
      <c r="L86" s="25"/>
    </row>
    <row r="87" spans="2:47" s="20" customFormat="1" ht="16.5" customHeight="1">
      <c r="B87" s="21"/>
      <c r="C87" s="22"/>
      <c r="D87" s="22"/>
      <c r="E87" s="277" t="str">
        <f>E9</f>
        <v>SO-08 - Horní zpevněné plochy</v>
      </c>
      <c r="F87" s="311"/>
      <c r="G87" s="311"/>
      <c r="H87" s="311"/>
      <c r="I87" s="22"/>
      <c r="J87" s="22"/>
      <c r="K87" s="22"/>
      <c r="L87" s="25"/>
    </row>
    <row r="88" spans="2:47" s="20" customFormat="1" ht="6.95" customHeight="1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5"/>
    </row>
    <row r="89" spans="2:47" s="20" customFormat="1" ht="12" customHeight="1">
      <c r="B89" s="21"/>
      <c r="C89" s="15" t="s">
        <v>20</v>
      </c>
      <c r="D89" s="22"/>
      <c r="E89" s="22"/>
      <c r="F89" s="13" t="str">
        <f>F12</f>
        <v>k.ú. Zámek Žďár [795453]</v>
      </c>
      <c r="G89" s="22"/>
      <c r="H89" s="22"/>
      <c r="I89" s="15" t="s">
        <v>22</v>
      </c>
      <c r="J89" s="51" t="str">
        <f>IF(J12="","",J12)</f>
        <v>Vyplň údaj</v>
      </c>
      <c r="K89" s="22"/>
      <c r="L89" s="25"/>
    </row>
    <row r="90" spans="2:47" s="20" customFormat="1" ht="6.95" customHeight="1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5"/>
    </row>
    <row r="91" spans="2:47" s="20" customFormat="1" ht="15.2" customHeight="1">
      <c r="B91" s="21"/>
      <c r="C91" s="15" t="s">
        <v>23</v>
      </c>
      <c r="D91" s="22"/>
      <c r="E91" s="22"/>
      <c r="F91" s="13" t="str">
        <f>E15</f>
        <v xml:space="preserve"> </v>
      </c>
      <c r="G91" s="22"/>
      <c r="H91" s="22"/>
      <c r="I91" s="15" t="s">
        <v>29</v>
      </c>
      <c r="J91" s="18" t="str">
        <f>E21</f>
        <v xml:space="preserve">Tomáš Bezchleba </v>
      </c>
      <c r="K91" s="22"/>
      <c r="L91" s="25"/>
    </row>
    <row r="92" spans="2:47" s="20" customFormat="1" ht="15.2" customHeight="1">
      <c r="B92" s="21"/>
      <c r="C92" s="15" t="s">
        <v>27</v>
      </c>
      <c r="D92" s="22"/>
      <c r="E92" s="22"/>
      <c r="F92" s="13" t="str">
        <f>IF(E18="","",E18)</f>
        <v>Vyplň údaj</v>
      </c>
      <c r="G92" s="22"/>
      <c r="H92" s="22"/>
      <c r="I92" s="15" t="s">
        <v>32</v>
      </c>
      <c r="J92" s="18" t="str">
        <f>E24</f>
        <v>Zdeněk Drda</v>
      </c>
      <c r="K92" s="22"/>
      <c r="L92" s="25"/>
    </row>
    <row r="93" spans="2:47" s="20" customFormat="1" ht="10.35" customHeight="1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5"/>
    </row>
    <row r="94" spans="2:47" s="20" customFormat="1" ht="29.25" customHeight="1">
      <c r="B94" s="21"/>
      <c r="C94" s="132" t="s">
        <v>139</v>
      </c>
      <c r="D94" s="133"/>
      <c r="E94" s="133"/>
      <c r="F94" s="133"/>
      <c r="G94" s="133"/>
      <c r="H94" s="133"/>
      <c r="I94" s="133"/>
      <c r="J94" s="134" t="s">
        <v>140</v>
      </c>
      <c r="K94" s="133"/>
      <c r="L94" s="25"/>
    </row>
    <row r="95" spans="2:47" s="20" customFormat="1" ht="10.35" customHeight="1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5"/>
    </row>
    <row r="96" spans="2:47" s="20" customFormat="1" ht="22.9" customHeight="1">
      <c r="B96" s="21"/>
      <c r="C96" s="135" t="s">
        <v>141</v>
      </c>
      <c r="D96" s="22"/>
      <c r="E96" s="22"/>
      <c r="F96" s="22"/>
      <c r="G96" s="22"/>
      <c r="H96" s="22"/>
      <c r="I96" s="22"/>
      <c r="J96" s="69">
        <f t="shared" ref="J96:J98" si="1">J123</f>
        <v>0</v>
      </c>
      <c r="K96" s="22"/>
      <c r="L96" s="25"/>
      <c r="AU96" s="3" t="s">
        <v>142</v>
      </c>
    </row>
    <row r="97" spans="2:12" s="136" customFormat="1" ht="24.95" customHeight="1">
      <c r="B97" s="137"/>
      <c r="C97" s="138"/>
      <c r="D97" s="139" t="s">
        <v>143</v>
      </c>
      <c r="E97" s="140"/>
      <c r="F97" s="140"/>
      <c r="G97" s="140"/>
      <c r="H97" s="140"/>
      <c r="I97" s="140"/>
      <c r="J97" s="141">
        <f t="shared" si="1"/>
        <v>0</v>
      </c>
      <c r="K97" s="138"/>
      <c r="L97" s="142"/>
    </row>
    <row r="98" spans="2:12" s="143" customFormat="1" ht="19.899999999999999" customHeight="1">
      <c r="B98" s="144"/>
      <c r="C98" s="90"/>
      <c r="D98" s="145" t="s">
        <v>144</v>
      </c>
      <c r="E98" s="146"/>
      <c r="F98" s="146"/>
      <c r="G98" s="146"/>
      <c r="H98" s="146"/>
      <c r="I98" s="146"/>
      <c r="J98" s="147">
        <f t="shared" si="1"/>
        <v>0</v>
      </c>
      <c r="K98" s="90"/>
      <c r="L98" s="148"/>
    </row>
    <row r="99" spans="2:12" s="143" customFormat="1" ht="19.899999999999999" customHeight="1">
      <c r="B99" s="144"/>
      <c r="C99" s="90"/>
      <c r="D99" s="145" t="s">
        <v>516</v>
      </c>
      <c r="E99" s="146"/>
      <c r="F99" s="146"/>
      <c r="G99" s="146"/>
      <c r="H99" s="146"/>
      <c r="I99" s="146"/>
      <c r="J99" s="147">
        <f>J138</f>
        <v>0</v>
      </c>
      <c r="K99" s="90"/>
      <c r="L99" s="148"/>
    </row>
    <row r="100" spans="2:12" s="143" customFormat="1" ht="19.899999999999999" customHeight="1">
      <c r="B100" s="144"/>
      <c r="C100" s="90"/>
      <c r="D100" s="145" t="s">
        <v>719</v>
      </c>
      <c r="E100" s="146"/>
      <c r="F100" s="146"/>
      <c r="G100" s="146"/>
      <c r="H100" s="146"/>
      <c r="I100" s="146"/>
      <c r="J100" s="147">
        <f>J150</f>
        <v>0</v>
      </c>
      <c r="K100" s="90"/>
      <c r="L100" s="148"/>
    </row>
    <row r="101" spans="2:12" s="143" customFormat="1" ht="19.899999999999999" customHeight="1">
      <c r="B101" s="144"/>
      <c r="C101" s="90"/>
      <c r="D101" s="145" t="s">
        <v>299</v>
      </c>
      <c r="E101" s="146"/>
      <c r="F101" s="146"/>
      <c r="G101" s="146"/>
      <c r="H101" s="146"/>
      <c r="I101" s="146"/>
      <c r="J101" s="147">
        <f t="shared" ref="J101:J102" si="2">J155</f>
        <v>0</v>
      </c>
      <c r="K101" s="90"/>
      <c r="L101" s="148"/>
    </row>
    <row r="102" spans="2:12" s="143" customFormat="1" ht="14.85" customHeight="1">
      <c r="B102" s="144"/>
      <c r="C102" s="90"/>
      <c r="D102" s="145" t="s">
        <v>300</v>
      </c>
      <c r="E102" s="146"/>
      <c r="F102" s="146"/>
      <c r="G102" s="146"/>
      <c r="H102" s="146"/>
      <c r="I102" s="146"/>
      <c r="J102" s="147">
        <f t="shared" si="2"/>
        <v>0</v>
      </c>
      <c r="K102" s="90"/>
      <c r="L102" s="148"/>
    </row>
    <row r="103" spans="2:12" s="143" customFormat="1" ht="19.899999999999999" customHeight="1">
      <c r="B103" s="144"/>
      <c r="C103" s="90"/>
      <c r="D103" s="145" t="s">
        <v>147</v>
      </c>
      <c r="E103" s="146"/>
      <c r="F103" s="146"/>
      <c r="G103" s="146"/>
      <c r="H103" s="146"/>
      <c r="I103" s="146"/>
      <c r="J103" s="147">
        <f>J169</f>
        <v>0</v>
      </c>
      <c r="K103" s="90"/>
      <c r="L103" s="148"/>
    </row>
    <row r="104" spans="2:12" s="20" customFormat="1" ht="21.75" customHeight="1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5"/>
    </row>
    <row r="105" spans="2:12" s="20" customFormat="1" ht="6.95" customHeight="1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25"/>
    </row>
    <row r="109" spans="2:12" s="20" customFormat="1" ht="6.95" customHeight="1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25"/>
    </row>
    <row r="110" spans="2:12" s="20" customFormat="1" ht="24.95" customHeight="1">
      <c r="B110" s="21"/>
      <c r="C110" s="9" t="s">
        <v>150</v>
      </c>
      <c r="D110" s="22"/>
      <c r="E110" s="22"/>
      <c r="F110" s="22"/>
      <c r="G110" s="22"/>
      <c r="H110" s="22"/>
      <c r="I110" s="22"/>
      <c r="J110" s="22"/>
      <c r="K110" s="22"/>
      <c r="L110" s="25"/>
    </row>
    <row r="111" spans="2:12" s="20" customFormat="1" ht="6.95" customHeight="1"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5"/>
    </row>
    <row r="112" spans="2:12" s="20" customFormat="1" ht="12" customHeight="1">
      <c r="B112" s="21"/>
      <c r="C112" s="15" t="s">
        <v>16</v>
      </c>
      <c r="D112" s="22"/>
      <c r="E112" s="22"/>
      <c r="F112" s="22"/>
      <c r="G112" s="22"/>
      <c r="H112" s="22"/>
      <c r="I112" s="22"/>
      <c r="J112" s="22"/>
      <c r="K112" s="22"/>
      <c r="L112" s="25"/>
    </row>
    <row r="113" spans="2:65" s="20" customFormat="1" ht="16.5" customHeight="1">
      <c r="B113" s="21"/>
      <c r="C113" s="22"/>
      <c r="D113" s="22"/>
      <c r="E113" s="309" t="str">
        <f>E7</f>
        <v>Rozšíření infrastruktury cestovního ruchu u Pilské nádrže</v>
      </c>
      <c r="F113" s="310"/>
      <c r="G113" s="310"/>
      <c r="H113" s="310"/>
      <c r="I113" s="22"/>
      <c r="J113" s="22"/>
      <c r="K113" s="22"/>
      <c r="L113" s="25"/>
    </row>
    <row r="114" spans="2:65" s="20" customFormat="1" ht="12" customHeight="1">
      <c r="B114" s="21"/>
      <c r="C114" s="15" t="s">
        <v>136</v>
      </c>
      <c r="D114" s="22"/>
      <c r="E114" s="22"/>
      <c r="F114" s="22"/>
      <c r="G114" s="22"/>
      <c r="H114" s="22"/>
      <c r="I114" s="22"/>
      <c r="J114" s="22"/>
      <c r="K114" s="22"/>
      <c r="L114" s="25"/>
    </row>
    <row r="115" spans="2:65" s="20" customFormat="1" ht="16.5" customHeight="1">
      <c r="B115" s="21"/>
      <c r="C115" s="22"/>
      <c r="D115" s="22"/>
      <c r="E115" s="277" t="str">
        <f>E9</f>
        <v>SO-08 - Horní zpevněné plochy</v>
      </c>
      <c r="F115" s="311"/>
      <c r="G115" s="311"/>
      <c r="H115" s="311"/>
      <c r="I115" s="22"/>
      <c r="J115" s="22"/>
      <c r="K115" s="22"/>
      <c r="L115" s="25"/>
    </row>
    <row r="116" spans="2:65" s="20" customFormat="1" ht="6.95" customHeight="1"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5"/>
    </row>
    <row r="117" spans="2:65" s="20" customFormat="1" ht="12" customHeight="1">
      <c r="B117" s="21"/>
      <c r="C117" s="15" t="s">
        <v>20</v>
      </c>
      <c r="D117" s="22"/>
      <c r="E117" s="22"/>
      <c r="F117" s="13" t="str">
        <f>F12</f>
        <v>k.ú. Zámek Žďár [795453]</v>
      </c>
      <c r="G117" s="22"/>
      <c r="H117" s="22"/>
      <c r="I117" s="15" t="s">
        <v>22</v>
      </c>
      <c r="J117" s="51" t="str">
        <f>IF(J12="","",J12)</f>
        <v>Vyplň údaj</v>
      </c>
      <c r="K117" s="22"/>
      <c r="L117" s="25"/>
    </row>
    <row r="118" spans="2:65" s="20" customFormat="1" ht="6.95" customHeight="1"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5"/>
    </row>
    <row r="119" spans="2:65" s="20" customFormat="1" ht="15.2" customHeight="1">
      <c r="B119" s="21"/>
      <c r="C119" s="15" t="s">
        <v>23</v>
      </c>
      <c r="D119" s="22"/>
      <c r="E119" s="22"/>
      <c r="F119" s="13" t="str">
        <f>E15</f>
        <v xml:space="preserve"> </v>
      </c>
      <c r="G119" s="22"/>
      <c r="H119" s="22"/>
      <c r="I119" s="15" t="s">
        <v>29</v>
      </c>
      <c r="J119" s="18" t="str">
        <f>E21</f>
        <v xml:space="preserve">Tomáš Bezchleba </v>
      </c>
      <c r="K119" s="22"/>
      <c r="L119" s="25"/>
    </row>
    <row r="120" spans="2:65" s="20" customFormat="1" ht="15.2" customHeight="1">
      <c r="B120" s="21"/>
      <c r="C120" s="15" t="s">
        <v>27</v>
      </c>
      <c r="D120" s="22"/>
      <c r="E120" s="22"/>
      <c r="F120" s="13" t="str">
        <f>IF(E18="","",E18)</f>
        <v>Vyplň údaj</v>
      </c>
      <c r="G120" s="22"/>
      <c r="H120" s="22"/>
      <c r="I120" s="15" t="s">
        <v>32</v>
      </c>
      <c r="J120" s="18" t="str">
        <f>E24</f>
        <v>Zdeněk Drda</v>
      </c>
      <c r="K120" s="22"/>
      <c r="L120" s="25"/>
    </row>
    <row r="121" spans="2:65" s="20" customFormat="1" ht="10.35" customHeight="1"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5"/>
    </row>
    <row r="122" spans="2:65" s="149" customFormat="1" ht="29.25" customHeight="1">
      <c r="B122" s="150"/>
      <c r="C122" s="151" t="s">
        <v>151</v>
      </c>
      <c r="D122" s="152" t="s">
        <v>61</v>
      </c>
      <c r="E122" s="152" t="s">
        <v>57</v>
      </c>
      <c r="F122" s="152" t="s">
        <v>58</v>
      </c>
      <c r="G122" s="152" t="s">
        <v>152</v>
      </c>
      <c r="H122" s="152" t="s">
        <v>153</v>
      </c>
      <c r="I122" s="152" t="s">
        <v>154</v>
      </c>
      <c r="J122" s="152" t="s">
        <v>140</v>
      </c>
      <c r="K122" s="153" t="s">
        <v>155</v>
      </c>
      <c r="L122" s="154"/>
      <c r="M122" s="59" t="s">
        <v>1</v>
      </c>
      <c r="N122" s="60" t="s">
        <v>40</v>
      </c>
      <c r="O122" s="60" t="s">
        <v>156</v>
      </c>
      <c r="P122" s="60" t="s">
        <v>157</v>
      </c>
      <c r="Q122" s="60" t="s">
        <v>158</v>
      </c>
      <c r="R122" s="60" t="s">
        <v>159</v>
      </c>
      <c r="S122" s="60" t="s">
        <v>160</v>
      </c>
      <c r="T122" s="61" t="s">
        <v>161</v>
      </c>
    </row>
    <row r="123" spans="2:65" s="20" customFormat="1" ht="22.9" customHeight="1">
      <c r="B123" s="21"/>
      <c r="C123" s="67" t="s">
        <v>162</v>
      </c>
      <c r="D123" s="22"/>
      <c r="E123" s="22"/>
      <c r="F123" s="22"/>
      <c r="G123" s="22"/>
      <c r="H123" s="22"/>
      <c r="I123" s="22"/>
      <c r="J123" s="155">
        <f t="shared" ref="J123:J125" si="3">BK123</f>
        <v>0</v>
      </c>
      <c r="K123" s="22"/>
      <c r="L123" s="25"/>
      <c r="M123" s="62"/>
      <c r="N123" s="63"/>
      <c r="O123" s="63"/>
      <c r="P123" s="156">
        <f>P124</f>
        <v>0</v>
      </c>
      <c r="Q123" s="63"/>
      <c r="R123" s="156">
        <f>R124</f>
        <v>204.17082359999998</v>
      </c>
      <c r="S123" s="63"/>
      <c r="T123" s="157">
        <f>T124</f>
        <v>0</v>
      </c>
      <c r="AT123" s="3" t="s">
        <v>75</v>
      </c>
      <c r="AU123" s="3" t="s">
        <v>142</v>
      </c>
      <c r="BK123" s="158">
        <f>BK124</f>
        <v>0</v>
      </c>
    </row>
    <row r="124" spans="2:65" s="159" customFormat="1" ht="25.9" customHeight="1">
      <c r="B124" s="160"/>
      <c r="C124" s="161"/>
      <c r="D124" s="162" t="s">
        <v>75</v>
      </c>
      <c r="E124" s="163" t="s">
        <v>163</v>
      </c>
      <c r="F124" s="163" t="s">
        <v>164</v>
      </c>
      <c r="G124" s="161"/>
      <c r="H124" s="161"/>
      <c r="I124" s="164"/>
      <c r="J124" s="165">
        <f t="shared" si="3"/>
        <v>0</v>
      </c>
      <c r="K124" s="161"/>
      <c r="L124" s="166"/>
      <c r="M124" s="167"/>
      <c r="N124" s="161"/>
      <c r="O124" s="161"/>
      <c r="P124" s="168">
        <f>P125+P138+P150+P155+P169</f>
        <v>0</v>
      </c>
      <c r="Q124" s="161"/>
      <c r="R124" s="168">
        <f>R125+R138+R150+R155+R169</f>
        <v>204.17082359999998</v>
      </c>
      <c r="S124" s="161"/>
      <c r="T124" s="169">
        <f>T125+T138+T150+T155+T169</f>
        <v>0</v>
      </c>
      <c r="AR124" s="170" t="s">
        <v>84</v>
      </c>
      <c r="AT124" s="171" t="s">
        <v>75</v>
      </c>
      <c r="AU124" s="171" t="s">
        <v>76</v>
      </c>
      <c r="AY124" s="170" t="s">
        <v>165</v>
      </c>
      <c r="BK124" s="172">
        <f>BK125+BK138+BK150+BK155+BK169</f>
        <v>0</v>
      </c>
    </row>
    <row r="125" spans="2:65" s="159" customFormat="1" ht="22.9" customHeight="1">
      <c r="B125" s="160"/>
      <c r="C125" s="161"/>
      <c r="D125" s="162" t="s">
        <v>75</v>
      </c>
      <c r="E125" s="173" t="s">
        <v>84</v>
      </c>
      <c r="F125" s="173" t="s">
        <v>166</v>
      </c>
      <c r="G125" s="161"/>
      <c r="H125" s="161"/>
      <c r="I125" s="164"/>
      <c r="J125" s="174">
        <f t="shared" si="3"/>
        <v>0</v>
      </c>
      <c r="K125" s="161"/>
      <c r="L125" s="166"/>
      <c r="M125" s="167"/>
      <c r="N125" s="161"/>
      <c r="O125" s="161"/>
      <c r="P125" s="168">
        <f>SUM(P126:P137)</f>
        <v>0</v>
      </c>
      <c r="Q125" s="161"/>
      <c r="R125" s="168">
        <f>SUM(R126:R137)</f>
        <v>0</v>
      </c>
      <c r="S125" s="161"/>
      <c r="T125" s="169">
        <f>SUM(T126:T137)</f>
        <v>0</v>
      </c>
      <c r="AR125" s="170" t="s">
        <v>84</v>
      </c>
      <c r="AT125" s="171" t="s">
        <v>75</v>
      </c>
      <c r="AU125" s="171" t="s">
        <v>84</v>
      </c>
      <c r="AY125" s="170" t="s">
        <v>165</v>
      </c>
      <c r="BK125" s="172">
        <f>SUM(BK126:BK137)</f>
        <v>0</v>
      </c>
    </row>
    <row r="126" spans="2:65" s="20" customFormat="1" ht="33" customHeight="1">
      <c r="B126" s="21"/>
      <c r="C126" s="175" t="s">
        <v>84</v>
      </c>
      <c r="D126" s="175" t="s">
        <v>167</v>
      </c>
      <c r="E126" s="176" t="s">
        <v>720</v>
      </c>
      <c r="F126" s="177" t="s">
        <v>721</v>
      </c>
      <c r="G126" s="178" t="s">
        <v>170</v>
      </c>
      <c r="H126" s="179">
        <v>36</v>
      </c>
      <c r="I126" s="180"/>
      <c r="J126" s="181">
        <f>ROUND(I126*H126,2)</f>
        <v>0</v>
      </c>
      <c r="K126" s="177" t="s">
        <v>171</v>
      </c>
      <c r="L126" s="25"/>
      <c r="M126" s="182" t="s">
        <v>1</v>
      </c>
      <c r="N126" s="183" t="s">
        <v>41</v>
      </c>
      <c r="O126" s="22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AR126" s="186" t="s">
        <v>172</v>
      </c>
      <c r="AT126" s="186" t="s">
        <v>167</v>
      </c>
      <c r="AU126" s="186" t="s">
        <v>86</v>
      </c>
      <c r="AY126" s="3" t="s">
        <v>165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3" t="s">
        <v>84</v>
      </c>
      <c r="BK126" s="187">
        <f>ROUND(I126*H126,2)</f>
        <v>0</v>
      </c>
      <c r="BL126" s="3" t="s">
        <v>172</v>
      </c>
      <c r="BM126" s="186" t="s">
        <v>722</v>
      </c>
    </row>
    <row r="127" spans="2:65" s="188" customFormat="1">
      <c r="B127" s="189"/>
      <c r="C127" s="190"/>
      <c r="D127" s="191" t="s">
        <v>174</v>
      </c>
      <c r="E127" s="192" t="s">
        <v>1</v>
      </c>
      <c r="F127" s="193" t="s">
        <v>723</v>
      </c>
      <c r="G127" s="190"/>
      <c r="H127" s="194">
        <v>36</v>
      </c>
      <c r="I127" s="195"/>
      <c r="J127" s="190"/>
      <c r="K127" s="190"/>
      <c r="L127" s="196"/>
      <c r="M127" s="197"/>
      <c r="N127" s="190"/>
      <c r="O127" s="190"/>
      <c r="P127" s="190"/>
      <c r="Q127" s="190"/>
      <c r="R127" s="190"/>
      <c r="S127" s="190"/>
      <c r="T127" s="198"/>
      <c r="AT127" s="199" t="s">
        <v>174</v>
      </c>
      <c r="AU127" s="199" t="s">
        <v>86</v>
      </c>
      <c r="AV127" s="188" t="s">
        <v>86</v>
      </c>
      <c r="AW127" s="188" t="s">
        <v>31</v>
      </c>
      <c r="AX127" s="188" t="s">
        <v>76</v>
      </c>
      <c r="AY127" s="199" t="s">
        <v>165</v>
      </c>
    </row>
    <row r="128" spans="2:65" s="200" customFormat="1">
      <c r="B128" s="201"/>
      <c r="C128" s="202"/>
      <c r="D128" s="191" t="s">
        <v>174</v>
      </c>
      <c r="E128" s="203" t="s">
        <v>1</v>
      </c>
      <c r="F128" s="204" t="s">
        <v>176</v>
      </c>
      <c r="G128" s="202"/>
      <c r="H128" s="205">
        <v>36</v>
      </c>
      <c r="I128" s="206"/>
      <c r="J128" s="202"/>
      <c r="K128" s="202"/>
      <c r="L128" s="207"/>
      <c r="M128" s="208"/>
      <c r="N128" s="202"/>
      <c r="O128" s="202"/>
      <c r="P128" s="202"/>
      <c r="Q128" s="202"/>
      <c r="R128" s="202"/>
      <c r="S128" s="202"/>
      <c r="T128" s="209"/>
      <c r="AT128" s="210" t="s">
        <v>174</v>
      </c>
      <c r="AU128" s="210" t="s">
        <v>86</v>
      </c>
      <c r="AV128" s="200" t="s">
        <v>172</v>
      </c>
      <c r="AW128" s="200" t="s">
        <v>31</v>
      </c>
      <c r="AX128" s="200" t="s">
        <v>84</v>
      </c>
      <c r="AY128" s="210" t="s">
        <v>165</v>
      </c>
    </row>
    <row r="129" spans="2:65" s="20" customFormat="1" ht="37.9" customHeight="1">
      <c r="B129" s="21"/>
      <c r="C129" s="175" t="s">
        <v>86</v>
      </c>
      <c r="D129" s="175" t="s">
        <v>167</v>
      </c>
      <c r="E129" s="176" t="s">
        <v>187</v>
      </c>
      <c r="F129" s="177" t="s">
        <v>188</v>
      </c>
      <c r="G129" s="178" t="s">
        <v>170</v>
      </c>
      <c r="H129" s="179">
        <v>36</v>
      </c>
      <c r="I129" s="180"/>
      <c r="J129" s="181">
        <f>ROUND(I129*H129,2)</f>
        <v>0</v>
      </c>
      <c r="K129" s="177" t="s">
        <v>171</v>
      </c>
      <c r="L129" s="25"/>
      <c r="M129" s="182" t="s">
        <v>1</v>
      </c>
      <c r="N129" s="183" t="s">
        <v>41</v>
      </c>
      <c r="O129" s="22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AR129" s="186" t="s">
        <v>172</v>
      </c>
      <c r="AT129" s="186" t="s">
        <v>167</v>
      </c>
      <c r="AU129" s="186" t="s">
        <v>86</v>
      </c>
      <c r="AY129" s="3" t="s">
        <v>165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3" t="s">
        <v>84</v>
      </c>
      <c r="BK129" s="187">
        <f>ROUND(I129*H129,2)</f>
        <v>0</v>
      </c>
      <c r="BL129" s="3" t="s">
        <v>172</v>
      </c>
      <c r="BM129" s="186" t="s">
        <v>724</v>
      </c>
    </row>
    <row r="130" spans="2:65" s="188" customFormat="1">
      <c r="B130" s="189"/>
      <c r="C130" s="190"/>
      <c r="D130" s="191" t="s">
        <v>174</v>
      </c>
      <c r="E130" s="192" t="s">
        <v>1</v>
      </c>
      <c r="F130" s="193" t="s">
        <v>725</v>
      </c>
      <c r="G130" s="190"/>
      <c r="H130" s="194">
        <v>36</v>
      </c>
      <c r="I130" s="195"/>
      <c r="J130" s="190"/>
      <c r="K130" s="190"/>
      <c r="L130" s="196"/>
      <c r="M130" s="197"/>
      <c r="N130" s="190"/>
      <c r="O130" s="190"/>
      <c r="P130" s="190"/>
      <c r="Q130" s="190"/>
      <c r="R130" s="190"/>
      <c r="S130" s="190"/>
      <c r="T130" s="198"/>
      <c r="AT130" s="199" t="s">
        <v>174</v>
      </c>
      <c r="AU130" s="199" t="s">
        <v>86</v>
      </c>
      <c r="AV130" s="188" t="s">
        <v>86</v>
      </c>
      <c r="AW130" s="188" t="s">
        <v>31</v>
      </c>
      <c r="AX130" s="188" t="s">
        <v>76</v>
      </c>
      <c r="AY130" s="199" t="s">
        <v>165</v>
      </c>
    </row>
    <row r="131" spans="2:65" s="200" customFormat="1">
      <c r="B131" s="201"/>
      <c r="C131" s="202"/>
      <c r="D131" s="191" t="s">
        <v>174</v>
      </c>
      <c r="E131" s="203" t="s">
        <v>1</v>
      </c>
      <c r="F131" s="204" t="s">
        <v>176</v>
      </c>
      <c r="G131" s="202"/>
      <c r="H131" s="205">
        <v>36</v>
      </c>
      <c r="I131" s="206"/>
      <c r="J131" s="202"/>
      <c r="K131" s="202"/>
      <c r="L131" s="207"/>
      <c r="M131" s="208"/>
      <c r="N131" s="202"/>
      <c r="O131" s="202"/>
      <c r="P131" s="202"/>
      <c r="Q131" s="202"/>
      <c r="R131" s="202"/>
      <c r="S131" s="202"/>
      <c r="T131" s="209"/>
      <c r="AT131" s="210" t="s">
        <v>174</v>
      </c>
      <c r="AU131" s="210" t="s">
        <v>86</v>
      </c>
      <c r="AV131" s="200" t="s">
        <v>172</v>
      </c>
      <c r="AW131" s="200" t="s">
        <v>31</v>
      </c>
      <c r="AX131" s="200" t="s">
        <v>84</v>
      </c>
      <c r="AY131" s="210" t="s">
        <v>165</v>
      </c>
    </row>
    <row r="132" spans="2:65" s="20" customFormat="1" ht="24.2" customHeight="1">
      <c r="B132" s="21"/>
      <c r="C132" s="175" t="s">
        <v>134</v>
      </c>
      <c r="D132" s="175" t="s">
        <v>167</v>
      </c>
      <c r="E132" s="176" t="s">
        <v>524</v>
      </c>
      <c r="F132" s="177" t="s">
        <v>525</v>
      </c>
      <c r="G132" s="178" t="s">
        <v>132</v>
      </c>
      <c r="H132" s="179">
        <v>21</v>
      </c>
      <c r="I132" s="180"/>
      <c r="J132" s="181">
        <f>ROUND(I132*H132,2)</f>
        <v>0</v>
      </c>
      <c r="K132" s="177" t="s">
        <v>171</v>
      </c>
      <c r="L132" s="25"/>
      <c r="M132" s="182" t="s">
        <v>1</v>
      </c>
      <c r="N132" s="183" t="s">
        <v>41</v>
      </c>
      <c r="O132" s="22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AR132" s="186" t="s">
        <v>172</v>
      </c>
      <c r="AT132" s="186" t="s">
        <v>167</v>
      </c>
      <c r="AU132" s="186" t="s">
        <v>86</v>
      </c>
      <c r="AY132" s="3" t="s">
        <v>165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3" t="s">
        <v>84</v>
      </c>
      <c r="BK132" s="187">
        <f>ROUND(I132*H132,2)</f>
        <v>0</v>
      </c>
      <c r="BL132" s="3" t="s">
        <v>172</v>
      </c>
      <c r="BM132" s="186" t="s">
        <v>726</v>
      </c>
    </row>
    <row r="133" spans="2:65" s="188" customFormat="1">
      <c r="B133" s="189"/>
      <c r="C133" s="190"/>
      <c r="D133" s="191" t="s">
        <v>174</v>
      </c>
      <c r="E133" s="192" t="s">
        <v>1</v>
      </c>
      <c r="F133" s="193" t="s">
        <v>727</v>
      </c>
      <c r="G133" s="190"/>
      <c r="H133" s="194">
        <v>21</v>
      </c>
      <c r="I133" s="195"/>
      <c r="J133" s="190"/>
      <c r="K133" s="190"/>
      <c r="L133" s="196"/>
      <c r="M133" s="197"/>
      <c r="N133" s="190"/>
      <c r="O133" s="190"/>
      <c r="P133" s="190"/>
      <c r="Q133" s="190"/>
      <c r="R133" s="190"/>
      <c r="S133" s="190"/>
      <c r="T133" s="198"/>
      <c r="AT133" s="199" t="s">
        <v>174</v>
      </c>
      <c r="AU133" s="199" t="s">
        <v>86</v>
      </c>
      <c r="AV133" s="188" t="s">
        <v>86</v>
      </c>
      <c r="AW133" s="188" t="s">
        <v>31</v>
      </c>
      <c r="AX133" s="188" t="s">
        <v>76</v>
      </c>
      <c r="AY133" s="199" t="s">
        <v>165</v>
      </c>
    </row>
    <row r="134" spans="2:65" s="200" customFormat="1">
      <c r="B134" s="201"/>
      <c r="C134" s="202"/>
      <c r="D134" s="191" t="s">
        <v>174</v>
      </c>
      <c r="E134" s="203" t="s">
        <v>1</v>
      </c>
      <c r="F134" s="204" t="s">
        <v>176</v>
      </c>
      <c r="G134" s="202"/>
      <c r="H134" s="205">
        <v>21</v>
      </c>
      <c r="I134" s="206"/>
      <c r="J134" s="202"/>
      <c r="K134" s="202"/>
      <c r="L134" s="207"/>
      <c r="M134" s="208"/>
      <c r="N134" s="202"/>
      <c r="O134" s="202"/>
      <c r="P134" s="202"/>
      <c r="Q134" s="202"/>
      <c r="R134" s="202"/>
      <c r="S134" s="202"/>
      <c r="T134" s="209"/>
      <c r="AT134" s="210" t="s">
        <v>174</v>
      </c>
      <c r="AU134" s="210" t="s">
        <v>86</v>
      </c>
      <c r="AV134" s="200" t="s">
        <v>172</v>
      </c>
      <c r="AW134" s="200" t="s">
        <v>31</v>
      </c>
      <c r="AX134" s="200" t="s">
        <v>84</v>
      </c>
      <c r="AY134" s="210" t="s">
        <v>165</v>
      </c>
    </row>
    <row r="135" spans="2:65" s="20" customFormat="1" ht="24.2" customHeight="1">
      <c r="B135" s="21"/>
      <c r="C135" s="175" t="s">
        <v>172</v>
      </c>
      <c r="D135" s="175" t="s">
        <v>167</v>
      </c>
      <c r="E135" s="176" t="s">
        <v>528</v>
      </c>
      <c r="F135" s="177" t="s">
        <v>529</v>
      </c>
      <c r="G135" s="178" t="s">
        <v>132</v>
      </c>
      <c r="H135" s="179">
        <v>180</v>
      </c>
      <c r="I135" s="180"/>
      <c r="J135" s="181">
        <f>ROUND(I135*H135,2)</f>
        <v>0</v>
      </c>
      <c r="K135" s="177" t="s">
        <v>171</v>
      </c>
      <c r="L135" s="25"/>
      <c r="M135" s="182" t="s">
        <v>1</v>
      </c>
      <c r="N135" s="183" t="s">
        <v>41</v>
      </c>
      <c r="O135" s="22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AR135" s="186" t="s">
        <v>172</v>
      </c>
      <c r="AT135" s="186" t="s">
        <v>167</v>
      </c>
      <c r="AU135" s="186" t="s">
        <v>86</v>
      </c>
      <c r="AY135" s="3" t="s">
        <v>165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3" t="s">
        <v>84</v>
      </c>
      <c r="BK135" s="187">
        <f>ROUND(I135*H135,2)</f>
        <v>0</v>
      </c>
      <c r="BL135" s="3" t="s">
        <v>172</v>
      </c>
      <c r="BM135" s="186" t="s">
        <v>728</v>
      </c>
    </row>
    <row r="136" spans="2:65" s="188" customFormat="1">
      <c r="B136" s="189"/>
      <c r="C136" s="190"/>
      <c r="D136" s="191" t="s">
        <v>174</v>
      </c>
      <c r="E136" s="192" t="s">
        <v>1</v>
      </c>
      <c r="F136" s="193" t="s">
        <v>729</v>
      </c>
      <c r="G136" s="190"/>
      <c r="H136" s="194">
        <v>180</v>
      </c>
      <c r="I136" s="195"/>
      <c r="J136" s="190"/>
      <c r="K136" s="190"/>
      <c r="L136" s="196"/>
      <c r="M136" s="197"/>
      <c r="N136" s="190"/>
      <c r="O136" s="190"/>
      <c r="P136" s="190"/>
      <c r="Q136" s="190"/>
      <c r="R136" s="190"/>
      <c r="S136" s="190"/>
      <c r="T136" s="198"/>
      <c r="AT136" s="199" t="s">
        <v>174</v>
      </c>
      <c r="AU136" s="199" t="s">
        <v>86</v>
      </c>
      <c r="AV136" s="188" t="s">
        <v>86</v>
      </c>
      <c r="AW136" s="188" t="s">
        <v>31</v>
      </c>
      <c r="AX136" s="188" t="s">
        <v>76</v>
      </c>
      <c r="AY136" s="199" t="s">
        <v>165</v>
      </c>
    </row>
    <row r="137" spans="2:65" s="200" customFormat="1">
      <c r="B137" s="201"/>
      <c r="C137" s="202"/>
      <c r="D137" s="191" t="s">
        <v>174</v>
      </c>
      <c r="E137" s="203" t="s">
        <v>1</v>
      </c>
      <c r="F137" s="204" t="s">
        <v>176</v>
      </c>
      <c r="G137" s="202"/>
      <c r="H137" s="205">
        <v>180</v>
      </c>
      <c r="I137" s="206"/>
      <c r="J137" s="202"/>
      <c r="K137" s="202"/>
      <c r="L137" s="207"/>
      <c r="M137" s="208"/>
      <c r="N137" s="202"/>
      <c r="O137" s="202"/>
      <c r="P137" s="202"/>
      <c r="Q137" s="202"/>
      <c r="R137" s="202"/>
      <c r="S137" s="202"/>
      <c r="T137" s="209"/>
      <c r="AT137" s="210" t="s">
        <v>174</v>
      </c>
      <c r="AU137" s="210" t="s">
        <v>86</v>
      </c>
      <c r="AV137" s="200" t="s">
        <v>172</v>
      </c>
      <c r="AW137" s="200" t="s">
        <v>31</v>
      </c>
      <c r="AX137" s="200" t="s">
        <v>84</v>
      </c>
      <c r="AY137" s="210" t="s">
        <v>165</v>
      </c>
    </row>
    <row r="138" spans="2:65" s="159" customFormat="1" ht="22.9" customHeight="1">
      <c r="B138" s="160"/>
      <c r="C138" s="161"/>
      <c r="D138" s="162" t="s">
        <v>75</v>
      </c>
      <c r="E138" s="173" t="s">
        <v>191</v>
      </c>
      <c r="F138" s="173" t="s">
        <v>532</v>
      </c>
      <c r="G138" s="161"/>
      <c r="H138" s="161"/>
      <c r="I138" s="164"/>
      <c r="J138" s="174">
        <f>BK138</f>
        <v>0</v>
      </c>
      <c r="K138" s="161"/>
      <c r="L138" s="166"/>
      <c r="M138" s="167"/>
      <c r="N138" s="161"/>
      <c r="O138" s="161"/>
      <c r="P138" s="168">
        <f>SUM(P139:P149)</f>
        <v>0</v>
      </c>
      <c r="Q138" s="161"/>
      <c r="R138" s="168">
        <f>SUM(R139:R149)</f>
        <v>191.84219999999999</v>
      </c>
      <c r="S138" s="161"/>
      <c r="T138" s="169">
        <f>SUM(T139:T149)</f>
        <v>0</v>
      </c>
      <c r="AR138" s="170" t="s">
        <v>84</v>
      </c>
      <c r="AT138" s="171" t="s">
        <v>75</v>
      </c>
      <c r="AU138" s="171" t="s">
        <v>84</v>
      </c>
      <c r="AY138" s="170" t="s">
        <v>165</v>
      </c>
      <c r="BK138" s="172">
        <f>SUM(BK139:BK149)</f>
        <v>0</v>
      </c>
    </row>
    <row r="139" spans="2:65" s="20" customFormat="1" ht="33" customHeight="1">
      <c r="B139" s="21"/>
      <c r="C139" s="175" t="s">
        <v>191</v>
      </c>
      <c r="D139" s="175" t="s">
        <v>167</v>
      </c>
      <c r="E139" s="176" t="s">
        <v>533</v>
      </c>
      <c r="F139" s="177" t="s">
        <v>534</v>
      </c>
      <c r="G139" s="178" t="s">
        <v>132</v>
      </c>
      <c r="H139" s="179">
        <v>180</v>
      </c>
      <c r="I139" s="180"/>
      <c r="J139" s="181">
        <f>ROUND(I139*H139,2)</f>
        <v>0</v>
      </c>
      <c r="K139" s="177" t="s">
        <v>171</v>
      </c>
      <c r="L139" s="25"/>
      <c r="M139" s="182" t="s">
        <v>1</v>
      </c>
      <c r="N139" s="183" t="s">
        <v>41</v>
      </c>
      <c r="O139" s="22"/>
      <c r="P139" s="184">
        <f>O139*H139</f>
        <v>0</v>
      </c>
      <c r="Q139" s="184">
        <v>0.16192000000000001</v>
      </c>
      <c r="R139" s="184">
        <f>Q139*H139</f>
        <v>29.145600000000002</v>
      </c>
      <c r="S139" s="184">
        <v>0</v>
      </c>
      <c r="T139" s="185">
        <f>S139*H139</f>
        <v>0</v>
      </c>
      <c r="AR139" s="186" t="s">
        <v>172</v>
      </c>
      <c r="AT139" s="186" t="s">
        <v>167</v>
      </c>
      <c r="AU139" s="186" t="s">
        <v>86</v>
      </c>
      <c r="AY139" s="3" t="s">
        <v>165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3" t="s">
        <v>84</v>
      </c>
      <c r="BK139" s="187">
        <f>ROUND(I139*H139,2)</f>
        <v>0</v>
      </c>
      <c r="BL139" s="3" t="s">
        <v>172</v>
      </c>
      <c r="BM139" s="186" t="s">
        <v>730</v>
      </c>
    </row>
    <row r="140" spans="2:65" s="188" customFormat="1">
      <c r="B140" s="189"/>
      <c r="C140" s="190"/>
      <c r="D140" s="191" t="s">
        <v>174</v>
      </c>
      <c r="E140" s="192" t="s">
        <v>1</v>
      </c>
      <c r="F140" s="193" t="s">
        <v>729</v>
      </c>
      <c r="G140" s="190"/>
      <c r="H140" s="194">
        <v>180</v>
      </c>
      <c r="I140" s="195"/>
      <c r="J140" s="190"/>
      <c r="K140" s="190"/>
      <c r="L140" s="196"/>
      <c r="M140" s="197"/>
      <c r="N140" s="190"/>
      <c r="O140" s="190"/>
      <c r="P140" s="190"/>
      <c r="Q140" s="190"/>
      <c r="R140" s="190"/>
      <c r="S140" s="190"/>
      <c r="T140" s="198"/>
      <c r="AT140" s="199" t="s">
        <v>174</v>
      </c>
      <c r="AU140" s="199" t="s">
        <v>86</v>
      </c>
      <c r="AV140" s="188" t="s">
        <v>86</v>
      </c>
      <c r="AW140" s="188" t="s">
        <v>31</v>
      </c>
      <c r="AX140" s="188" t="s">
        <v>76</v>
      </c>
      <c r="AY140" s="199" t="s">
        <v>165</v>
      </c>
    </row>
    <row r="141" spans="2:65" s="200" customFormat="1">
      <c r="B141" s="201"/>
      <c r="C141" s="202"/>
      <c r="D141" s="191" t="s">
        <v>174</v>
      </c>
      <c r="E141" s="203" t="s">
        <v>1</v>
      </c>
      <c r="F141" s="204" t="s">
        <v>176</v>
      </c>
      <c r="G141" s="202"/>
      <c r="H141" s="205">
        <v>180</v>
      </c>
      <c r="I141" s="206"/>
      <c r="J141" s="202"/>
      <c r="K141" s="202"/>
      <c r="L141" s="207"/>
      <c r="M141" s="208"/>
      <c r="N141" s="202"/>
      <c r="O141" s="202"/>
      <c r="P141" s="202"/>
      <c r="Q141" s="202"/>
      <c r="R141" s="202"/>
      <c r="S141" s="202"/>
      <c r="T141" s="209"/>
      <c r="AT141" s="210" t="s">
        <v>174</v>
      </c>
      <c r="AU141" s="210" t="s">
        <v>86</v>
      </c>
      <c r="AV141" s="200" t="s">
        <v>172</v>
      </c>
      <c r="AW141" s="200" t="s">
        <v>31</v>
      </c>
      <c r="AX141" s="200" t="s">
        <v>84</v>
      </c>
      <c r="AY141" s="210" t="s">
        <v>165</v>
      </c>
    </row>
    <row r="142" spans="2:65" s="20" customFormat="1" ht="24.2" customHeight="1">
      <c r="B142" s="21"/>
      <c r="C142" s="175" t="s">
        <v>198</v>
      </c>
      <c r="D142" s="175" t="s">
        <v>167</v>
      </c>
      <c r="E142" s="176" t="s">
        <v>536</v>
      </c>
      <c r="F142" s="177" t="s">
        <v>537</v>
      </c>
      <c r="G142" s="178" t="s">
        <v>132</v>
      </c>
      <c r="H142" s="179">
        <v>180</v>
      </c>
      <c r="I142" s="180"/>
      <c r="J142" s="181">
        <f>ROUND(I142*H142,2)</f>
        <v>0</v>
      </c>
      <c r="K142" s="177" t="s">
        <v>171</v>
      </c>
      <c r="L142" s="25"/>
      <c r="M142" s="182" t="s">
        <v>1</v>
      </c>
      <c r="N142" s="183" t="s">
        <v>41</v>
      </c>
      <c r="O142" s="22"/>
      <c r="P142" s="184">
        <f>O142*H142</f>
        <v>0</v>
      </c>
      <c r="Q142" s="184">
        <v>0.29899999999999999</v>
      </c>
      <c r="R142" s="184">
        <f>Q142*H142</f>
        <v>53.82</v>
      </c>
      <c r="S142" s="184">
        <v>0</v>
      </c>
      <c r="T142" s="185">
        <f>S142*H142</f>
        <v>0</v>
      </c>
      <c r="AR142" s="186" t="s">
        <v>172</v>
      </c>
      <c r="AT142" s="186" t="s">
        <v>167</v>
      </c>
      <c r="AU142" s="186" t="s">
        <v>86</v>
      </c>
      <c r="AY142" s="3" t="s">
        <v>165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3" t="s">
        <v>84</v>
      </c>
      <c r="BK142" s="187">
        <f>ROUND(I142*H142,2)</f>
        <v>0</v>
      </c>
      <c r="BL142" s="3" t="s">
        <v>172</v>
      </c>
      <c r="BM142" s="186" t="s">
        <v>731</v>
      </c>
    </row>
    <row r="143" spans="2:65" s="188" customFormat="1">
      <c r="B143" s="189"/>
      <c r="C143" s="190"/>
      <c r="D143" s="191" t="s">
        <v>174</v>
      </c>
      <c r="E143" s="192" t="s">
        <v>1</v>
      </c>
      <c r="F143" s="193" t="s">
        <v>729</v>
      </c>
      <c r="G143" s="190"/>
      <c r="H143" s="194">
        <v>180</v>
      </c>
      <c r="I143" s="195"/>
      <c r="J143" s="190"/>
      <c r="K143" s="190"/>
      <c r="L143" s="196"/>
      <c r="M143" s="197"/>
      <c r="N143" s="190"/>
      <c r="O143" s="190"/>
      <c r="P143" s="190"/>
      <c r="Q143" s="190"/>
      <c r="R143" s="190"/>
      <c r="S143" s="190"/>
      <c r="T143" s="198"/>
      <c r="AT143" s="199" t="s">
        <v>174</v>
      </c>
      <c r="AU143" s="199" t="s">
        <v>86</v>
      </c>
      <c r="AV143" s="188" t="s">
        <v>86</v>
      </c>
      <c r="AW143" s="188" t="s">
        <v>31</v>
      </c>
      <c r="AX143" s="188" t="s">
        <v>76</v>
      </c>
      <c r="AY143" s="199" t="s">
        <v>165</v>
      </c>
    </row>
    <row r="144" spans="2:65" s="200" customFormat="1">
      <c r="B144" s="201"/>
      <c r="C144" s="202"/>
      <c r="D144" s="191" t="s">
        <v>174</v>
      </c>
      <c r="E144" s="203" t="s">
        <v>1</v>
      </c>
      <c r="F144" s="204" t="s">
        <v>176</v>
      </c>
      <c r="G144" s="202"/>
      <c r="H144" s="205">
        <v>180</v>
      </c>
      <c r="I144" s="206"/>
      <c r="J144" s="202"/>
      <c r="K144" s="202"/>
      <c r="L144" s="207"/>
      <c r="M144" s="208"/>
      <c r="N144" s="202"/>
      <c r="O144" s="202"/>
      <c r="P144" s="202"/>
      <c r="Q144" s="202"/>
      <c r="R144" s="202"/>
      <c r="S144" s="202"/>
      <c r="T144" s="209"/>
      <c r="AT144" s="210" t="s">
        <v>174</v>
      </c>
      <c r="AU144" s="210" t="s">
        <v>86</v>
      </c>
      <c r="AV144" s="200" t="s">
        <v>172</v>
      </c>
      <c r="AW144" s="200" t="s">
        <v>31</v>
      </c>
      <c r="AX144" s="200" t="s">
        <v>84</v>
      </c>
      <c r="AY144" s="210" t="s">
        <v>165</v>
      </c>
    </row>
    <row r="145" spans="2:65" s="20" customFormat="1" ht="24.2" customHeight="1">
      <c r="B145" s="21"/>
      <c r="C145" s="175" t="s">
        <v>206</v>
      </c>
      <c r="D145" s="175" t="s">
        <v>167</v>
      </c>
      <c r="E145" s="176" t="s">
        <v>539</v>
      </c>
      <c r="F145" s="177" t="s">
        <v>540</v>
      </c>
      <c r="G145" s="178" t="s">
        <v>132</v>
      </c>
      <c r="H145" s="179">
        <v>180</v>
      </c>
      <c r="I145" s="180"/>
      <c r="J145" s="181">
        <f>ROUND(I145*H145,2)</f>
        <v>0</v>
      </c>
      <c r="K145" s="177" t="s">
        <v>171</v>
      </c>
      <c r="L145" s="25"/>
      <c r="M145" s="182" t="s">
        <v>1</v>
      </c>
      <c r="N145" s="183" t="s">
        <v>41</v>
      </c>
      <c r="O145" s="22"/>
      <c r="P145" s="184">
        <f>O145*H145</f>
        <v>0</v>
      </c>
      <c r="Q145" s="184">
        <v>0.1837</v>
      </c>
      <c r="R145" s="184">
        <f>Q145*H145</f>
        <v>33.066000000000003</v>
      </c>
      <c r="S145" s="184">
        <v>0</v>
      </c>
      <c r="T145" s="185">
        <f>S145*H145</f>
        <v>0</v>
      </c>
      <c r="AR145" s="186" t="s">
        <v>172</v>
      </c>
      <c r="AT145" s="186" t="s">
        <v>167</v>
      </c>
      <c r="AU145" s="186" t="s">
        <v>86</v>
      </c>
      <c r="AY145" s="3" t="s">
        <v>165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3" t="s">
        <v>84</v>
      </c>
      <c r="BK145" s="187">
        <f>ROUND(I145*H145,2)</f>
        <v>0</v>
      </c>
      <c r="BL145" s="3" t="s">
        <v>172</v>
      </c>
      <c r="BM145" s="186" t="s">
        <v>732</v>
      </c>
    </row>
    <row r="146" spans="2:65" s="188" customFormat="1">
      <c r="B146" s="189"/>
      <c r="C146" s="190"/>
      <c r="D146" s="191" t="s">
        <v>174</v>
      </c>
      <c r="E146" s="192" t="s">
        <v>1</v>
      </c>
      <c r="F146" s="193" t="s">
        <v>729</v>
      </c>
      <c r="G146" s="190"/>
      <c r="H146" s="194">
        <v>180</v>
      </c>
      <c r="I146" s="195"/>
      <c r="J146" s="190"/>
      <c r="K146" s="190"/>
      <c r="L146" s="196"/>
      <c r="M146" s="197"/>
      <c r="N146" s="190"/>
      <c r="O146" s="190"/>
      <c r="P146" s="190"/>
      <c r="Q146" s="190"/>
      <c r="R146" s="190"/>
      <c r="S146" s="190"/>
      <c r="T146" s="198"/>
      <c r="AT146" s="199" t="s">
        <v>174</v>
      </c>
      <c r="AU146" s="199" t="s">
        <v>86</v>
      </c>
      <c r="AV146" s="188" t="s">
        <v>86</v>
      </c>
      <c r="AW146" s="188" t="s">
        <v>31</v>
      </c>
      <c r="AX146" s="188" t="s">
        <v>76</v>
      </c>
      <c r="AY146" s="199" t="s">
        <v>165</v>
      </c>
    </row>
    <row r="147" spans="2:65" s="200" customFormat="1">
      <c r="B147" s="201"/>
      <c r="C147" s="202"/>
      <c r="D147" s="191" t="s">
        <v>174</v>
      </c>
      <c r="E147" s="203" t="s">
        <v>1</v>
      </c>
      <c r="F147" s="204" t="s">
        <v>176</v>
      </c>
      <c r="G147" s="202"/>
      <c r="H147" s="205">
        <v>180</v>
      </c>
      <c r="I147" s="206"/>
      <c r="J147" s="202"/>
      <c r="K147" s="202"/>
      <c r="L147" s="207"/>
      <c r="M147" s="208"/>
      <c r="N147" s="202"/>
      <c r="O147" s="202"/>
      <c r="P147" s="202"/>
      <c r="Q147" s="202"/>
      <c r="R147" s="202"/>
      <c r="S147" s="202"/>
      <c r="T147" s="209"/>
      <c r="AT147" s="210" t="s">
        <v>174</v>
      </c>
      <c r="AU147" s="210" t="s">
        <v>86</v>
      </c>
      <c r="AV147" s="200" t="s">
        <v>172</v>
      </c>
      <c r="AW147" s="200" t="s">
        <v>31</v>
      </c>
      <c r="AX147" s="200" t="s">
        <v>84</v>
      </c>
      <c r="AY147" s="210" t="s">
        <v>165</v>
      </c>
    </row>
    <row r="148" spans="2:65" s="20" customFormat="1" ht="16.5" customHeight="1">
      <c r="B148" s="21"/>
      <c r="C148" s="221" t="s">
        <v>203</v>
      </c>
      <c r="D148" s="221" t="s">
        <v>199</v>
      </c>
      <c r="E148" s="222" t="s">
        <v>542</v>
      </c>
      <c r="F148" s="223" t="s">
        <v>543</v>
      </c>
      <c r="G148" s="224" t="s">
        <v>132</v>
      </c>
      <c r="H148" s="225">
        <v>181.8</v>
      </c>
      <c r="I148" s="226"/>
      <c r="J148" s="227">
        <f>ROUND(I148*H148,2)</f>
        <v>0</v>
      </c>
      <c r="K148" s="223" t="s">
        <v>171</v>
      </c>
      <c r="L148" s="228"/>
      <c r="M148" s="229" t="s">
        <v>1</v>
      </c>
      <c r="N148" s="230" t="s">
        <v>41</v>
      </c>
      <c r="O148" s="22"/>
      <c r="P148" s="184">
        <f>O148*H148</f>
        <v>0</v>
      </c>
      <c r="Q148" s="184">
        <v>0.41699999999999998</v>
      </c>
      <c r="R148" s="184">
        <f>Q148*H148</f>
        <v>75.810600000000008</v>
      </c>
      <c r="S148" s="184">
        <v>0</v>
      </c>
      <c r="T148" s="185">
        <f>S148*H148</f>
        <v>0</v>
      </c>
      <c r="AR148" s="186" t="s">
        <v>203</v>
      </c>
      <c r="AT148" s="186" t="s">
        <v>199</v>
      </c>
      <c r="AU148" s="186" t="s">
        <v>86</v>
      </c>
      <c r="AY148" s="3" t="s">
        <v>165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3" t="s">
        <v>84</v>
      </c>
      <c r="BK148" s="187">
        <f>ROUND(I148*H148,2)</f>
        <v>0</v>
      </c>
      <c r="BL148" s="3" t="s">
        <v>172</v>
      </c>
      <c r="BM148" s="186" t="s">
        <v>733</v>
      </c>
    </row>
    <row r="149" spans="2:65" s="188" customFormat="1">
      <c r="B149" s="189"/>
      <c r="C149" s="190"/>
      <c r="D149" s="191" t="s">
        <v>174</v>
      </c>
      <c r="E149" s="190"/>
      <c r="F149" s="193" t="s">
        <v>734</v>
      </c>
      <c r="G149" s="190"/>
      <c r="H149" s="194">
        <v>181.8</v>
      </c>
      <c r="I149" s="195"/>
      <c r="J149" s="190"/>
      <c r="K149" s="190"/>
      <c r="L149" s="196"/>
      <c r="M149" s="197"/>
      <c r="N149" s="190"/>
      <c r="O149" s="190"/>
      <c r="P149" s="190"/>
      <c r="Q149" s="190"/>
      <c r="R149" s="190"/>
      <c r="S149" s="190"/>
      <c r="T149" s="198"/>
      <c r="AT149" s="199" t="s">
        <v>174</v>
      </c>
      <c r="AU149" s="199" t="s">
        <v>86</v>
      </c>
      <c r="AV149" s="188" t="s">
        <v>86</v>
      </c>
      <c r="AW149" s="188" t="s">
        <v>4</v>
      </c>
      <c r="AX149" s="188" t="s">
        <v>84</v>
      </c>
      <c r="AY149" s="199" t="s">
        <v>165</v>
      </c>
    </row>
    <row r="150" spans="2:65" s="159" customFormat="1" ht="22.9" customHeight="1">
      <c r="B150" s="160"/>
      <c r="C150" s="161"/>
      <c r="D150" s="162" t="s">
        <v>75</v>
      </c>
      <c r="E150" s="173" t="s">
        <v>203</v>
      </c>
      <c r="F150" s="173" t="s">
        <v>735</v>
      </c>
      <c r="G150" s="161"/>
      <c r="H150" s="161"/>
      <c r="I150" s="164"/>
      <c r="J150" s="174">
        <f>BK150</f>
        <v>0</v>
      </c>
      <c r="K150" s="161"/>
      <c r="L150" s="166"/>
      <c r="M150" s="167"/>
      <c r="N150" s="161"/>
      <c r="O150" s="161"/>
      <c r="P150" s="168">
        <f>SUM(P151:P154)</f>
        <v>0</v>
      </c>
      <c r="Q150" s="161"/>
      <c r="R150" s="168">
        <f>SUM(R151:R154)</f>
        <v>2.1471999999999997E-3</v>
      </c>
      <c r="S150" s="161"/>
      <c r="T150" s="169">
        <f>SUM(T151:T154)</f>
        <v>0</v>
      </c>
      <c r="AR150" s="170" t="s">
        <v>84</v>
      </c>
      <c r="AT150" s="171" t="s">
        <v>75</v>
      </c>
      <c r="AU150" s="171" t="s">
        <v>84</v>
      </c>
      <c r="AY150" s="170" t="s">
        <v>165</v>
      </c>
      <c r="BK150" s="172">
        <f>SUM(BK151:BK154)</f>
        <v>0</v>
      </c>
    </row>
    <row r="151" spans="2:65" s="20" customFormat="1" ht="24.2" customHeight="1">
      <c r="B151" s="21"/>
      <c r="C151" s="175" t="s">
        <v>214</v>
      </c>
      <c r="D151" s="175" t="s">
        <v>167</v>
      </c>
      <c r="E151" s="176" t="s">
        <v>736</v>
      </c>
      <c r="F151" s="177" t="s">
        <v>737</v>
      </c>
      <c r="G151" s="178" t="s">
        <v>337</v>
      </c>
      <c r="H151" s="179">
        <v>1.5</v>
      </c>
      <c r="I151" s="180"/>
      <c r="J151" s="181">
        <f>ROUND(I151*H151,2)</f>
        <v>0</v>
      </c>
      <c r="K151" s="177" t="s">
        <v>171</v>
      </c>
      <c r="L151" s="25"/>
      <c r="M151" s="182" t="s">
        <v>1</v>
      </c>
      <c r="N151" s="183" t="s">
        <v>41</v>
      </c>
      <c r="O151" s="22"/>
      <c r="P151" s="184">
        <f>O151*H151</f>
        <v>0</v>
      </c>
      <c r="Q151" s="184">
        <v>1.0000000000000001E-5</v>
      </c>
      <c r="R151" s="184">
        <f>Q151*H151</f>
        <v>1.5000000000000002E-5</v>
      </c>
      <c r="S151" s="184">
        <v>0</v>
      </c>
      <c r="T151" s="185">
        <f>S151*H151</f>
        <v>0</v>
      </c>
      <c r="AR151" s="186" t="s">
        <v>172</v>
      </c>
      <c r="AT151" s="186" t="s">
        <v>167</v>
      </c>
      <c r="AU151" s="186" t="s">
        <v>86</v>
      </c>
      <c r="AY151" s="3" t="s">
        <v>165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3" t="s">
        <v>84</v>
      </c>
      <c r="BK151" s="187">
        <f>ROUND(I151*H151,2)</f>
        <v>0</v>
      </c>
      <c r="BL151" s="3" t="s">
        <v>172</v>
      </c>
      <c r="BM151" s="186" t="s">
        <v>738</v>
      </c>
    </row>
    <row r="152" spans="2:65" s="188" customFormat="1">
      <c r="B152" s="189"/>
      <c r="C152" s="190"/>
      <c r="D152" s="191" t="s">
        <v>174</v>
      </c>
      <c r="E152" s="192" t="s">
        <v>1</v>
      </c>
      <c r="F152" s="193" t="s">
        <v>739</v>
      </c>
      <c r="G152" s="190"/>
      <c r="H152" s="194">
        <v>1.5</v>
      </c>
      <c r="I152" s="195"/>
      <c r="J152" s="190"/>
      <c r="K152" s="190"/>
      <c r="L152" s="196"/>
      <c r="M152" s="197"/>
      <c r="N152" s="190"/>
      <c r="O152" s="190"/>
      <c r="P152" s="190"/>
      <c r="Q152" s="190"/>
      <c r="R152" s="190"/>
      <c r="S152" s="190"/>
      <c r="T152" s="198"/>
      <c r="AT152" s="199" t="s">
        <v>174</v>
      </c>
      <c r="AU152" s="199" t="s">
        <v>86</v>
      </c>
      <c r="AV152" s="188" t="s">
        <v>86</v>
      </c>
      <c r="AW152" s="188" t="s">
        <v>31</v>
      </c>
      <c r="AX152" s="188" t="s">
        <v>84</v>
      </c>
      <c r="AY152" s="199" t="s">
        <v>165</v>
      </c>
    </row>
    <row r="153" spans="2:65" s="20" customFormat="1" ht="24.2" customHeight="1">
      <c r="B153" s="21"/>
      <c r="C153" s="221" t="s">
        <v>222</v>
      </c>
      <c r="D153" s="221" t="s">
        <v>199</v>
      </c>
      <c r="E153" s="222" t="s">
        <v>740</v>
      </c>
      <c r="F153" s="223" t="s">
        <v>741</v>
      </c>
      <c r="G153" s="224" t="s">
        <v>337</v>
      </c>
      <c r="H153" s="225">
        <v>1.5229999999999999</v>
      </c>
      <c r="I153" s="226"/>
      <c r="J153" s="227">
        <f>ROUND(I153*H153,2)</f>
        <v>0</v>
      </c>
      <c r="K153" s="223" t="s">
        <v>171</v>
      </c>
      <c r="L153" s="228"/>
      <c r="M153" s="229" t="s">
        <v>1</v>
      </c>
      <c r="N153" s="230" t="s">
        <v>41</v>
      </c>
      <c r="O153" s="22"/>
      <c r="P153" s="184">
        <f>O153*H153</f>
        <v>0</v>
      </c>
      <c r="Q153" s="184">
        <v>1.4E-3</v>
      </c>
      <c r="R153" s="184">
        <f>Q153*H153</f>
        <v>2.1321999999999999E-3</v>
      </c>
      <c r="S153" s="184">
        <v>0</v>
      </c>
      <c r="T153" s="185">
        <f>S153*H153</f>
        <v>0</v>
      </c>
      <c r="AR153" s="186" t="s">
        <v>203</v>
      </c>
      <c r="AT153" s="186" t="s">
        <v>199</v>
      </c>
      <c r="AU153" s="186" t="s">
        <v>86</v>
      </c>
      <c r="AY153" s="3" t="s">
        <v>165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3" t="s">
        <v>84</v>
      </c>
      <c r="BK153" s="187">
        <f>ROUND(I153*H153,2)</f>
        <v>0</v>
      </c>
      <c r="BL153" s="3" t="s">
        <v>172</v>
      </c>
      <c r="BM153" s="186" t="s">
        <v>742</v>
      </c>
    </row>
    <row r="154" spans="2:65" s="188" customFormat="1">
      <c r="B154" s="189"/>
      <c r="C154" s="190"/>
      <c r="D154" s="191" t="s">
        <v>174</v>
      </c>
      <c r="E154" s="190"/>
      <c r="F154" s="193" t="s">
        <v>743</v>
      </c>
      <c r="G154" s="190"/>
      <c r="H154" s="194">
        <v>1.5229999999999999</v>
      </c>
      <c r="I154" s="195"/>
      <c r="J154" s="190"/>
      <c r="K154" s="190"/>
      <c r="L154" s="196"/>
      <c r="M154" s="197"/>
      <c r="N154" s="190"/>
      <c r="O154" s="190"/>
      <c r="P154" s="190"/>
      <c r="Q154" s="190"/>
      <c r="R154" s="190"/>
      <c r="S154" s="190"/>
      <c r="T154" s="198"/>
      <c r="AT154" s="199" t="s">
        <v>174</v>
      </c>
      <c r="AU154" s="199" t="s">
        <v>86</v>
      </c>
      <c r="AV154" s="188" t="s">
        <v>86</v>
      </c>
      <c r="AW154" s="188" t="s">
        <v>4</v>
      </c>
      <c r="AX154" s="188" t="s">
        <v>84</v>
      </c>
      <c r="AY154" s="199" t="s">
        <v>165</v>
      </c>
    </row>
    <row r="155" spans="2:65" s="159" customFormat="1" ht="22.9" customHeight="1">
      <c r="B155" s="160"/>
      <c r="C155" s="161"/>
      <c r="D155" s="162" t="s">
        <v>75</v>
      </c>
      <c r="E155" s="173" t="s">
        <v>377</v>
      </c>
      <c r="F155" s="173" t="s">
        <v>378</v>
      </c>
      <c r="G155" s="161"/>
      <c r="H155" s="161"/>
      <c r="I155" s="164"/>
      <c r="J155" s="174">
        <f t="shared" ref="J155:J156" si="4">BK155</f>
        <v>0</v>
      </c>
      <c r="K155" s="161"/>
      <c r="L155" s="166"/>
      <c r="M155" s="167"/>
      <c r="N155" s="161"/>
      <c r="O155" s="161"/>
      <c r="P155" s="168">
        <f>P156</f>
        <v>0</v>
      </c>
      <c r="Q155" s="161"/>
      <c r="R155" s="168">
        <f>R156</f>
        <v>12.326476400000001</v>
      </c>
      <c r="S155" s="161"/>
      <c r="T155" s="169">
        <f>T156</f>
        <v>0</v>
      </c>
      <c r="AR155" s="170" t="s">
        <v>84</v>
      </c>
      <c r="AT155" s="171" t="s">
        <v>75</v>
      </c>
      <c r="AU155" s="171" t="s">
        <v>84</v>
      </c>
      <c r="AY155" s="170" t="s">
        <v>165</v>
      </c>
      <c r="BK155" s="172">
        <f>BK156</f>
        <v>0</v>
      </c>
    </row>
    <row r="156" spans="2:65" s="159" customFormat="1" ht="20.85" customHeight="1">
      <c r="B156" s="160"/>
      <c r="C156" s="161"/>
      <c r="D156" s="162" t="s">
        <v>75</v>
      </c>
      <c r="E156" s="173" t="s">
        <v>214</v>
      </c>
      <c r="F156" s="173" t="s">
        <v>379</v>
      </c>
      <c r="G156" s="161"/>
      <c r="H156" s="161"/>
      <c r="I156" s="164"/>
      <c r="J156" s="174">
        <f t="shared" si="4"/>
        <v>0</v>
      </c>
      <c r="K156" s="161"/>
      <c r="L156" s="166"/>
      <c r="M156" s="167"/>
      <c r="N156" s="161"/>
      <c r="O156" s="161"/>
      <c r="P156" s="168">
        <f>SUM(P157:P168)</f>
        <v>0</v>
      </c>
      <c r="Q156" s="161"/>
      <c r="R156" s="168">
        <f>SUM(R157:R168)</f>
        <v>12.326476400000001</v>
      </c>
      <c r="S156" s="161"/>
      <c r="T156" s="169">
        <f>SUM(T157:T168)</f>
        <v>0</v>
      </c>
      <c r="AR156" s="170" t="s">
        <v>84</v>
      </c>
      <c r="AT156" s="171" t="s">
        <v>75</v>
      </c>
      <c r="AU156" s="171" t="s">
        <v>86</v>
      </c>
      <c r="AY156" s="170" t="s">
        <v>165</v>
      </c>
      <c r="BK156" s="172">
        <f>SUM(BK157:BK168)</f>
        <v>0</v>
      </c>
    </row>
    <row r="157" spans="2:65" s="20" customFormat="1" ht="33" customHeight="1">
      <c r="B157" s="21"/>
      <c r="C157" s="175" t="s">
        <v>229</v>
      </c>
      <c r="D157" s="175" t="s">
        <v>167</v>
      </c>
      <c r="E157" s="176" t="s">
        <v>547</v>
      </c>
      <c r="F157" s="177" t="s">
        <v>548</v>
      </c>
      <c r="G157" s="178" t="s">
        <v>337</v>
      </c>
      <c r="H157" s="179">
        <v>42</v>
      </c>
      <c r="I157" s="180"/>
      <c r="J157" s="181">
        <f>ROUND(I157*H157,2)</f>
        <v>0</v>
      </c>
      <c r="K157" s="177" t="s">
        <v>171</v>
      </c>
      <c r="L157" s="25"/>
      <c r="M157" s="182" t="s">
        <v>1</v>
      </c>
      <c r="N157" s="183" t="s">
        <v>41</v>
      </c>
      <c r="O157" s="22"/>
      <c r="P157" s="184">
        <f>O157*H157</f>
        <v>0</v>
      </c>
      <c r="Q157" s="184">
        <v>0.16849</v>
      </c>
      <c r="R157" s="184">
        <f>Q157*H157</f>
        <v>7.0765799999999999</v>
      </c>
      <c r="S157" s="184">
        <v>0</v>
      </c>
      <c r="T157" s="185">
        <f>S157*H157</f>
        <v>0</v>
      </c>
      <c r="AR157" s="186" t="s">
        <v>172</v>
      </c>
      <c r="AT157" s="186" t="s">
        <v>167</v>
      </c>
      <c r="AU157" s="186" t="s">
        <v>134</v>
      </c>
      <c r="AY157" s="3" t="s">
        <v>165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3" t="s">
        <v>84</v>
      </c>
      <c r="BK157" s="187">
        <f>ROUND(I157*H157,2)</f>
        <v>0</v>
      </c>
      <c r="BL157" s="3" t="s">
        <v>172</v>
      </c>
      <c r="BM157" s="186" t="s">
        <v>744</v>
      </c>
    </row>
    <row r="158" spans="2:65" s="188" customFormat="1">
      <c r="B158" s="189"/>
      <c r="C158" s="190"/>
      <c r="D158" s="191" t="s">
        <v>174</v>
      </c>
      <c r="E158" s="192" t="s">
        <v>1</v>
      </c>
      <c r="F158" s="193" t="s">
        <v>745</v>
      </c>
      <c r="G158" s="190"/>
      <c r="H158" s="194">
        <v>42</v>
      </c>
      <c r="I158" s="195"/>
      <c r="J158" s="190"/>
      <c r="K158" s="190"/>
      <c r="L158" s="196"/>
      <c r="M158" s="197"/>
      <c r="N158" s="190"/>
      <c r="O158" s="190"/>
      <c r="P158" s="190"/>
      <c r="Q158" s="190"/>
      <c r="R158" s="190"/>
      <c r="S158" s="190"/>
      <c r="T158" s="198"/>
      <c r="AT158" s="199" t="s">
        <v>174</v>
      </c>
      <c r="AU158" s="199" t="s">
        <v>134</v>
      </c>
      <c r="AV158" s="188" t="s">
        <v>86</v>
      </c>
      <c r="AW158" s="188" t="s">
        <v>31</v>
      </c>
      <c r="AX158" s="188" t="s">
        <v>76</v>
      </c>
      <c r="AY158" s="199" t="s">
        <v>165</v>
      </c>
    </row>
    <row r="159" spans="2:65" s="200" customFormat="1">
      <c r="B159" s="201"/>
      <c r="C159" s="202"/>
      <c r="D159" s="191" t="s">
        <v>174</v>
      </c>
      <c r="E159" s="203" t="s">
        <v>1</v>
      </c>
      <c r="F159" s="204" t="s">
        <v>176</v>
      </c>
      <c r="G159" s="202"/>
      <c r="H159" s="205">
        <v>42</v>
      </c>
      <c r="I159" s="206"/>
      <c r="J159" s="202"/>
      <c r="K159" s="202"/>
      <c r="L159" s="207"/>
      <c r="M159" s="208"/>
      <c r="N159" s="202"/>
      <c r="O159" s="202"/>
      <c r="P159" s="202"/>
      <c r="Q159" s="202"/>
      <c r="R159" s="202"/>
      <c r="S159" s="202"/>
      <c r="T159" s="209"/>
      <c r="AT159" s="210" t="s">
        <v>174</v>
      </c>
      <c r="AU159" s="210" t="s">
        <v>134</v>
      </c>
      <c r="AV159" s="200" t="s">
        <v>172</v>
      </c>
      <c r="AW159" s="200" t="s">
        <v>31</v>
      </c>
      <c r="AX159" s="200" t="s">
        <v>84</v>
      </c>
      <c r="AY159" s="210" t="s">
        <v>165</v>
      </c>
    </row>
    <row r="160" spans="2:65" s="20" customFormat="1" ht="16.5" customHeight="1">
      <c r="B160" s="21"/>
      <c r="C160" s="221" t="s">
        <v>8</v>
      </c>
      <c r="D160" s="221" t="s">
        <v>199</v>
      </c>
      <c r="E160" s="222" t="s">
        <v>552</v>
      </c>
      <c r="F160" s="223" t="s">
        <v>553</v>
      </c>
      <c r="G160" s="224" t="s">
        <v>337</v>
      </c>
      <c r="H160" s="225">
        <v>42.84</v>
      </c>
      <c r="I160" s="226"/>
      <c r="J160" s="227">
        <f>ROUND(I160*H160,2)</f>
        <v>0</v>
      </c>
      <c r="K160" s="223" t="s">
        <v>171</v>
      </c>
      <c r="L160" s="228"/>
      <c r="M160" s="229" t="s">
        <v>1</v>
      </c>
      <c r="N160" s="230" t="s">
        <v>41</v>
      </c>
      <c r="O160" s="22"/>
      <c r="P160" s="184">
        <f>O160*H160</f>
        <v>0</v>
      </c>
      <c r="Q160" s="184">
        <v>5.6120000000000003E-2</v>
      </c>
      <c r="R160" s="184">
        <f>Q160*H160</f>
        <v>2.4041808000000002</v>
      </c>
      <c r="S160" s="184">
        <v>0</v>
      </c>
      <c r="T160" s="185">
        <f>S160*H160</f>
        <v>0</v>
      </c>
      <c r="AR160" s="186" t="s">
        <v>203</v>
      </c>
      <c r="AT160" s="186" t="s">
        <v>199</v>
      </c>
      <c r="AU160" s="186" t="s">
        <v>134</v>
      </c>
      <c r="AY160" s="3" t="s">
        <v>165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3" t="s">
        <v>84</v>
      </c>
      <c r="BK160" s="187">
        <f>ROUND(I160*H160,2)</f>
        <v>0</v>
      </c>
      <c r="BL160" s="3" t="s">
        <v>172</v>
      </c>
      <c r="BM160" s="186" t="s">
        <v>746</v>
      </c>
    </row>
    <row r="161" spans="2:65" s="188" customFormat="1">
      <c r="B161" s="189"/>
      <c r="C161" s="190"/>
      <c r="D161" s="191" t="s">
        <v>174</v>
      </c>
      <c r="E161" s="190"/>
      <c r="F161" s="193" t="s">
        <v>747</v>
      </c>
      <c r="G161" s="190"/>
      <c r="H161" s="194">
        <v>42.84</v>
      </c>
      <c r="I161" s="195"/>
      <c r="J161" s="190"/>
      <c r="K161" s="190"/>
      <c r="L161" s="196"/>
      <c r="M161" s="197"/>
      <c r="N161" s="190"/>
      <c r="O161" s="190"/>
      <c r="P161" s="190"/>
      <c r="Q161" s="190"/>
      <c r="R161" s="190"/>
      <c r="S161" s="190"/>
      <c r="T161" s="198"/>
      <c r="AT161" s="199" t="s">
        <v>174</v>
      </c>
      <c r="AU161" s="199" t="s">
        <v>134</v>
      </c>
      <c r="AV161" s="188" t="s">
        <v>86</v>
      </c>
      <c r="AW161" s="188" t="s">
        <v>4</v>
      </c>
      <c r="AX161" s="188" t="s">
        <v>84</v>
      </c>
      <c r="AY161" s="199" t="s">
        <v>165</v>
      </c>
    </row>
    <row r="162" spans="2:65" s="20" customFormat="1" ht="24.2" customHeight="1">
      <c r="B162" s="21"/>
      <c r="C162" s="175" t="s">
        <v>237</v>
      </c>
      <c r="D162" s="175" t="s">
        <v>167</v>
      </c>
      <c r="E162" s="176" t="s">
        <v>556</v>
      </c>
      <c r="F162" s="177" t="s">
        <v>557</v>
      </c>
      <c r="G162" s="178" t="s">
        <v>170</v>
      </c>
      <c r="H162" s="179">
        <v>0.84</v>
      </c>
      <c r="I162" s="180"/>
      <c r="J162" s="181">
        <f>ROUND(I162*H162,2)</f>
        <v>0</v>
      </c>
      <c r="K162" s="177" t="s">
        <v>171</v>
      </c>
      <c r="L162" s="25"/>
      <c r="M162" s="182" t="s">
        <v>1</v>
      </c>
      <c r="N162" s="183" t="s">
        <v>41</v>
      </c>
      <c r="O162" s="22"/>
      <c r="P162" s="184">
        <f>O162*H162</f>
        <v>0</v>
      </c>
      <c r="Q162" s="184">
        <v>2.2563399999999998</v>
      </c>
      <c r="R162" s="184">
        <f>Q162*H162</f>
        <v>1.8953255999999998</v>
      </c>
      <c r="S162" s="184">
        <v>0</v>
      </c>
      <c r="T162" s="185">
        <f>S162*H162</f>
        <v>0</v>
      </c>
      <c r="AR162" s="186" t="s">
        <v>172</v>
      </c>
      <c r="AT162" s="186" t="s">
        <v>167</v>
      </c>
      <c r="AU162" s="186" t="s">
        <v>134</v>
      </c>
      <c r="AY162" s="3" t="s">
        <v>165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3" t="s">
        <v>84</v>
      </c>
      <c r="BK162" s="187">
        <f>ROUND(I162*H162,2)</f>
        <v>0</v>
      </c>
      <c r="BL162" s="3" t="s">
        <v>172</v>
      </c>
      <c r="BM162" s="186" t="s">
        <v>748</v>
      </c>
    </row>
    <row r="163" spans="2:65" s="188" customFormat="1">
      <c r="B163" s="189"/>
      <c r="C163" s="190"/>
      <c r="D163" s="191" t="s">
        <v>174</v>
      </c>
      <c r="E163" s="192" t="s">
        <v>1</v>
      </c>
      <c r="F163" s="193" t="s">
        <v>749</v>
      </c>
      <c r="G163" s="190"/>
      <c r="H163" s="194">
        <v>0.84</v>
      </c>
      <c r="I163" s="195"/>
      <c r="J163" s="190"/>
      <c r="K163" s="190"/>
      <c r="L163" s="196"/>
      <c r="M163" s="197"/>
      <c r="N163" s="190"/>
      <c r="O163" s="190"/>
      <c r="P163" s="190"/>
      <c r="Q163" s="190"/>
      <c r="R163" s="190"/>
      <c r="S163" s="190"/>
      <c r="T163" s="198"/>
      <c r="AT163" s="199" t="s">
        <v>174</v>
      </c>
      <c r="AU163" s="199" t="s">
        <v>134</v>
      </c>
      <c r="AV163" s="188" t="s">
        <v>86</v>
      </c>
      <c r="AW163" s="188" t="s">
        <v>31</v>
      </c>
      <c r="AX163" s="188" t="s">
        <v>76</v>
      </c>
      <c r="AY163" s="199" t="s">
        <v>165</v>
      </c>
    </row>
    <row r="164" spans="2:65" s="200" customFormat="1">
      <c r="B164" s="201"/>
      <c r="C164" s="202"/>
      <c r="D164" s="191" t="s">
        <v>174</v>
      </c>
      <c r="E164" s="203" t="s">
        <v>1</v>
      </c>
      <c r="F164" s="204" t="s">
        <v>176</v>
      </c>
      <c r="G164" s="202"/>
      <c r="H164" s="205">
        <v>0.84</v>
      </c>
      <c r="I164" s="206"/>
      <c r="J164" s="202"/>
      <c r="K164" s="202"/>
      <c r="L164" s="207"/>
      <c r="M164" s="208"/>
      <c r="N164" s="202"/>
      <c r="O164" s="202"/>
      <c r="P164" s="202"/>
      <c r="Q164" s="202"/>
      <c r="R164" s="202"/>
      <c r="S164" s="202"/>
      <c r="T164" s="209"/>
      <c r="AT164" s="210" t="s">
        <v>174</v>
      </c>
      <c r="AU164" s="210" t="s">
        <v>134</v>
      </c>
      <c r="AV164" s="200" t="s">
        <v>172</v>
      </c>
      <c r="AW164" s="200" t="s">
        <v>31</v>
      </c>
      <c r="AX164" s="200" t="s">
        <v>84</v>
      </c>
      <c r="AY164" s="210" t="s">
        <v>165</v>
      </c>
    </row>
    <row r="165" spans="2:65" s="20" customFormat="1" ht="24.2" customHeight="1">
      <c r="B165" s="21"/>
      <c r="C165" s="175" t="s">
        <v>241</v>
      </c>
      <c r="D165" s="175" t="s">
        <v>167</v>
      </c>
      <c r="E165" s="176" t="s">
        <v>750</v>
      </c>
      <c r="F165" s="177" t="s">
        <v>751</v>
      </c>
      <c r="G165" s="178" t="s">
        <v>337</v>
      </c>
      <c r="H165" s="179">
        <v>3</v>
      </c>
      <c r="I165" s="180"/>
      <c r="J165" s="181">
        <f t="shared" ref="J165:J168" si="5">ROUND(I165*H165,2)</f>
        <v>0</v>
      </c>
      <c r="K165" s="177" t="s">
        <v>171</v>
      </c>
      <c r="L165" s="25"/>
      <c r="M165" s="182" t="s">
        <v>1</v>
      </c>
      <c r="N165" s="183" t="s">
        <v>41</v>
      </c>
      <c r="O165" s="22"/>
      <c r="P165" s="184">
        <f t="shared" ref="P165:P168" si="6">O165*H165</f>
        <v>0</v>
      </c>
      <c r="Q165" s="184">
        <v>0.29221000000000003</v>
      </c>
      <c r="R165" s="184">
        <f t="shared" ref="R165:R168" si="7">Q165*H165</f>
        <v>0.87663000000000002</v>
      </c>
      <c r="S165" s="184">
        <v>0</v>
      </c>
      <c r="T165" s="185">
        <f t="shared" ref="T165:T168" si="8">S165*H165</f>
        <v>0</v>
      </c>
      <c r="AR165" s="186" t="s">
        <v>172</v>
      </c>
      <c r="AT165" s="186" t="s">
        <v>167</v>
      </c>
      <c r="AU165" s="186" t="s">
        <v>134</v>
      </c>
      <c r="AY165" s="3" t="s">
        <v>165</v>
      </c>
      <c r="BE165" s="187">
        <f t="shared" ref="BE165:BE170" si="9">IF(N165="základní",J165,0)</f>
        <v>0</v>
      </c>
      <c r="BF165" s="187">
        <f t="shared" ref="BF165:BF170" si="10">IF(N165="snížená",J165,0)</f>
        <v>0</v>
      </c>
      <c r="BG165" s="187">
        <f t="shared" ref="BG165:BG170" si="11">IF(N165="zákl. přenesená",J165,0)</f>
        <v>0</v>
      </c>
      <c r="BH165" s="187">
        <f t="shared" ref="BH165:BH170" si="12">IF(N165="sníž. přenesená",J165,0)</f>
        <v>0</v>
      </c>
      <c r="BI165" s="187">
        <f t="shared" ref="BI165:BI170" si="13">IF(N165="nulová",J165,0)</f>
        <v>0</v>
      </c>
      <c r="BJ165" s="3" t="s">
        <v>84</v>
      </c>
      <c r="BK165" s="187">
        <f t="shared" ref="BK165:BK168" si="14">ROUND(I165*H165,2)</f>
        <v>0</v>
      </c>
      <c r="BL165" s="3" t="s">
        <v>172</v>
      </c>
      <c r="BM165" s="186" t="s">
        <v>752</v>
      </c>
    </row>
    <row r="166" spans="2:65" s="20" customFormat="1" ht="37.9" customHeight="1">
      <c r="B166" s="21"/>
      <c r="C166" s="221" t="s">
        <v>245</v>
      </c>
      <c r="D166" s="221" t="s">
        <v>199</v>
      </c>
      <c r="E166" s="222" t="s">
        <v>753</v>
      </c>
      <c r="F166" s="223" t="s">
        <v>754</v>
      </c>
      <c r="G166" s="224" t="s">
        <v>337</v>
      </c>
      <c r="H166" s="225">
        <v>3</v>
      </c>
      <c r="I166" s="226"/>
      <c r="J166" s="227">
        <f t="shared" si="5"/>
        <v>0</v>
      </c>
      <c r="K166" s="223" t="s">
        <v>171</v>
      </c>
      <c r="L166" s="228"/>
      <c r="M166" s="229" t="s">
        <v>1</v>
      </c>
      <c r="N166" s="230" t="s">
        <v>41</v>
      </c>
      <c r="O166" s="22"/>
      <c r="P166" s="184">
        <f t="shared" si="6"/>
        <v>0</v>
      </c>
      <c r="Q166" s="184">
        <v>2.1499999999999998E-2</v>
      </c>
      <c r="R166" s="184">
        <f t="shared" si="7"/>
        <v>6.4500000000000002E-2</v>
      </c>
      <c r="S166" s="184">
        <v>0</v>
      </c>
      <c r="T166" s="185">
        <f t="shared" si="8"/>
        <v>0</v>
      </c>
      <c r="AR166" s="186" t="s">
        <v>203</v>
      </c>
      <c r="AT166" s="186" t="s">
        <v>199</v>
      </c>
      <c r="AU166" s="186" t="s">
        <v>134</v>
      </c>
      <c r="AY166" s="3" t="s">
        <v>165</v>
      </c>
      <c r="BE166" s="187">
        <f t="shared" si="9"/>
        <v>0</v>
      </c>
      <c r="BF166" s="187">
        <f t="shared" si="10"/>
        <v>0</v>
      </c>
      <c r="BG166" s="187">
        <f t="shared" si="11"/>
        <v>0</v>
      </c>
      <c r="BH166" s="187">
        <f t="shared" si="12"/>
        <v>0</v>
      </c>
      <c r="BI166" s="187">
        <f t="shared" si="13"/>
        <v>0</v>
      </c>
      <c r="BJ166" s="3" t="s">
        <v>84</v>
      </c>
      <c r="BK166" s="187">
        <f t="shared" si="14"/>
        <v>0</v>
      </c>
      <c r="BL166" s="3" t="s">
        <v>172</v>
      </c>
      <c r="BM166" s="186" t="s">
        <v>755</v>
      </c>
    </row>
    <row r="167" spans="2:65" s="20" customFormat="1" ht="16.5" customHeight="1">
      <c r="B167" s="21"/>
      <c r="C167" s="221" t="s">
        <v>249</v>
      </c>
      <c r="D167" s="221" t="s">
        <v>199</v>
      </c>
      <c r="E167" s="222" t="s">
        <v>756</v>
      </c>
      <c r="F167" s="223" t="s">
        <v>757</v>
      </c>
      <c r="G167" s="224" t="s">
        <v>337</v>
      </c>
      <c r="H167" s="225">
        <v>3</v>
      </c>
      <c r="I167" s="226"/>
      <c r="J167" s="227">
        <f t="shared" si="5"/>
        <v>0</v>
      </c>
      <c r="K167" s="223" t="s">
        <v>171</v>
      </c>
      <c r="L167" s="228"/>
      <c r="M167" s="229" t="s">
        <v>1</v>
      </c>
      <c r="N167" s="230" t="s">
        <v>41</v>
      </c>
      <c r="O167" s="22"/>
      <c r="P167" s="184">
        <f t="shared" si="6"/>
        <v>0</v>
      </c>
      <c r="Q167" s="184">
        <v>3.0200000000000001E-3</v>
      </c>
      <c r="R167" s="184">
        <f t="shared" si="7"/>
        <v>9.0600000000000003E-3</v>
      </c>
      <c r="S167" s="184">
        <v>0</v>
      </c>
      <c r="T167" s="185">
        <f t="shared" si="8"/>
        <v>0</v>
      </c>
      <c r="AR167" s="186" t="s">
        <v>203</v>
      </c>
      <c r="AT167" s="186" t="s">
        <v>199</v>
      </c>
      <c r="AU167" s="186" t="s">
        <v>134</v>
      </c>
      <c r="AY167" s="3" t="s">
        <v>165</v>
      </c>
      <c r="BE167" s="187">
        <f t="shared" si="9"/>
        <v>0</v>
      </c>
      <c r="BF167" s="187">
        <f t="shared" si="10"/>
        <v>0</v>
      </c>
      <c r="BG167" s="187">
        <f t="shared" si="11"/>
        <v>0</v>
      </c>
      <c r="BH167" s="187">
        <f t="shared" si="12"/>
        <v>0</v>
      </c>
      <c r="BI167" s="187">
        <f t="shared" si="13"/>
        <v>0</v>
      </c>
      <c r="BJ167" s="3" t="s">
        <v>84</v>
      </c>
      <c r="BK167" s="187">
        <f t="shared" si="14"/>
        <v>0</v>
      </c>
      <c r="BL167" s="3" t="s">
        <v>172</v>
      </c>
      <c r="BM167" s="186" t="s">
        <v>758</v>
      </c>
    </row>
    <row r="168" spans="2:65" s="20" customFormat="1" ht="24.2" customHeight="1">
      <c r="B168" s="21"/>
      <c r="C168" s="221" t="s">
        <v>253</v>
      </c>
      <c r="D168" s="221" t="s">
        <v>199</v>
      </c>
      <c r="E168" s="222" t="s">
        <v>759</v>
      </c>
      <c r="F168" s="223" t="s">
        <v>760</v>
      </c>
      <c r="G168" s="224" t="s">
        <v>427</v>
      </c>
      <c r="H168" s="225">
        <v>2</v>
      </c>
      <c r="I168" s="226"/>
      <c r="J168" s="227">
        <f t="shared" si="5"/>
        <v>0</v>
      </c>
      <c r="K168" s="223" t="s">
        <v>171</v>
      </c>
      <c r="L168" s="228"/>
      <c r="M168" s="229" t="s">
        <v>1</v>
      </c>
      <c r="N168" s="230" t="s">
        <v>41</v>
      </c>
      <c r="O168" s="22"/>
      <c r="P168" s="184">
        <f t="shared" si="6"/>
        <v>0</v>
      </c>
      <c r="Q168" s="184">
        <v>1E-4</v>
      </c>
      <c r="R168" s="184">
        <f t="shared" si="7"/>
        <v>2.0000000000000001E-4</v>
      </c>
      <c r="S168" s="184">
        <v>0</v>
      </c>
      <c r="T168" s="185">
        <f t="shared" si="8"/>
        <v>0</v>
      </c>
      <c r="AR168" s="186" t="s">
        <v>203</v>
      </c>
      <c r="AT168" s="186" t="s">
        <v>199</v>
      </c>
      <c r="AU168" s="186" t="s">
        <v>134</v>
      </c>
      <c r="AY168" s="3" t="s">
        <v>165</v>
      </c>
      <c r="BE168" s="187">
        <f t="shared" si="9"/>
        <v>0</v>
      </c>
      <c r="BF168" s="187">
        <f t="shared" si="10"/>
        <v>0</v>
      </c>
      <c r="BG168" s="187">
        <f t="shared" si="11"/>
        <v>0</v>
      </c>
      <c r="BH168" s="187">
        <f t="shared" si="12"/>
        <v>0</v>
      </c>
      <c r="BI168" s="187">
        <f t="shared" si="13"/>
        <v>0</v>
      </c>
      <c r="BJ168" s="3" t="s">
        <v>84</v>
      </c>
      <c r="BK168" s="187">
        <f t="shared" si="14"/>
        <v>0</v>
      </c>
      <c r="BL168" s="3" t="s">
        <v>172</v>
      </c>
      <c r="BM168" s="186" t="s">
        <v>761</v>
      </c>
    </row>
    <row r="169" spans="2:65" s="159" customFormat="1" ht="22.9" customHeight="1">
      <c r="B169" s="160"/>
      <c r="C169" s="161"/>
      <c r="D169" s="162" t="s">
        <v>75</v>
      </c>
      <c r="E169" s="173" t="s">
        <v>272</v>
      </c>
      <c r="F169" s="173" t="s">
        <v>273</v>
      </c>
      <c r="G169" s="161"/>
      <c r="H169" s="161"/>
      <c r="I169" s="164"/>
      <c r="J169" s="174">
        <f>BK169</f>
        <v>0</v>
      </c>
      <c r="K169" s="161"/>
      <c r="L169" s="166"/>
      <c r="M169" s="167"/>
      <c r="N169" s="161"/>
      <c r="O169" s="161"/>
      <c r="P169" s="168">
        <f>P170</f>
        <v>0</v>
      </c>
      <c r="Q169" s="161"/>
      <c r="R169" s="168">
        <f>R170</f>
        <v>0</v>
      </c>
      <c r="S169" s="161"/>
      <c r="T169" s="169">
        <f>T170</f>
        <v>0</v>
      </c>
      <c r="AR169" s="170" t="s">
        <v>84</v>
      </c>
      <c r="AT169" s="171" t="s">
        <v>75</v>
      </c>
      <c r="AU169" s="171" t="s">
        <v>84</v>
      </c>
      <c r="AY169" s="170" t="s">
        <v>165</v>
      </c>
      <c r="BK169" s="172">
        <f>BK170</f>
        <v>0</v>
      </c>
    </row>
    <row r="170" spans="2:65" s="20" customFormat="1" ht="24.2" customHeight="1">
      <c r="B170" s="21"/>
      <c r="C170" s="175" t="s">
        <v>257</v>
      </c>
      <c r="D170" s="175" t="s">
        <v>167</v>
      </c>
      <c r="E170" s="176" t="s">
        <v>579</v>
      </c>
      <c r="F170" s="177" t="s">
        <v>580</v>
      </c>
      <c r="G170" s="178" t="s">
        <v>202</v>
      </c>
      <c r="H170" s="179">
        <v>204.17099999999999</v>
      </c>
      <c r="I170" s="180"/>
      <c r="J170" s="181">
        <f>ROUND(I170*H170,2)</f>
        <v>0</v>
      </c>
      <c r="K170" s="177" t="s">
        <v>171</v>
      </c>
      <c r="L170" s="25"/>
      <c r="M170" s="236" t="s">
        <v>1</v>
      </c>
      <c r="N170" s="237" t="s">
        <v>41</v>
      </c>
      <c r="O170" s="238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AR170" s="186" t="s">
        <v>172</v>
      </c>
      <c r="AT170" s="186" t="s">
        <v>167</v>
      </c>
      <c r="AU170" s="186" t="s">
        <v>86</v>
      </c>
      <c r="AY170" s="3" t="s">
        <v>165</v>
      </c>
      <c r="BE170" s="187">
        <f t="shared" si="9"/>
        <v>0</v>
      </c>
      <c r="BF170" s="187">
        <f t="shared" si="10"/>
        <v>0</v>
      </c>
      <c r="BG170" s="187">
        <f t="shared" si="11"/>
        <v>0</v>
      </c>
      <c r="BH170" s="187">
        <f t="shared" si="12"/>
        <v>0</v>
      </c>
      <c r="BI170" s="187">
        <f t="shared" si="13"/>
        <v>0</v>
      </c>
      <c r="BJ170" s="3" t="s">
        <v>84</v>
      </c>
      <c r="BK170" s="187">
        <f>ROUND(I170*H170,2)</f>
        <v>0</v>
      </c>
      <c r="BL170" s="3" t="s">
        <v>172</v>
      </c>
      <c r="BM170" s="186" t="s">
        <v>762</v>
      </c>
    </row>
    <row r="171" spans="2:65" s="20" customFormat="1" ht="6.95" customHeight="1">
      <c r="B171" s="37"/>
      <c r="C171" s="38"/>
      <c r="D171" s="38"/>
      <c r="E171" s="38"/>
      <c r="F171" s="38"/>
      <c r="G171" s="38"/>
      <c r="H171" s="38"/>
      <c r="I171" s="38"/>
      <c r="J171" s="38"/>
      <c r="K171" s="38"/>
      <c r="L171" s="25"/>
    </row>
  </sheetData>
  <sheetProtection algorithmName="SHA-512" hashValue="FCYn1AKbeHEEP2PtgPCozpIomvFi6IPKdGii4XkMlbLgSB/4JVsbP2S+J2ZEzsn4svYnHj5VteKuUF6UPMI/8A==" saltValue="vaNJzRkfckavnkSP+dpQRzpHdhMdThG/hw7LeWzLi1txbxF32ODXyCnr6RtAcA+aGaKAm2YhVMkRP7kRPeHyDg==" spinCount="100000" sheet="1" objects="1" scenarios="1" formatColumns="0" formatRows="0" autoFilter="0"/>
  <autoFilter ref="C122:K170" xr:uid="{00000000-0009-0000-0000-000008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5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5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3" t="s">
        <v>107</v>
      </c>
      <c r="AZ2" s="101" t="s">
        <v>130</v>
      </c>
      <c r="BA2" s="101" t="s">
        <v>654</v>
      </c>
      <c r="BB2" s="101" t="s">
        <v>170</v>
      </c>
      <c r="BC2" s="101" t="s">
        <v>763</v>
      </c>
      <c r="BD2" s="101" t="s">
        <v>134</v>
      </c>
    </row>
    <row r="3" spans="2:5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6"/>
      <c r="AT3" s="3" t="s">
        <v>86</v>
      </c>
    </row>
    <row r="4" spans="2:56" s="1" customFormat="1" ht="24.95" customHeight="1">
      <c r="B4" s="6"/>
      <c r="D4" s="104" t="s">
        <v>135</v>
      </c>
      <c r="L4" s="6"/>
      <c r="M4" s="105" t="s">
        <v>10</v>
      </c>
      <c r="AT4" s="3" t="s">
        <v>4</v>
      </c>
    </row>
    <row r="5" spans="2:56" s="1" customFormat="1" ht="6.95" customHeight="1">
      <c r="B5" s="6"/>
      <c r="L5" s="6"/>
    </row>
    <row r="6" spans="2:56" s="1" customFormat="1" ht="12" customHeight="1">
      <c r="B6" s="6"/>
      <c r="D6" s="106" t="s">
        <v>16</v>
      </c>
      <c r="L6" s="6"/>
    </row>
    <row r="7" spans="2:56" s="1" customFormat="1" ht="16.5" customHeight="1">
      <c r="B7" s="6"/>
      <c r="E7" s="302" t="str">
        <f>'Rekapitulace stavby'!K6</f>
        <v>Rozšíření infrastruktury cestovního ruchu u Pilské nádrže</v>
      </c>
      <c r="F7" s="303"/>
      <c r="G7" s="303"/>
      <c r="H7" s="303"/>
      <c r="L7" s="6"/>
    </row>
    <row r="8" spans="2:56" s="20" customFormat="1" ht="12" customHeight="1">
      <c r="B8" s="25"/>
      <c r="D8" s="106" t="s">
        <v>136</v>
      </c>
      <c r="L8" s="25"/>
    </row>
    <row r="9" spans="2:56" s="20" customFormat="1" ht="16.5" customHeight="1">
      <c r="B9" s="25"/>
      <c r="E9" s="304" t="s">
        <v>764</v>
      </c>
      <c r="F9" s="305"/>
      <c r="G9" s="305"/>
      <c r="H9" s="305"/>
      <c r="L9" s="25"/>
    </row>
    <row r="10" spans="2:56" s="20" customFormat="1">
      <c r="B10" s="25"/>
      <c r="L10" s="25"/>
    </row>
    <row r="11" spans="2:56" s="20" customFormat="1" ht="12" customHeight="1">
      <c r="B11" s="25"/>
      <c r="D11" s="106" t="s">
        <v>18</v>
      </c>
      <c r="F11" s="96" t="s">
        <v>1</v>
      </c>
      <c r="I11" s="106" t="s">
        <v>19</v>
      </c>
      <c r="J11" s="96" t="s">
        <v>1</v>
      </c>
      <c r="L11" s="25"/>
    </row>
    <row r="12" spans="2:56" s="20" customFormat="1" ht="12" customHeight="1">
      <c r="B12" s="25"/>
      <c r="D12" s="106" t="s">
        <v>20</v>
      </c>
      <c r="F12" s="96" t="s">
        <v>21</v>
      </c>
      <c r="I12" s="106" t="s">
        <v>22</v>
      </c>
      <c r="J12" s="107" t="str">
        <f>'Rekapitulace stavby'!AN8</f>
        <v>Vyplň údaj</v>
      </c>
      <c r="L12" s="25"/>
    </row>
    <row r="13" spans="2:56" s="20" customFormat="1" ht="10.9" customHeight="1">
      <c r="B13" s="25"/>
      <c r="L13" s="25"/>
    </row>
    <row r="14" spans="2:56" s="20" customFormat="1" ht="12" customHeight="1">
      <c r="B14" s="25"/>
      <c r="D14" s="106" t="s">
        <v>23</v>
      </c>
      <c r="I14" s="106" t="s">
        <v>24</v>
      </c>
      <c r="J14" s="96" t="str">
        <f>IF('Rekapitulace stavby'!AN10="","",'Rekapitulace stavby'!AN10)</f>
        <v/>
      </c>
      <c r="L14" s="25"/>
    </row>
    <row r="15" spans="2:56" s="20" customFormat="1" ht="18" customHeight="1">
      <c r="B15" s="25"/>
      <c r="E15" s="96" t="str">
        <f>IF('Rekapitulace stavby'!E11="","",'Rekapitulace stavby'!E11)</f>
        <v xml:space="preserve"> </v>
      </c>
      <c r="I15" s="106" t="s">
        <v>26</v>
      </c>
      <c r="J15" s="96" t="str">
        <f>IF('Rekapitulace stavby'!AN11="","",'Rekapitulace stavby'!AN11)</f>
        <v/>
      </c>
      <c r="L15" s="25"/>
    </row>
    <row r="16" spans="2:56" s="20" customFormat="1" ht="6.95" customHeight="1">
      <c r="B16" s="25"/>
      <c r="L16" s="25"/>
    </row>
    <row r="17" spans="2:12" s="20" customFormat="1" ht="12" customHeight="1">
      <c r="B17" s="25"/>
      <c r="D17" s="106" t="s">
        <v>27</v>
      </c>
      <c r="I17" s="106" t="s">
        <v>24</v>
      </c>
      <c r="J17" s="16" t="str">
        <f>'Rekapitulace stavby'!AN13</f>
        <v>Vyplň údaj</v>
      </c>
      <c r="L17" s="25"/>
    </row>
    <row r="18" spans="2:12" s="20" customFormat="1" ht="18" customHeight="1">
      <c r="B18" s="25"/>
      <c r="E18" s="306" t="str">
        <f>'Rekapitulace stavby'!E14</f>
        <v>Vyplň údaj</v>
      </c>
      <c r="F18" s="307"/>
      <c r="G18" s="307"/>
      <c r="H18" s="307"/>
      <c r="I18" s="106" t="s">
        <v>26</v>
      </c>
      <c r="J18" s="16" t="str">
        <f>'Rekapitulace stavby'!AN14</f>
        <v>Vyplň údaj</v>
      </c>
      <c r="L18" s="25"/>
    </row>
    <row r="19" spans="2:12" s="20" customFormat="1" ht="6.95" customHeight="1">
      <c r="B19" s="25"/>
      <c r="L19" s="25"/>
    </row>
    <row r="20" spans="2:12" s="20" customFormat="1" ht="12" customHeight="1">
      <c r="B20" s="25"/>
      <c r="D20" s="106" t="s">
        <v>29</v>
      </c>
      <c r="I20" s="106" t="s">
        <v>24</v>
      </c>
      <c r="J20" s="96" t="s">
        <v>1</v>
      </c>
      <c r="L20" s="25"/>
    </row>
    <row r="21" spans="2:12" s="20" customFormat="1" ht="18" customHeight="1">
      <c r="B21" s="25"/>
      <c r="E21" s="96" t="s">
        <v>30</v>
      </c>
      <c r="I21" s="106" t="s">
        <v>26</v>
      </c>
      <c r="J21" s="96" t="s">
        <v>1</v>
      </c>
      <c r="L21" s="25"/>
    </row>
    <row r="22" spans="2:12" s="20" customFormat="1" ht="6.95" customHeight="1">
      <c r="B22" s="25"/>
      <c r="L22" s="25"/>
    </row>
    <row r="23" spans="2:12" s="20" customFormat="1" ht="12" customHeight="1">
      <c r="B23" s="25"/>
      <c r="D23" s="106" t="s">
        <v>32</v>
      </c>
      <c r="I23" s="106" t="s">
        <v>24</v>
      </c>
      <c r="J23" s="96" t="s">
        <v>1</v>
      </c>
      <c r="L23" s="25"/>
    </row>
    <row r="24" spans="2:12" s="20" customFormat="1" ht="18" customHeight="1">
      <c r="B24" s="25"/>
      <c r="E24" s="96" t="s">
        <v>33</v>
      </c>
      <c r="I24" s="106" t="s">
        <v>26</v>
      </c>
      <c r="J24" s="96" t="s">
        <v>1</v>
      </c>
      <c r="L24" s="25"/>
    </row>
    <row r="25" spans="2:12" s="20" customFormat="1" ht="6.95" customHeight="1">
      <c r="B25" s="25"/>
      <c r="L25" s="25"/>
    </row>
    <row r="26" spans="2:12" s="20" customFormat="1" ht="12" customHeight="1">
      <c r="B26" s="25"/>
      <c r="D26" s="106" t="s">
        <v>34</v>
      </c>
      <c r="L26" s="25"/>
    </row>
    <row r="27" spans="2:12" s="108" customFormat="1" ht="16.5" customHeight="1">
      <c r="B27" s="109"/>
      <c r="E27" s="308" t="s">
        <v>1</v>
      </c>
      <c r="F27" s="308"/>
      <c r="G27" s="308"/>
      <c r="H27" s="308"/>
      <c r="L27" s="109"/>
    </row>
    <row r="28" spans="2:12" s="20" customFormat="1" ht="6.95" customHeight="1">
      <c r="B28" s="25"/>
      <c r="L28" s="25"/>
    </row>
    <row r="29" spans="2:12" s="20" customFormat="1" ht="6.95" customHeight="1">
      <c r="B29" s="25"/>
      <c r="D29" s="52"/>
      <c r="E29" s="52"/>
      <c r="F29" s="52"/>
      <c r="G29" s="52"/>
      <c r="H29" s="52"/>
      <c r="I29" s="52"/>
      <c r="J29" s="52"/>
      <c r="K29" s="52"/>
      <c r="L29" s="25"/>
    </row>
    <row r="30" spans="2:12" s="20" customFormat="1" ht="25.35" customHeight="1">
      <c r="B30" s="25"/>
      <c r="D30" s="110" t="s">
        <v>36</v>
      </c>
      <c r="J30" s="111">
        <f>ROUND(J120, 2)</f>
        <v>0</v>
      </c>
      <c r="L30" s="25"/>
    </row>
    <row r="31" spans="2:12" s="20" customFormat="1" ht="6.95" customHeight="1">
      <c r="B31" s="25"/>
      <c r="D31" s="52"/>
      <c r="E31" s="52"/>
      <c r="F31" s="52"/>
      <c r="G31" s="52"/>
      <c r="H31" s="52"/>
      <c r="I31" s="52"/>
      <c r="J31" s="52"/>
      <c r="K31" s="52"/>
      <c r="L31" s="25"/>
    </row>
    <row r="32" spans="2:12" s="20" customFormat="1" ht="14.45" customHeight="1">
      <c r="B32" s="25"/>
      <c r="F32" s="112" t="s">
        <v>38</v>
      </c>
      <c r="I32" s="112" t="s">
        <v>37</v>
      </c>
      <c r="J32" s="112" t="s">
        <v>39</v>
      </c>
      <c r="L32" s="25"/>
    </row>
    <row r="33" spans="2:12" s="20" customFormat="1" ht="14.45" customHeight="1">
      <c r="B33" s="25"/>
      <c r="D33" s="54" t="s">
        <v>40</v>
      </c>
      <c r="E33" s="106" t="s">
        <v>41</v>
      </c>
      <c r="F33" s="113">
        <f>ROUND((SUM(BE120:BE150)),  2)</f>
        <v>0</v>
      </c>
      <c r="I33" s="114">
        <v>0.21</v>
      </c>
      <c r="J33" s="113">
        <f>ROUND(((SUM(BE120:BE150))*I33),  2)</f>
        <v>0</v>
      </c>
      <c r="L33" s="25"/>
    </row>
    <row r="34" spans="2:12" s="20" customFormat="1" ht="14.45" customHeight="1">
      <c r="B34" s="25"/>
      <c r="E34" s="106" t="s">
        <v>42</v>
      </c>
      <c r="F34" s="113">
        <f>ROUND((SUM(BF120:BF150)),  2)</f>
        <v>0</v>
      </c>
      <c r="I34" s="114">
        <v>0.12</v>
      </c>
      <c r="J34" s="113">
        <f>ROUND(((SUM(BF120:BF150))*I34),  2)</f>
        <v>0</v>
      </c>
      <c r="L34" s="25"/>
    </row>
    <row r="35" spans="2:12" s="20" customFormat="1" ht="14.45" hidden="1" customHeight="1">
      <c r="B35" s="25"/>
      <c r="E35" s="106" t="s">
        <v>43</v>
      </c>
      <c r="F35" s="113">
        <f>ROUND((SUM(BG120:BG150)),  2)</f>
        <v>0</v>
      </c>
      <c r="I35" s="114">
        <v>0.21</v>
      </c>
      <c r="J35" s="113">
        <f t="shared" ref="J35:J37" si="0">0</f>
        <v>0</v>
      </c>
      <c r="L35" s="25"/>
    </row>
    <row r="36" spans="2:12" s="20" customFormat="1" ht="14.45" hidden="1" customHeight="1">
      <c r="B36" s="25"/>
      <c r="E36" s="106" t="s">
        <v>44</v>
      </c>
      <c r="F36" s="113">
        <f>ROUND((SUM(BH120:BH150)),  2)</f>
        <v>0</v>
      </c>
      <c r="I36" s="114">
        <v>0.12</v>
      </c>
      <c r="J36" s="113">
        <f t="shared" si="0"/>
        <v>0</v>
      </c>
      <c r="L36" s="25"/>
    </row>
    <row r="37" spans="2:12" s="20" customFormat="1" ht="14.45" hidden="1" customHeight="1">
      <c r="B37" s="25"/>
      <c r="E37" s="106" t="s">
        <v>45</v>
      </c>
      <c r="F37" s="113">
        <f>ROUND((SUM(BI120:BI150)),  2)</f>
        <v>0</v>
      </c>
      <c r="I37" s="114">
        <v>0</v>
      </c>
      <c r="J37" s="113">
        <f t="shared" si="0"/>
        <v>0</v>
      </c>
      <c r="L37" s="25"/>
    </row>
    <row r="38" spans="2:12" s="20" customFormat="1" ht="6.95" customHeight="1">
      <c r="B38" s="25"/>
      <c r="L38" s="25"/>
    </row>
    <row r="39" spans="2:12" s="20" customFormat="1" ht="25.35" customHeight="1">
      <c r="B39" s="25"/>
      <c r="C39" s="115"/>
      <c r="D39" s="116" t="s">
        <v>46</v>
      </c>
      <c r="E39" s="117"/>
      <c r="F39" s="117"/>
      <c r="G39" s="118" t="s">
        <v>47</v>
      </c>
      <c r="H39" s="119" t="s">
        <v>48</v>
      </c>
      <c r="I39" s="117"/>
      <c r="J39" s="120">
        <f>SUM(J30:J37)</f>
        <v>0</v>
      </c>
      <c r="K39" s="121"/>
      <c r="L39" s="25"/>
    </row>
    <row r="40" spans="2:12" s="20" customFormat="1" ht="14.45" customHeight="1">
      <c r="B40" s="25"/>
      <c r="L40" s="25"/>
    </row>
    <row r="41" spans="2:12" s="1" customFormat="1" ht="14.45" customHeight="1">
      <c r="B41" s="6"/>
      <c r="L41" s="6"/>
    </row>
    <row r="42" spans="2:12" s="1" customFormat="1" ht="14.45" customHeight="1">
      <c r="B42" s="6"/>
      <c r="L42" s="6"/>
    </row>
    <row r="43" spans="2:12" s="1" customFormat="1" ht="14.45" customHeight="1">
      <c r="B43" s="6"/>
      <c r="L43" s="6"/>
    </row>
    <row r="44" spans="2:12" s="1" customFormat="1" ht="14.45" customHeight="1">
      <c r="B44" s="6"/>
      <c r="L44" s="6"/>
    </row>
    <row r="45" spans="2:12" s="1" customFormat="1" ht="14.45" customHeight="1">
      <c r="B45" s="6"/>
      <c r="L45" s="6"/>
    </row>
    <row r="46" spans="2:12" s="1" customFormat="1" ht="14.45" customHeight="1">
      <c r="B46" s="6"/>
      <c r="L46" s="6"/>
    </row>
    <row r="47" spans="2:12" s="1" customFormat="1" ht="14.45" customHeight="1">
      <c r="B47" s="6"/>
      <c r="L47" s="6"/>
    </row>
    <row r="48" spans="2:12" s="1" customFormat="1" ht="14.45" customHeight="1">
      <c r="B48" s="6"/>
      <c r="L48" s="6"/>
    </row>
    <row r="49" spans="2:12" s="1" customFormat="1" ht="14.45" customHeight="1">
      <c r="B49" s="6"/>
      <c r="L49" s="6"/>
    </row>
    <row r="50" spans="2:12" s="20" customFormat="1" ht="14.45" customHeight="1">
      <c r="B50" s="25"/>
      <c r="D50" s="122" t="s">
        <v>49</v>
      </c>
      <c r="E50" s="123"/>
      <c r="F50" s="123"/>
      <c r="G50" s="122" t="s">
        <v>50</v>
      </c>
      <c r="H50" s="123"/>
      <c r="I50" s="123"/>
      <c r="J50" s="123"/>
      <c r="K50" s="123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0" customFormat="1" ht="12.75">
      <c r="B61" s="25"/>
      <c r="D61" s="124" t="s">
        <v>51</v>
      </c>
      <c r="E61" s="125"/>
      <c r="F61" s="126" t="s">
        <v>52</v>
      </c>
      <c r="G61" s="124" t="s">
        <v>51</v>
      </c>
      <c r="H61" s="125"/>
      <c r="I61" s="125"/>
      <c r="J61" s="127" t="s">
        <v>52</v>
      </c>
      <c r="K61" s="125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0" customFormat="1" ht="12.75">
      <c r="B65" s="25"/>
      <c r="D65" s="122" t="s">
        <v>53</v>
      </c>
      <c r="E65" s="123"/>
      <c r="F65" s="123"/>
      <c r="G65" s="122" t="s">
        <v>54</v>
      </c>
      <c r="H65" s="123"/>
      <c r="I65" s="123"/>
      <c r="J65" s="123"/>
      <c r="K65" s="123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0" customFormat="1" ht="12.75">
      <c r="B76" s="25"/>
      <c r="D76" s="124" t="s">
        <v>51</v>
      </c>
      <c r="E76" s="125"/>
      <c r="F76" s="126" t="s">
        <v>52</v>
      </c>
      <c r="G76" s="124" t="s">
        <v>51</v>
      </c>
      <c r="H76" s="125"/>
      <c r="I76" s="125"/>
      <c r="J76" s="127" t="s">
        <v>52</v>
      </c>
      <c r="K76" s="125"/>
      <c r="L76" s="25"/>
    </row>
    <row r="77" spans="2:12" s="20" customFormat="1" ht="14.45" customHeight="1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25"/>
    </row>
    <row r="81" spans="2:47" s="20" customFormat="1" ht="6.95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25"/>
    </row>
    <row r="82" spans="2:47" s="20" customFormat="1" ht="24.95" customHeight="1">
      <c r="B82" s="21"/>
      <c r="C82" s="9" t="s">
        <v>138</v>
      </c>
      <c r="D82" s="22"/>
      <c r="E82" s="22"/>
      <c r="F82" s="22"/>
      <c r="G82" s="22"/>
      <c r="H82" s="22"/>
      <c r="I82" s="22"/>
      <c r="J82" s="22"/>
      <c r="K82" s="22"/>
      <c r="L82" s="25"/>
    </row>
    <row r="83" spans="2:47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5"/>
    </row>
    <row r="84" spans="2:47" s="20" customFormat="1" ht="12" customHeight="1">
      <c r="B84" s="21"/>
      <c r="C84" s="15" t="s">
        <v>16</v>
      </c>
      <c r="D84" s="22"/>
      <c r="E84" s="22"/>
      <c r="F84" s="22"/>
      <c r="G84" s="22"/>
      <c r="H84" s="22"/>
      <c r="I84" s="22"/>
      <c r="J84" s="22"/>
      <c r="K84" s="22"/>
      <c r="L84" s="25"/>
    </row>
    <row r="85" spans="2:47" s="20" customFormat="1" ht="16.5" customHeight="1">
      <c r="B85" s="21"/>
      <c r="C85" s="22"/>
      <c r="D85" s="22"/>
      <c r="E85" s="309" t="str">
        <f>E7</f>
        <v>Rozšíření infrastruktury cestovního ruchu u Pilské nádrže</v>
      </c>
      <c r="F85" s="310"/>
      <c r="G85" s="310"/>
      <c r="H85" s="310"/>
      <c r="I85" s="22"/>
      <c r="J85" s="22"/>
      <c r="K85" s="22"/>
      <c r="L85" s="25"/>
    </row>
    <row r="86" spans="2:47" s="20" customFormat="1" ht="12" customHeight="1">
      <c r="B86" s="21"/>
      <c r="C86" s="15" t="s">
        <v>136</v>
      </c>
      <c r="D86" s="22"/>
      <c r="E86" s="22"/>
      <c r="F86" s="22"/>
      <c r="G86" s="22"/>
      <c r="H86" s="22"/>
      <c r="I86" s="22"/>
      <c r="J86" s="22"/>
      <c r="K86" s="22"/>
      <c r="L86" s="25"/>
    </row>
    <row r="87" spans="2:47" s="20" customFormat="1" ht="16.5" customHeight="1">
      <c r="B87" s="21"/>
      <c r="C87" s="22"/>
      <c r="D87" s="22"/>
      <c r="E87" s="277" t="str">
        <f>E9</f>
        <v>SO-09 - Opěrná stěna</v>
      </c>
      <c r="F87" s="311"/>
      <c r="G87" s="311"/>
      <c r="H87" s="311"/>
      <c r="I87" s="22"/>
      <c r="J87" s="22"/>
      <c r="K87" s="22"/>
      <c r="L87" s="25"/>
    </row>
    <row r="88" spans="2:47" s="20" customFormat="1" ht="6.95" customHeight="1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5"/>
    </row>
    <row r="89" spans="2:47" s="20" customFormat="1" ht="12" customHeight="1">
      <c r="B89" s="21"/>
      <c r="C89" s="15" t="s">
        <v>20</v>
      </c>
      <c r="D89" s="22"/>
      <c r="E89" s="22"/>
      <c r="F89" s="13" t="str">
        <f>F12</f>
        <v>k.ú. Zámek Žďár [795453]</v>
      </c>
      <c r="G89" s="22"/>
      <c r="H89" s="22"/>
      <c r="I89" s="15" t="s">
        <v>22</v>
      </c>
      <c r="J89" s="51" t="str">
        <f>IF(J12="","",J12)</f>
        <v>Vyplň údaj</v>
      </c>
      <c r="K89" s="22"/>
      <c r="L89" s="25"/>
    </row>
    <row r="90" spans="2:47" s="20" customFormat="1" ht="6.95" customHeight="1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5"/>
    </row>
    <row r="91" spans="2:47" s="20" customFormat="1" ht="15.2" customHeight="1">
      <c r="B91" s="21"/>
      <c r="C91" s="15" t="s">
        <v>23</v>
      </c>
      <c r="D91" s="22"/>
      <c r="E91" s="22"/>
      <c r="F91" s="13" t="str">
        <f>E15</f>
        <v xml:space="preserve"> </v>
      </c>
      <c r="G91" s="22"/>
      <c r="H91" s="22"/>
      <c r="I91" s="15" t="s">
        <v>29</v>
      </c>
      <c r="J91" s="18" t="str">
        <f>E21</f>
        <v xml:space="preserve">Tomáš Bezchleba </v>
      </c>
      <c r="K91" s="22"/>
      <c r="L91" s="25"/>
    </row>
    <row r="92" spans="2:47" s="20" customFormat="1" ht="15.2" customHeight="1">
      <c r="B92" s="21"/>
      <c r="C92" s="15" t="s">
        <v>27</v>
      </c>
      <c r="D92" s="22"/>
      <c r="E92" s="22"/>
      <c r="F92" s="13" t="str">
        <f>IF(E18="","",E18)</f>
        <v>Vyplň údaj</v>
      </c>
      <c r="G92" s="22"/>
      <c r="H92" s="22"/>
      <c r="I92" s="15" t="s">
        <v>32</v>
      </c>
      <c r="J92" s="18" t="str">
        <f>E24</f>
        <v>Zdeněk Drda</v>
      </c>
      <c r="K92" s="22"/>
      <c r="L92" s="25"/>
    </row>
    <row r="93" spans="2:47" s="20" customFormat="1" ht="10.35" customHeight="1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5"/>
    </row>
    <row r="94" spans="2:47" s="20" customFormat="1" ht="29.25" customHeight="1">
      <c r="B94" s="21"/>
      <c r="C94" s="132" t="s">
        <v>139</v>
      </c>
      <c r="D94" s="133"/>
      <c r="E94" s="133"/>
      <c r="F94" s="133"/>
      <c r="G94" s="133"/>
      <c r="H94" s="133"/>
      <c r="I94" s="133"/>
      <c r="J94" s="134" t="s">
        <v>140</v>
      </c>
      <c r="K94" s="133"/>
      <c r="L94" s="25"/>
    </row>
    <row r="95" spans="2:47" s="20" customFormat="1" ht="10.35" customHeight="1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5"/>
    </row>
    <row r="96" spans="2:47" s="20" customFormat="1" ht="22.9" customHeight="1">
      <c r="B96" s="21"/>
      <c r="C96" s="135" t="s">
        <v>141</v>
      </c>
      <c r="D96" s="22"/>
      <c r="E96" s="22"/>
      <c r="F96" s="22"/>
      <c r="G96" s="22"/>
      <c r="H96" s="22"/>
      <c r="I96" s="22"/>
      <c r="J96" s="69">
        <f t="shared" ref="J96:J98" si="1">J120</f>
        <v>0</v>
      </c>
      <c r="K96" s="22"/>
      <c r="L96" s="25"/>
      <c r="AU96" s="3" t="s">
        <v>142</v>
      </c>
    </row>
    <row r="97" spans="2:12" s="136" customFormat="1" ht="24.95" customHeight="1">
      <c r="B97" s="137"/>
      <c r="C97" s="138"/>
      <c r="D97" s="139" t="s">
        <v>143</v>
      </c>
      <c r="E97" s="140"/>
      <c r="F97" s="140"/>
      <c r="G97" s="140"/>
      <c r="H97" s="140"/>
      <c r="I97" s="140"/>
      <c r="J97" s="141">
        <f t="shared" si="1"/>
        <v>0</v>
      </c>
      <c r="K97" s="138"/>
      <c r="L97" s="142"/>
    </row>
    <row r="98" spans="2:12" s="143" customFormat="1" ht="19.899999999999999" customHeight="1">
      <c r="B98" s="144"/>
      <c r="C98" s="90"/>
      <c r="D98" s="145" t="s">
        <v>144</v>
      </c>
      <c r="E98" s="146"/>
      <c r="F98" s="146"/>
      <c r="G98" s="146"/>
      <c r="H98" s="146"/>
      <c r="I98" s="146"/>
      <c r="J98" s="147">
        <f t="shared" si="1"/>
        <v>0</v>
      </c>
      <c r="K98" s="90"/>
      <c r="L98" s="148"/>
    </row>
    <row r="99" spans="2:12" s="143" customFormat="1" ht="19.899999999999999" customHeight="1">
      <c r="B99" s="144"/>
      <c r="C99" s="90"/>
      <c r="D99" s="145" t="s">
        <v>145</v>
      </c>
      <c r="E99" s="146"/>
      <c r="F99" s="146"/>
      <c r="G99" s="146"/>
      <c r="H99" s="146"/>
      <c r="I99" s="146"/>
      <c r="J99" s="147">
        <f>J132</f>
        <v>0</v>
      </c>
      <c r="K99" s="90"/>
      <c r="L99" s="148"/>
    </row>
    <row r="100" spans="2:12" s="143" customFormat="1" ht="19.899999999999999" customHeight="1">
      <c r="B100" s="144"/>
      <c r="C100" s="90"/>
      <c r="D100" s="145" t="s">
        <v>147</v>
      </c>
      <c r="E100" s="146"/>
      <c r="F100" s="146"/>
      <c r="G100" s="146"/>
      <c r="H100" s="146"/>
      <c r="I100" s="146"/>
      <c r="J100" s="147">
        <f>J149</f>
        <v>0</v>
      </c>
      <c r="K100" s="90"/>
      <c r="L100" s="148"/>
    </row>
    <row r="101" spans="2:12" s="20" customFormat="1" ht="21.75" customHeight="1"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5"/>
    </row>
    <row r="102" spans="2:12" s="20" customFormat="1" ht="6.95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25"/>
    </row>
    <row r="106" spans="2:12" s="20" customFormat="1" ht="6.95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5"/>
    </row>
    <row r="107" spans="2:12" s="20" customFormat="1" ht="24.95" customHeight="1">
      <c r="B107" s="21"/>
      <c r="C107" s="9" t="s">
        <v>150</v>
      </c>
      <c r="D107" s="22"/>
      <c r="E107" s="22"/>
      <c r="F107" s="22"/>
      <c r="G107" s="22"/>
      <c r="H107" s="22"/>
      <c r="I107" s="22"/>
      <c r="J107" s="22"/>
      <c r="K107" s="22"/>
      <c r="L107" s="25"/>
    </row>
    <row r="108" spans="2:12" s="20" customFormat="1" ht="6.95" customHeight="1">
      <c r="B108" s="21"/>
      <c r="C108" s="22"/>
      <c r="D108" s="22"/>
      <c r="E108" s="22"/>
      <c r="F108" s="22"/>
      <c r="G108" s="22"/>
      <c r="H108" s="22"/>
      <c r="I108" s="22"/>
      <c r="J108" s="22"/>
      <c r="K108" s="22"/>
      <c r="L108" s="25"/>
    </row>
    <row r="109" spans="2:12" s="20" customFormat="1" ht="12" customHeight="1">
      <c r="B109" s="21"/>
      <c r="C109" s="15" t="s">
        <v>16</v>
      </c>
      <c r="D109" s="22"/>
      <c r="E109" s="22"/>
      <c r="F109" s="22"/>
      <c r="G109" s="22"/>
      <c r="H109" s="22"/>
      <c r="I109" s="22"/>
      <c r="J109" s="22"/>
      <c r="K109" s="22"/>
      <c r="L109" s="25"/>
    </row>
    <row r="110" spans="2:12" s="20" customFormat="1" ht="16.5" customHeight="1">
      <c r="B110" s="21"/>
      <c r="C110" s="22"/>
      <c r="D110" s="22"/>
      <c r="E110" s="309" t="str">
        <f>E7</f>
        <v>Rozšíření infrastruktury cestovního ruchu u Pilské nádrže</v>
      </c>
      <c r="F110" s="310"/>
      <c r="G110" s="310"/>
      <c r="H110" s="310"/>
      <c r="I110" s="22"/>
      <c r="J110" s="22"/>
      <c r="K110" s="22"/>
      <c r="L110" s="25"/>
    </row>
    <row r="111" spans="2:12" s="20" customFormat="1" ht="12" customHeight="1">
      <c r="B111" s="21"/>
      <c r="C111" s="15" t="s">
        <v>136</v>
      </c>
      <c r="D111" s="22"/>
      <c r="E111" s="22"/>
      <c r="F111" s="22"/>
      <c r="G111" s="22"/>
      <c r="H111" s="22"/>
      <c r="I111" s="22"/>
      <c r="J111" s="22"/>
      <c r="K111" s="22"/>
      <c r="L111" s="25"/>
    </row>
    <row r="112" spans="2:12" s="20" customFormat="1" ht="16.5" customHeight="1">
      <c r="B112" s="21"/>
      <c r="C112" s="22"/>
      <c r="D112" s="22"/>
      <c r="E112" s="277" t="str">
        <f>E9</f>
        <v>SO-09 - Opěrná stěna</v>
      </c>
      <c r="F112" s="311"/>
      <c r="G112" s="311"/>
      <c r="H112" s="311"/>
      <c r="I112" s="22"/>
      <c r="J112" s="22"/>
      <c r="K112" s="22"/>
      <c r="L112" s="25"/>
    </row>
    <row r="113" spans="2:65" s="20" customFormat="1" ht="6.95" customHeight="1"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5"/>
    </row>
    <row r="114" spans="2:65" s="20" customFormat="1" ht="12" customHeight="1">
      <c r="B114" s="21"/>
      <c r="C114" s="15" t="s">
        <v>20</v>
      </c>
      <c r="D114" s="22"/>
      <c r="E114" s="22"/>
      <c r="F114" s="13" t="str">
        <f>F12</f>
        <v>k.ú. Zámek Žďár [795453]</v>
      </c>
      <c r="G114" s="22"/>
      <c r="H114" s="22"/>
      <c r="I114" s="15" t="s">
        <v>22</v>
      </c>
      <c r="J114" s="51" t="str">
        <f>IF(J12="","",J12)</f>
        <v>Vyplň údaj</v>
      </c>
      <c r="K114" s="22"/>
      <c r="L114" s="25"/>
    </row>
    <row r="115" spans="2:65" s="20" customFormat="1" ht="6.95" customHeight="1"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5"/>
    </row>
    <row r="116" spans="2:65" s="20" customFormat="1" ht="15.2" customHeight="1">
      <c r="B116" s="21"/>
      <c r="C116" s="15" t="s">
        <v>23</v>
      </c>
      <c r="D116" s="22"/>
      <c r="E116" s="22"/>
      <c r="F116" s="13" t="str">
        <f>E15</f>
        <v xml:space="preserve"> </v>
      </c>
      <c r="G116" s="22"/>
      <c r="H116" s="22"/>
      <c r="I116" s="15" t="s">
        <v>29</v>
      </c>
      <c r="J116" s="18" t="str">
        <f>E21</f>
        <v xml:space="preserve">Tomáš Bezchleba </v>
      </c>
      <c r="K116" s="22"/>
      <c r="L116" s="25"/>
    </row>
    <row r="117" spans="2:65" s="20" customFormat="1" ht="15.2" customHeight="1">
      <c r="B117" s="21"/>
      <c r="C117" s="15" t="s">
        <v>27</v>
      </c>
      <c r="D117" s="22"/>
      <c r="E117" s="22"/>
      <c r="F117" s="13" t="str">
        <f>IF(E18="","",E18)</f>
        <v>Vyplň údaj</v>
      </c>
      <c r="G117" s="22"/>
      <c r="H117" s="22"/>
      <c r="I117" s="15" t="s">
        <v>32</v>
      </c>
      <c r="J117" s="18" t="str">
        <f>E24</f>
        <v>Zdeněk Drda</v>
      </c>
      <c r="K117" s="22"/>
      <c r="L117" s="25"/>
    </row>
    <row r="118" spans="2:65" s="20" customFormat="1" ht="10.35" customHeight="1"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5"/>
    </row>
    <row r="119" spans="2:65" s="149" customFormat="1" ht="29.25" customHeight="1">
      <c r="B119" s="150"/>
      <c r="C119" s="151" t="s">
        <v>151</v>
      </c>
      <c r="D119" s="152" t="s">
        <v>61</v>
      </c>
      <c r="E119" s="152" t="s">
        <v>57</v>
      </c>
      <c r="F119" s="152" t="s">
        <v>58</v>
      </c>
      <c r="G119" s="152" t="s">
        <v>152</v>
      </c>
      <c r="H119" s="152" t="s">
        <v>153</v>
      </c>
      <c r="I119" s="152" t="s">
        <v>154</v>
      </c>
      <c r="J119" s="152" t="s">
        <v>140</v>
      </c>
      <c r="K119" s="153" t="s">
        <v>155</v>
      </c>
      <c r="L119" s="154"/>
      <c r="M119" s="59" t="s">
        <v>1</v>
      </c>
      <c r="N119" s="60" t="s">
        <v>40</v>
      </c>
      <c r="O119" s="60" t="s">
        <v>156</v>
      </c>
      <c r="P119" s="60" t="s">
        <v>157</v>
      </c>
      <c r="Q119" s="60" t="s">
        <v>158</v>
      </c>
      <c r="R119" s="60" t="s">
        <v>159</v>
      </c>
      <c r="S119" s="60" t="s">
        <v>160</v>
      </c>
      <c r="T119" s="61" t="s">
        <v>161</v>
      </c>
    </row>
    <row r="120" spans="2:65" s="20" customFormat="1" ht="22.9" customHeight="1">
      <c r="B120" s="21"/>
      <c r="C120" s="67" t="s">
        <v>162</v>
      </c>
      <c r="D120" s="22"/>
      <c r="E120" s="22"/>
      <c r="F120" s="22"/>
      <c r="G120" s="22"/>
      <c r="H120" s="22"/>
      <c r="I120" s="22"/>
      <c r="J120" s="155">
        <f t="shared" ref="J120:J122" si="2">BK120</f>
        <v>0</v>
      </c>
      <c r="K120" s="22"/>
      <c r="L120" s="25"/>
      <c r="M120" s="62"/>
      <c r="N120" s="63"/>
      <c r="O120" s="63"/>
      <c r="P120" s="156">
        <f>P121</f>
        <v>0</v>
      </c>
      <c r="Q120" s="63"/>
      <c r="R120" s="156">
        <f>R121</f>
        <v>9.8061921600000019</v>
      </c>
      <c r="S120" s="63"/>
      <c r="T120" s="157">
        <f>T121</f>
        <v>0</v>
      </c>
      <c r="AT120" s="3" t="s">
        <v>75</v>
      </c>
      <c r="AU120" s="3" t="s">
        <v>142</v>
      </c>
      <c r="BK120" s="158">
        <f>BK121</f>
        <v>0</v>
      </c>
    </row>
    <row r="121" spans="2:65" s="159" customFormat="1" ht="25.9" customHeight="1">
      <c r="B121" s="160"/>
      <c r="C121" s="161"/>
      <c r="D121" s="162" t="s">
        <v>75</v>
      </c>
      <c r="E121" s="163" t="s">
        <v>163</v>
      </c>
      <c r="F121" s="163" t="s">
        <v>164</v>
      </c>
      <c r="G121" s="161"/>
      <c r="H121" s="161"/>
      <c r="I121" s="164"/>
      <c r="J121" s="165">
        <f t="shared" si="2"/>
        <v>0</v>
      </c>
      <c r="K121" s="161"/>
      <c r="L121" s="166"/>
      <c r="M121" s="167"/>
      <c r="N121" s="161"/>
      <c r="O121" s="161"/>
      <c r="P121" s="168">
        <f>P122+P132+P149</f>
        <v>0</v>
      </c>
      <c r="Q121" s="161"/>
      <c r="R121" s="168">
        <f>R122+R132+R149</f>
        <v>9.8061921600000019</v>
      </c>
      <c r="S121" s="161"/>
      <c r="T121" s="169">
        <f>T122+T132+T149</f>
        <v>0</v>
      </c>
      <c r="AR121" s="170" t="s">
        <v>84</v>
      </c>
      <c r="AT121" s="171" t="s">
        <v>75</v>
      </c>
      <c r="AU121" s="171" t="s">
        <v>76</v>
      </c>
      <c r="AY121" s="170" t="s">
        <v>165</v>
      </c>
      <c r="BK121" s="172">
        <f>BK122+BK132+BK149</f>
        <v>0</v>
      </c>
    </row>
    <row r="122" spans="2:65" s="159" customFormat="1" ht="22.9" customHeight="1">
      <c r="B122" s="160"/>
      <c r="C122" s="161"/>
      <c r="D122" s="162" t="s">
        <v>75</v>
      </c>
      <c r="E122" s="173" t="s">
        <v>84</v>
      </c>
      <c r="F122" s="173" t="s">
        <v>166</v>
      </c>
      <c r="G122" s="161"/>
      <c r="H122" s="161"/>
      <c r="I122" s="164"/>
      <c r="J122" s="174">
        <f t="shared" si="2"/>
        <v>0</v>
      </c>
      <c r="K122" s="161"/>
      <c r="L122" s="166"/>
      <c r="M122" s="167"/>
      <c r="N122" s="161"/>
      <c r="O122" s="161"/>
      <c r="P122" s="168">
        <f>SUM(P123:P131)</f>
        <v>0</v>
      </c>
      <c r="Q122" s="161"/>
      <c r="R122" s="168">
        <f>SUM(R123:R131)</f>
        <v>0</v>
      </c>
      <c r="S122" s="161"/>
      <c r="T122" s="169">
        <f>SUM(T123:T131)</f>
        <v>0</v>
      </c>
      <c r="AR122" s="170" t="s">
        <v>84</v>
      </c>
      <c r="AT122" s="171" t="s">
        <v>75</v>
      </c>
      <c r="AU122" s="171" t="s">
        <v>84</v>
      </c>
      <c r="AY122" s="170" t="s">
        <v>165</v>
      </c>
      <c r="BK122" s="172">
        <f>SUM(BK123:BK131)</f>
        <v>0</v>
      </c>
    </row>
    <row r="123" spans="2:65" s="20" customFormat="1" ht="33" customHeight="1">
      <c r="B123" s="21"/>
      <c r="C123" s="175" t="s">
        <v>84</v>
      </c>
      <c r="D123" s="175" t="s">
        <v>167</v>
      </c>
      <c r="E123" s="176" t="s">
        <v>168</v>
      </c>
      <c r="F123" s="177" t="s">
        <v>169</v>
      </c>
      <c r="G123" s="178" t="s">
        <v>170</v>
      </c>
      <c r="H123" s="179">
        <v>3.68</v>
      </c>
      <c r="I123" s="180"/>
      <c r="J123" s="181">
        <f>ROUND(I123*H123,2)</f>
        <v>0</v>
      </c>
      <c r="K123" s="177" t="s">
        <v>171</v>
      </c>
      <c r="L123" s="25"/>
      <c r="M123" s="182" t="s">
        <v>1</v>
      </c>
      <c r="N123" s="183" t="s">
        <v>41</v>
      </c>
      <c r="O123" s="22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AR123" s="186" t="s">
        <v>172</v>
      </c>
      <c r="AT123" s="186" t="s">
        <v>167</v>
      </c>
      <c r="AU123" s="186" t="s">
        <v>86</v>
      </c>
      <c r="AY123" s="3" t="s">
        <v>165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3" t="s">
        <v>84</v>
      </c>
      <c r="BK123" s="187">
        <f>ROUND(I123*H123,2)</f>
        <v>0</v>
      </c>
      <c r="BL123" s="3" t="s">
        <v>172</v>
      </c>
      <c r="BM123" s="186" t="s">
        <v>765</v>
      </c>
    </row>
    <row r="124" spans="2:65" s="188" customFormat="1">
      <c r="B124" s="189"/>
      <c r="C124" s="190"/>
      <c r="D124" s="191" t="s">
        <v>174</v>
      </c>
      <c r="E124" s="192" t="s">
        <v>1</v>
      </c>
      <c r="F124" s="193" t="s">
        <v>766</v>
      </c>
      <c r="G124" s="190"/>
      <c r="H124" s="194">
        <v>3.68</v>
      </c>
      <c r="I124" s="195"/>
      <c r="J124" s="190"/>
      <c r="K124" s="190"/>
      <c r="L124" s="196"/>
      <c r="M124" s="197"/>
      <c r="N124" s="190"/>
      <c r="O124" s="190"/>
      <c r="P124" s="190"/>
      <c r="Q124" s="190"/>
      <c r="R124" s="190"/>
      <c r="S124" s="190"/>
      <c r="T124" s="198"/>
      <c r="AT124" s="199" t="s">
        <v>174</v>
      </c>
      <c r="AU124" s="199" t="s">
        <v>86</v>
      </c>
      <c r="AV124" s="188" t="s">
        <v>86</v>
      </c>
      <c r="AW124" s="188" t="s">
        <v>31</v>
      </c>
      <c r="AX124" s="188" t="s">
        <v>76</v>
      </c>
      <c r="AY124" s="199" t="s">
        <v>165</v>
      </c>
    </row>
    <row r="125" spans="2:65" s="200" customFormat="1">
      <c r="B125" s="201"/>
      <c r="C125" s="202"/>
      <c r="D125" s="191" t="s">
        <v>174</v>
      </c>
      <c r="E125" s="203" t="s">
        <v>1</v>
      </c>
      <c r="F125" s="204" t="s">
        <v>176</v>
      </c>
      <c r="G125" s="202"/>
      <c r="H125" s="205">
        <v>3.68</v>
      </c>
      <c r="I125" s="206"/>
      <c r="J125" s="202"/>
      <c r="K125" s="202"/>
      <c r="L125" s="207"/>
      <c r="M125" s="208"/>
      <c r="N125" s="202"/>
      <c r="O125" s="202"/>
      <c r="P125" s="202"/>
      <c r="Q125" s="202"/>
      <c r="R125" s="202"/>
      <c r="S125" s="202"/>
      <c r="T125" s="209"/>
      <c r="AT125" s="210" t="s">
        <v>174</v>
      </c>
      <c r="AU125" s="210" t="s">
        <v>86</v>
      </c>
      <c r="AV125" s="200" t="s">
        <v>172</v>
      </c>
      <c r="AW125" s="200" t="s">
        <v>31</v>
      </c>
      <c r="AX125" s="200" t="s">
        <v>84</v>
      </c>
      <c r="AY125" s="210" t="s">
        <v>165</v>
      </c>
    </row>
    <row r="126" spans="2:65" s="20" customFormat="1" ht="37.9" customHeight="1">
      <c r="B126" s="21"/>
      <c r="C126" s="175" t="s">
        <v>86</v>
      </c>
      <c r="D126" s="175" t="s">
        <v>167</v>
      </c>
      <c r="E126" s="176" t="s">
        <v>187</v>
      </c>
      <c r="F126" s="177" t="s">
        <v>188</v>
      </c>
      <c r="G126" s="178" t="s">
        <v>170</v>
      </c>
      <c r="H126" s="179">
        <v>3.68</v>
      </c>
      <c r="I126" s="180"/>
      <c r="J126" s="181">
        <f>ROUND(I126*H126,2)</f>
        <v>0</v>
      </c>
      <c r="K126" s="177" t="s">
        <v>171</v>
      </c>
      <c r="L126" s="25"/>
      <c r="M126" s="182" t="s">
        <v>1</v>
      </c>
      <c r="N126" s="183" t="s">
        <v>41</v>
      </c>
      <c r="O126" s="22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AR126" s="186" t="s">
        <v>172</v>
      </c>
      <c r="AT126" s="186" t="s">
        <v>167</v>
      </c>
      <c r="AU126" s="186" t="s">
        <v>86</v>
      </c>
      <c r="AY126" s="3" t="s">
        <v>165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3" t="s">
        <v>84</v>
      </c>
      <c r="BK126" s="187">
        <f>ROUND(I126*H126,2)</f>
        <v>0</v>
      </c>
      <c r="BL126" s="3" t="s">
        <v>172</v>
      </c>
      <c r="BM126" s="186" t="s">
        <v>767</v>
      </c>
    </row>
    <row r="127" spans="2:65" s="188" customFormat="1">
      <c r="B127" s="189"/>
      <c r="C127" s="190"/>
      <c r="D127" s="191" t="s">
        <v>174</v>
      </c>
      <c r="E127" s="192" t="s">
        <v>1</v>
      </c>
      <c r="F127" s="193" t="s">
        <v>768</v>
      </c>
      <c r="G127" s="190"/>
      <c r="H127" s="194">
        <v>3.68</v>
      </c>
      <c r="I127" s="195"/>
      <c r="J127" s="190"/>
      <c r="K127" s="190"/>
      <c r="L127" s="196"/>
      <c r="M127" s="197"/>
      <c r="N127" s="190"/>
      <c r="O127" s="190"/>
      <c r="P127" s="190"/>
      <c r="Q127" s="190"/>
      <c r="R127" s="190"/>
      <c r="S127" s="190"/>
      <c r="T127" s="198"/>
      <c r="AT127" s="199" t="s">
        <v>174</v>
      </c>
      <c r="AU127" s="199" t="s">
        <v>86</v>
      </c>
      <c r="AV127" s="188" t="s">
        <v>86</v>
      </c>
      <c r="AW127" s="188" t="s">
        <v>31</v>
      </c>
      <c r="AX127" s="188" t="s">
        <v>76</v>
      </c>
      <c r="AY127" s="199" t="s">
        <v>165</v>
      </c>
    </row>
    <row r="128" spans="2:65" s="200" customFormat="1">
      <c r="B128" s="201"/>
      <c r="C128" s="202"/>
      <c r="D128" s="191" t="s">
        <v>174</v>
      </c>
      <c r="E128" s="203" t="s">
        <v>1</v>
      </c>
      <c r="F128" s="204" t="s">
        <v>176</v>
      </c>
      <c r="G128" s="202"/>
      <c r="H128" s="205">
        <v>3.68</v>
      </c>
      <c r="I128" s="206"/>
      <c r="J128" s="202"/>
      <c r="K128" s="202"/>
      <c r="L128" s="207"/>
      <c r="M128" s="208"/>
      <c r="N128" s="202"/>
      <c r="O128" s="202"/>
      <c r="P128" s="202"/>
      <c r="Q128" s="202"/>
      <c r="R128" s="202"/>
      <c r="S128" s="202"/>
      <c r="T128" s="209"/>
      <c r="AT128" s="210" t="s">
        <v>174</v>
      </c>
      <c r="AU128" s="210" t="s">
        <v>86</v>
      </c>
      <c r="AV128" s="200" t="s">
        <v>172</v>
      </c>
      <c r="AW128" s="200" t="s">
        <v>31</v>
      </c>
      <c r="AX128" s="200" t="s">
        <v>84</v>
      </c>
      <c r="AY128" s="210" t="s">
        <v>165</v>
      </c>
    </row>
    <row r="129" spans="2:65" s="20" customFormat="1" ht="24.2" customHeight="1">
      <c r="B129" s="21"/>
      <c r="C129" s="175" t="s">
        <v>134</v>
      </c>
      <c r="D129" s="175" t="s">
        <v>167</v>
      </c>
      <c r="E129" s="176" t="s">
        <v>661</v>
      </c>
      <c r="F129" s="177" t="s">
        <v>662</v>
      </c>
      <c r="G129" s="178" t="s">
        <v>170</v>
      </c>
      <c r="H129" s="179">
        <v>1.86</v>
      </c>
      <c r="I129" s="180"/>
      <c r="J129" s="181">
        <f>ROUND(I129*H129,2)</f>
        <v>0</v>
      </c>
      <c r="K129" s="177" t="s">
        <v>171</v>
      </c>
      <c r="L129" s="25"/>
      <c r="M129" s="182" t="s">
        <v>1</v>
      </c>
      <c r="N129" s="183" t="s">
        <v>41</v>
      </c>
      <c r="O129" s="22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AR129" s="186" t="s">
        <v>172</v>
      </c>
      <c r="AT129" s="186" t="s">
        <v>167</v>
      </c>
      <c r="AU129" s="186" t="s">
        <v>86</v>
      </c>
      <c r="AY129" s="3" t="s">
        <v>165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3" t="s">
        <v>84</v>
      </c>
      <c r="BK129" s="187">
        <f>ROUND(I129*H129,2)</f>
        <v>0</v>
      </c>
      <c r="BL129" s="3" t="s">
        <v>172</v>
      </c>
      <c r="BM129" s="186" t="s">
        <v>769</v>
      </c>
    </row>
    <row r="130" spans="2:65" s="188" customFormat="1">
      <c r="B130" s="189"/>
      <c r="C130" s="190"/>
      <c r="D130" s="191" t="s">
        <v>174</v>
      </c>
      <c r="E130" s="192" t="s">
        <v>1</v>
      </c>
      <c r="F130" s="193" t="s">
        <v>770</v>
      </c>
      <c r="G130" s="190"/>
      <c r="H130" s="194">
        <v>1.86</v>
      </c>
      <c r="I130" s="195"/>
      <c r="J130" s="190"/>
      <c r="K130" s="190"/>
      <c r="L130" s="196"/>
      <c r="M130" s="197"/>
      <c r="N130" s="190"/>
      <c r="O130" s="190"/>
      <c r="P130" s="190"/>
      <c r="Q130" s="190"/>
      <c r="R130" s="190"/>
      <c r="S130" s="190"/>
      <c r="T130" s="198"/>
      <c r="AT130" s="199" t="s">
        <v>174</v>
      </c>
      <c r="AU130" s="199" t="s">
        <v>86</v>
      </c>
      <c r="AV130" s="188" t="s">
        <v>86</v>
      </c>
      <c r="AW130" s="188" t="s">
        <v>31</v>
      </c>
      <c r="AX130" s="188" t="s">
        <v>76</v>
      </c>
      <c r="AY130" s="199" t="s">
        <v>165</v>
      </c>
    </row>
    <row r="131" spans="2:65" s="200" customFormat="1">
      <c r="B131" s="201"/>
      <c r="C131" s="202"/>
      <c r="D131" s="191" t="s">
        <v>174</v>
      </c>
      <c r="E131" s="203" t="s">
        <v>1</v>
      </c>
      <c r="F131" s="204" t="s">
        <v>176</v>
      </c>
      <c r="G131" s="202"/>
      <c r="H131" s="205">
        <v>1.86</v>
      </c>
      <c r="I131" s="206"/>
      <c r="J131" s="202"/>
      <c r="K131" s="202"/>
      <c r="L131" s="207"/>
      <c r="M131" s="208"/>
      <c r="N131" s="202"/>
      <c r="O131" s="202"/>
      <c r="P131" s="202"/>
      <c r="Q131" s="202"/>
      <c r="R131" s="202"/>
      <c r="S131" s="202"/>
      <c r="T131" s="209"/>
      <c r="AT131" s="210" t="s">
        <v>174</v>
      </c>
      <c r="AU131" s="210" t="s">
        <v>86</v>
      </c>
      <c r="AV131" s="200" t="s">
        <v>172</v>
      </c>
      <c r="AW131" s="200" t="s">
        <v>31</v>
      </c>
      <c r="AX131" s="200" t="s">
        <v>84</v>
      </c>
      <c r="AY131" s="210" t="s">
        <v>165</v>
      </c>
    </row>
    <row r="132" spans="2:65" s="159" customFormat="1" ht="22.9" customHeight="1">
      <c r="B132" s="160"/>
      <c r="C132" s="161"/>
      <c r="D132" s="162" t="s">
        <v>75</v>
      </c>
      <c r="E132" s="173" t="s">
        <v>86</v>
      </c>
      <c r="F132" s="173" t="s">
        <v>205</v>
      </c>
      <c r="G132" s="161"/>
      <c r="H132" s="161"/>
      <c r="I132" s="164"/>
      <c r="J132" s="174">
        <f>BK132</f>
        <v>0</v>
      </c>
      <c r="K132" s="161"/>
      <c r="L132" s="166"/>
      <c r="M132" s="167"/>
      <c r="N132" s="161"/>
      <c r="O132" s="161"/>
      <c r="P132" s="168">
        <f>SUM(P133:P148)</f>
        <v>0</v>
      </c>
      <c r="Q132" s="161"/>
      <c r="R132" s="168">
        <f>SUM(R133:R148)</f>
        <v>9.8061921600000019</v>
      </c>
      <c r="S132" s="161"/>
      <c r="T132" s="169">
        <f>SUM(T133:T148)</f>
        <v>0</v>
      </c>
      <c r="AR132" s="170" t="s">
        <v>84</v>
      </c>
      <c r="AT132" s="171" t="s">
        <v>75</v>
      </c>
      <c r="AU132" s="171" t="s">
        <v>84</v>
      </c>
      <c r="AY132" s="170" t="s">
        <v>165</v>
      </c>
      <c r="BK132" s="172">
        <f>SUM(BK133:BK148)</f>
        <v>0</v>
      </c>
    </row>
    <row r="133" spans="2:65" s="20" customFormat="1" ht="16.5" customHeight="1">
      <c r="B133" s="21"/>
      <c r="C133" s="175" t="s">
        <v>172</v>
      </c>
      <c r="D133" s="175" t="s">
        <v>167</v>
      </c>
      <c r="E133" s="176" t="s">
        <v>211</v>
      </c>
      <c r="F133" s="177" t="s">
        <v>212</v>
      </c>
      <c r="G133" s="178" t="s">
        <v>170</v>
      </c>
      <c r="H133" s="179">
        <v>3.68</v>
      </c>
      <c r="I133" s="180"/>
      <c r="J133" s="181">
        <f>ROUND(I133*H133,2)</f>
        <v>0</v>
      </c>
      <c r="K133" s="177" t="s">
        <v>171</v>
      </c>
      <c r="L133" s="25"/>
      <c r="M133" s="182" t="s">
        <v>1</v>
      </c>
      <c r="N133" s="183" t="s">
        <v>41</v>
      </c>
      <c r="O133" s="22"/>
      <c r="P133" s="184">
        <f>O133*H133</f>
        <v>0</v>
      </c>
      <c r="Q133" s="184">
        <v>2.3010199999999998</v>
      </c>
      <c r="R133" s="184">
        <f>Q133*H133</f>
        <v>8.4677536</v>
      </c>
      <c r="S133" s="184">
        <v>0</v>
      </c>
      <c r="T133" s="185">
        <f>S133*H133</f>
        <v>0</v>
      </c>
      <c r="AR133" s="186" t="s">
        <v>172</v>
      </c>
      <c r="AT133" s="186" t="s">
        <v>167</v>
      </c>
      <c r="AU133" s="186" t="s">
        <v>86</v>
      </c>
      <c r="AY133" s="3" t="s">
        <v>165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3" t="s">
        <v>84</v>
      </c>
      <c r="BK133" s="187">
        <f>ROUND(I133*H133,2)</f>
        <v>0</v>
      </c>
      <c r="BL133" s="3" t="s">
        <v>172</v>
      </c>
      <c r="BM133" s="186" t="s">
        <v>771</v>
      </c>
    </row>
    <row r="134" spans="2:65" s="188" customFormat="1">
      <c r="B134" s="189"/>
      <c r="C134" s="190"/>
      <c r="D134" s="191" t="s">
        <v>174</v>
      </c>
      <c r="E134" s="192" t="s">
        <v>1</v>
      </c>
      <c r="F134" s="193" t="s">
        <v>766</v>
      </c>
      <c r="G134" s="190"/>
      <c r="H134" s="194">
        <v>3.68</v>
      </c>
      <c r="I134" s="195"/>
      <c r="J134" s="190"/>
      <c r="K134" s="190"/>
      <c r="L134" s="196"/>
      <c r="M134" s="197"/>
      <c r="N134" s="190"/>
      <c r="O134" s="190"/>
      <c r="P134" s="190"/>
      <c r="Q134" s="190"/>
      <c r="R134" s="190"/>
      <c r="S134" s="190"/>
      <c r="T134" s="198"/>
      <c r="AT134" s="199" t="s">
        <v>174</v>
      </c>
      <c r="AU134" s="199" t="s">
        <v>86</v>
      </c>
      <c r="AV134" s="188" t="s">
        <v>86</v>
      </c>
      <c r="AW134" s="188" t="s">
        <v>31</v>
      </c>
      <c r="AX134" s="188" t="s">
        <v>76</v>
      </c>
      <c r="AY134" s="199" t="s">
        <v>165</v>
      </c>
    </row>
    <row r="135" spans="2:65" s="200" customFormat="1">
      <c r="B135" s="201"/>
      <c r="C135" s="202"/>
      <c r="D135" s="191" t="s">
        <v>174</v>
      </c>
      <c r="E135" s="203" t="s">
        <v>1</v>
      </c>
      <c r="F135" s="204" t="s">
        <v>176</v>
      </c>
      <c r="G135" s="202"/>
      <c r="H135" s="205">
        <v>3.68</v>
      </c>
      <c r="I135" s="206"/>
      <c r="J135" s="202"/>
      <c r="K135" s="202"/>
      <c r="L135" s="207"/>
      <c r="M135" s="208"/>
      <c r="N135" s="202"/>
      <c r="O135" s="202"/>
      <c r="P135" s="202"/>
      <c r="Q135" s="202"/>
      <c r="R135" s="202"/>
      <c r="S135" s="202"/>
      <c r="T135" s="209"/>
      <c r="AT135" s="210" t="s">
        <v>174</v>
      </c>
      <c r="AU135" s="210" t="s">
        <v>86</v>
      </c>
      <c r="AV135" s="200" t="s">
        <v>172</v>
      </c>
      <c r="AW135" s="200" t="s">
        <v>31</v>
      </c>
      <c r="AX135" s="200" t="s">
        <v>84</v>
      </c>
      <c r="AY135" s="210" t="s">
        <v>165</v>
      </c>
    </row>
    <row r="136" spans="2:65" s="20" customFormat="1" ht="24.2" customHeight="1">
      <c r="B136" s="21"/>
      <c r="C136" s="175" t="s">
        <v>191</v>
      </c>
      <c r="D136" s="175" t="s">
        <v>167</v>
      </c>
      <c r="E136" s="176" t="s">
        <v>672</v>
      </c>
      <c r="F136" s="177" t="s">
        <v>673</v>
      </c>
      <c r="G136" s="178" t="s">
        <v>170</v>
      </c>
      <c r="H136" s="179">
        <v>0.504</v>
      </c>
      <c r="I136" s="180"/>
      <c r="J136" s="181">
        <f>ROUND(I136*H136,2)</f>
        <v>0</v>
      </c>
      <c r="K136" s="177" t="s">
        <v>171</v>
      </c>
      <c r="L136" s="25"/>
      <c r="M136" s="182" t="s">
        <v>1</v>
      </c>
      <c r="N136" s="183" t="s">
        <v>41</v>
      </c>
      <c r="O136" s="22"/>
      <c r="P136" s="184">
        <f>O136*H136</f>
        <v>0</v>
      </c>
      <c r="Q136" s="184">
        <v>2.5018699999999998</v>
      </c>
      <c r="R136" s="184">
        <f>Q136*H136</f>
        <v>1.26094248</v>
      </c>
      <c r="S136" s="184">
        <v>0</v>
      </c>
      <c r="T136" s="185">
        <f>S136*H136</f>
        <v>0</v>
      </c>
      <c r="AR136" s="186" t="s">
        <v>172</v>
      </c>
      <c r="AT136" s="186" t="s">
        <v>167</v>
      </c>
      <c r="AU136" s="186" t="s">
        <v>86</v>
      </c>
      <c r="AY136" s="3" t="s">
        <v>165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3" t="s">
        <v>84</v>
      </c>
      <c r="BK136" s="187">
        <f>ROUND(I136*H136,2)</f>
        <v>0</v>
      </c>
      <c r="BL136" s="3" t="s">
        <v>172</v>
      </c>
      <c r="BM136" s="186" t="s">
        <v>772</v>
      </c>
    </row>
    <row r="137" spans="2:65" s="188" customFormat="1">
      <c r="B137" s="189"/>
      <c r="C137" s="190"/>
      <c r="D137" s="191" t="s">
        <v>174</v>
      </c>
      <c r="E137" s="192" t="s">
        <v>1</v>
      </c>
      <c r="F137" s="193" t="s">
        <v>773</v>
      </c>
      <c r="G137" s="190"/>
      <c r="H137" s="194">
        <v>0.504</v>
      </c>
      <c r="I137" s="195"/>
      <c r="J137" s="190"/>
      <c r="K137" s="190"/>
      <c r="L137" s="196"/>
      <c r="M137" s="197"/>
      <c r="N137" s="190"/>
      <c r="O137" s="190"/>
      <c r="P137" s="190"/>
      <c r="Q137" s="190"/>
      <c r="R137" s="190"/>
      <c r="S137" s="190"/>
      <c r="T137" s="198"/>
      <c r="AT137" s="199" t="s">
        <v>174</v>
      </c>
      <c r="AU137" s="199" t="s">
        <v>86</v>
      </c>
      <c r="AV137" s="188" t="s">
        <v>86</v>
      </c>
      <c r="AW137" s="188" t="s">
        <v>31</v>
      </c>
      <c r="AX137" s="188" t="s">
        <v>76</v>
      </c>
      <c r="AY137" s="199" t="s">
        <v>165</v>
      </c>
    </row>
    <row r="138" spans="2:65" s="200" customFormat="1">
      <c r="B138" s="201"/>
      <c r="C138" s="202"/>
      <c r="D138" s="191" t="s">
        <v>174</v>
      </c>
      <c r="E138" s="203" t="s">
        <v>1</v>
      </c>
      <c r="F138" s="204" t="s">
        <v>176</v>
      </c>
      <c r="G138" s="202"/>
      <c r="H138" s="205">
        <v>0.504</v>
      </c>
      <c r="I138" s="206"/>
      <c r="J138" s="202"/>
      <c r="K138" s="202"/>
      <c r="L138" s="207"/>
      <c r="M138" s="208"/>
      <c r="N138" s="202"/>
      <c r="O138" s="202"/>
      <c r="P138" s="202"/>
      <c r="Q138" s="202"/>
      <c r="R138" s="202"/>
      <c r="S138" s="202"/>
      <c r="T138" s="209"/>
      <c r="AT138" s="210" t="s">
        <v>174</v>
      </c>
      <c r="AU138" s="210" t="s">
        <v>86</v>
      </c>
      <c r="AV138" s="200" t="s">
        <v>172</v>
      </c>
      <c r="AW138" s="200" t="s">
        <v>31</v>
      </c>
      <c r="AX138" s="200" t="s">
        <v>84</v>
      </c>
      <c r="AY138" s="210" t="s">
        <v>165</v>
      </c>
    </row>
    <row r="139" spans="2:65" s="20" customFormat="1" ht="16.5" customHeight="1">
      <c r="B139" s="21"/>
      <c r="C139" s="175" t="s">
        <v>198</v>
      </c>
      <c r="D139" s="175" t="s">
        <v>167</v>
      </c>
      <c r="E139" s="176" t="s">
        <v>676</v>
      </c>
      <c r="F139" s="177" t="s">
        <v>677</v>
      </c>
      <c r="G139" s="178" t="s">
        <v>132</v>
      </c>
      <c r="H139" s="179">
        <v>5.1520000000000001</v>
      </c>
      <c r="I139" s="180"/>
      <c r="J139" s="181">
        <f>ROUND(I139*H139,2)</f>
        <v>0</v>
      </c>
      <c r="K139" s="177" t="s">
        <v>171</v>
      </c>
      <c r="L139" s="25"/>
      <c r="M139" s="182" t="s">
        <v>1</v>
      </c>
      <c r="N139" s="183" t="s">
        <v>41</v>
      </c>
      <c r="O139" s="22"/>
      <c r="P139" s="184">
        <f>O139*H139</f>
        <v>0</v>
      </c>
      <c r="Q139" s="184">
        <v>2.6900000000000001E-3</v>
      </c>
      <c r="R139" s="184">
        <f>Q139*H139</f>
        <v>1.3858880000000001E-2</v>
      </c>
      <c r="S139" s="184">
        <v>0</v>
      </c>
      <c r="T139" s="185">
        <f>S139*H139</f>
        <v>0</v>
      </c>
      <c r="AR139" s="186" t="s">
        <v>172</v>
      </c>
      <c r="AT139" s="186" t="s">
        <v>167</v>
      </c>
      <c r="AU139" s="186" t="s">
        <v>86</v>
      </c>
      <c r="AY139" s="3" t="s">
        <v>165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3" t="s">
        <v>84</v>
      </c>
      <c r="BK139" s="187">
        <f>ROUND(I139*H139,2)</f>
        <v>0</v>
      </c>
      <c r="BL139" s="3" t="s">
        <v>172</v>
      </c>
      <c r="BM139" s="186" t="s">
        <v>774</v>
      </c>
    </row>
    <row r="140" spans="2:65" s="188" customFormat="1">
      <c r="B140" s="189"/>
      <c r="C140" s="190"/>
      <c r="D140" s="191" t="s">
        <v>174</v>
      </c>
      <c r="E140" s="192" t="s">
        <v>1</v>
      </c>
      <c r="F140" s="193" t="s">
        <v>775</v>
      </c>
      <c r="G140" s="190"/>
      <c r="H140" s="194">
        <v>5.1520000000000001</v>
      </c>
      <c r="I140" s="195"/>
      <c r="J140" s="190"/>
      <c r="K140" s="190"/>
      <c r="L140" s="196"/>
      <c r="M140" s="197"/>
      <c r="N140" s="190"/>
      <c r="O140" s="190"/>
      <c r="P140" s="190"/>
      <c r="Q140" s="190"/>
      <c r="R140" s="190"/>
      <c r="S140" s="190"/>
      <c r="T140" s="198"/>
      <c r="AT140" s="199" t="s">
        <v>174</v>
      </c>
      <c r="AU140" s="199" t="s">
        <v>86</v>
      </c>
      <c r="AV140" s="188" t="s">
        <v>86</v>
      </c>
      <c r="AW140" s="188" t="s">
        <v>31</v>
      </c>
      <c r="AX140" s="188" t="s">
        <v>76</v>
      </c>
      <c r="AY140" s="199" t="s">
        <v>165</v>
      </c>
    </row>
    <row r="141" spans="2:65" s="200" customFormat="1">
      <c r="B141" s="201"/>
      <c r="C141" s="202"/>
      <c r="D141" s="191" t="s">
        <v>174</v>
      </c>
      <c r="E141" s="203" t="s">
        <v>1</v>
      </c>
      <c r="F141" s="204" t="s">
        <v>176</v>
      </c>
      <c r="G141" s="202"/>
      <c r="H141" s="205">
        <v>5.1520000000000001</v>
      </c>
      <c r="I141" s="206"/>
      <c r="J141" s="202"/>
      <c r="K141" s="202"/>
      <c r="L141" s="207"/>
      <c r="M141" s="208"/>
      <c r="N141" s="202"/>
      <c r="O141" s="202"/>
      <c r="P141" s="202"/>
      <c r="Q141" s="202"/>
      <c r="R141" s="202"/>
      <c r="S141" s="202"/>
      <c r="T141" s="209"/>
      <c r="AT141" s="210" t="s">
        <v>174</v>
      </c>
      <c r="AU141" s="210" t="s">
        <v>86</v>
      </c>
      <c r="AV141" s="200" t="s">
        <v>172</v>
      </c>
      <c r="AW141" s="200" t="s">
        <v>31</v>
      </c>
      <c r="AX141" s="200" t="s">
        <v>84</v>
      </c>
      <c r="AY141" s="210" t="s">
        <v>165</v>
      </c>
    </row>
    <row r="142" spans="2:65" s="20" customFormat="1" ht="16.5" customHeight="1">
      <c r="B142" s="21"/>
      <c r="C142" s="175" t="s">
        <v>206</v>
      </c>
      <c r="D142" s="175" t="s">
        <v>167</v>
      </c>
      <c r="E142" s="176" t="s">
        <v>680</v>
      </c>
      <c r="F142" s="177" t="s">
        <v>681</v>
      </c>
      <c r="G142" s="178" t="s">
        <v>132</v>
      </c>
      <c r="H142" s="179">
        <v>5.1520000000000001</v>
      </c>
      <c r="I142" s="180"/>
      <c r="J142" s="181">
        <f t="shared" ref="J142:J143" si="3">ROUND(I142*H142,2)</f>
        <v>0</v>
      </c>
      <c r="K142" s="177" t="s">
        <v>171</v>
      </c>
      <c r="L142" s="25"/>
      <c r="M142" s="182" t="s">
        <v>1</v>
      </c>
      <c r="N142" s="183" t="s">
        <v>41</v>
      </c>
      <c r="O142" s="22"/>
      <c r="P142" s="184">
        <f t="shared" ref="P142:P143" si="4">O142*H142</f>
        <v>0</v>
      </c>
      <c r="Q142" s="184">
        <v>0</v>
      </c>
      <c r="R142" s="184">
        <f t="shared" ref="R142:R143" si="5">Q142*H142</f>
        <v>0</v>
      </c>
      <c r="S142" s="184">
        <v>0</v>
      </c>
      <c r="T142" s="185">
        <f t="shared" ref="T142:T143" si="6">S142*H142</f>
        <v>0</v>
      </c>
      <c r="AR142" s="186" t="s">
        <v>172</v>
      </c>
      <c r="AT142" s="186" t="s">
        <v>167</v>
      </c>
      <c r="AU142" s="186" t="s">
        <v>86</v>
      </c>
      <c r="AY142" s="3" t="s">
        <v>165</v>
      </c>
      <c r="BE142" s="187">
        <f t="shared" ref="BE142:BE150" si="7">IF(N142="základní",J142,0)</f>
        <v>0</v>
      </c>
      <c r="BF142" s="187">
        <f t="shared" ref="BF142:BF150" si="8">IF(N142="snížená",J142,0)</f>
        <v>0</v>
      </c>
      <c r="BG142" s="187">
        <f t="shared" ref="BG142:BG150" si="9">IF(N142="zákl. přenesená",J142,0)</f>
        <v>0</v>
      </c>
      <c r="BH142" s="187">
        <f t="shared" ref="BH142:BH150" si="10">IF(N142="sníž. přenesená",J142,0)</f>
        <v>0</v>
      </c>
      <c r="BI142" s="187">
        <f t="shared" ref="BI142:BI150" si="11">IF(N142="nulová",J142,0)</f>
        <v>0</v>
      </c>
      <c r="BJ142" s="3" t="s">
        <v>84</v>
      </c>
      <c r="BK142" s="187">
        <f t="shared" ref="BK142:BK143" si="12">ROUND(I142*H142,2)</f>
        <v>0</v>
      </c>
      <c r="BL142" s="3" t="s">
        <v>172</v>
      </c>
      <c r="BM142" s="186" t="s">
        <v>776</v>
      </c>
    </row>
    <row r="143" spans="2:65" s="20" customFormat="1" ht="21.75" customHeight="1">
      <c r="B143" s="21"/>
      <c r="C143" s="175" t="s">
        <v>203</v>
      </c>
      <c r="D143" s="175" t="s">
        <v>167</v>
      </c>
      <c r="E143" s="176" t="s">
        <v>683</v>
      </c>
      <c r="F143" s="177" t="s">
        <v>684</v>
      </c>
      <c r="G143" s="178" t="s">
        <v>202</v>
      </c>
      <c r="H143" s="179">
        <v>0.06</v>
      </c>
      <c r="I143" s="180"/>
      <c r="J143" s="181">
        <f t="shared" si="3"/>
        <v>0</v>
      </c>
      <c r="K143" s="177" t="s">
        <v>171</v>
      </c>
      <c r="L143" s="25"/>
      <c r="M143" s="182" t="s">
        <v>1</v>
      </c>
      <c r="N143" s="183" t="s">
        <v>41</v>
      </c>
      <c r="O143" s="22"/>
      <c r="P143" s="184">
        <f t="shared" si="4"/>
        <v>0</v>
      </c>
      <c r="Q143" s="184">
        <v>1.0606199999999999</v>
      </c>
      <c r="R143" s="184">
        <f t="shared" si="5"/>
        <v>6.3637199999999991E-2</v>
      </c>
      <c r="S143" s="184">
        <v>0</v>
      </c>
      <c r="T143" s="185">
        <f t="shared" si="6"/>
        <v>0</v>
      </c>
      <c r="AR143" s="186" t="s">
        <v>172</v>
      </c>
      <c r="AT143" s="186" t="s">
        <v>167</v>
      </c>
      <c r="AU143" s="186" t="s">
        <v>86</v>
      </c>
      <c r="AY143" s="3" t="s">
        <v>165</v>
      </c>
      <c r="BE143" s="187">
        <f t="shared" si="7"/>
        <v>0</v>
      </c>
      <c r="BF143" s="187">
        <f t="shared" si="8"/>
        <v>0</v>
      </c>
      <c r="BG143" s="187">
        <f t="shared" si="9"/>
        <v>0</v>
      </c>
      <c r="BH143" s="187">
        <f t="shared" si="10"/>
        <v>0</v>
      </c>
      <c r="BI143" s="187">
        <f t="shared" si="11"/>
        <v>0</v>
      </c>
      <c r="BJ143" s="3" t="s">
        <v>84</v>
      </c>
      <c r="BK143" s="187">
        <f t="shared" si="12"/>
        <v>0</v>
      </c>
      <c r="BL143" s="3" t="s">
        <v>172</v>
      </c>
      <c r="BM143" s="186" t="s">
        <v>777</v>
      </c>
    </row>
    <row r="144" spans="2:65" s="211" customFormat="1">
      <c r="B144" s="212"/>
      <c r="C144" s="213"/>
      <c r="D144" s="191" t="s">
        <v>174</v>
      </c>
      <c r="E144" s="214" t="s">
        <v>1</v>
      </c>
      <c r="F144" s="215" t="s">
        <v>226</v>
      </c>
      <c r="G144" s="213"/>
      <c r="H144" s="214" t="s">
        <v>1</v>
      </c>
      <c r="I144" s="216"/>
      <c r="J144" s="213"/>
      <c r="K144" s="213"/>
      <c r="L144" s="217"/>
      <c r="M144" s="218"/>
      <c r="N144" s="213"/>
      <c r="O144" s="213"/>
      <c r="P144" s="213"/>
      <c r="Q144" s="213"/>
      <c r="R144" s="213"/>
      <c r="S144" s="213"/>
      <c r="T144" s="219"/>
      <c r="AT144" s="220" t="s">
        <v>174</v>
      </c>
      <c r="AU144" s="220" t="s">
        <v>86</v>
      </c>
      <c r="AV144" s="211" t="s">
        <v>84</v>
      </c>
      <c r="AW144" s="211" t="s">
        <v>31</v>
      </c>
      <c r="AX144" s="211" t="s">
        <v>76</v>
      </c>
      <c r="AY144" s="220" t="s">
        <v>165</v>
      </c>
    </row>
    <row r="145" spans="2:65" s="188" customFormat="1">
      <c r="B145" s="189"/>
      <c r="C145" s="190"/>
      <c r="D145" s="191" t="s">
        <v>174</v>
      </c>
      <c r="E145" s="192" t="s">
        <v>1</v>
      </c>
      <c r="F145" s="193" t="s">
        <v>686</v>
      </c>
      <c r="G145" s="190"/>
      <c r="H145" s="194">
        <v>0.06</v>
      </c>
      <c r="I145" s="195"/>
      <c r="J145" s="190"/>
      <c r="K145" s="190"/>
      <c r="L145" s="196"/>
      <c r="M145" s="197"/>
      <c r="N145" s="190"/>
      <c r="O145" s="190"/>
      <c r="P145" s="190"/>
      <c r="Q145" s="190"/>
      <c r="R145" s="190"/>
      <c r="S145" s="190"/>
      <c r="T145" s="198"/>
      <c r="AT145" s="199" t="s">
        <v>174</v>
      </c>
      <c r="AU145" s="199" t="s">
        <v>86</v>
      </c>
      <c r="AV145" s="188" t="s">
        <v>86</v>
      </c>
      <c r="AW145" s="188" t="s">
        <v>31</v>
      </c>
      <c r="AX145" s="188" t="s">
        <v>84</v>
      </c>
      <c r="AY145" s="199" t="s">
        <v>165</v>
      </c>
    </row>
    <row r="146" spans="2:65" s="20" customFormat="1">
      <c r="B146" s="21"/>
      <c r="C146" s="22"/>
      <c r="D146" s="191" t="s">
        <v>218</v>
      </c>
      <c r="E146" s="22"/>
      <c r="F146" s="231" t="s">
        <v>219</v>
      </c>
      <c r="G146" s="22"/>
      <c r="H146" s="22"/>
      <c r="I146" s="22"/>
      <c r="J146" s="22"/>
      <c r="K146" s="22"/>
      <c r="L146" s="25"/>
      <c r="M146" s="232"/>
      <c r="N146" s="22"/>
      <c r="O146" s="22"/>
      <c r="P146" s="22"/>
      <c r="Q146" s="22"/>
      <c r="R146" s="22"/>
      <c r="S146" s="22"/>
      <c r="T146" s="56"/>
      <c r="AU146" s="3" t="s">
        <v>86</v>
      </c>
    </row>
    <row r="147" spans="2:65" s="20" customFormat="1">
      <c r="B147" s="21"/>
      <c r="C147" s="22"/>
      <c r="D147" s="191" t="s">
        <v>218</v>
      </c>
      <c r="E147" s="22"/>
      <c r="F147" s="233" t="s">
        <v>773</v>
      </c>
      <c r="G147" s="22"/>
      <c r="H147" s="234">
        <v>0.504</v>
      </c>
      <c r="I147" s="22"/>
      <c r="J147" s="22"/>
      <c r="K147" s="22"/>
      <c r="L147" s="25"/>
      <c r="M147" s="232"/>
      <c r="N147" s="22"/>
      <c r="O147" s="22"/>
      <c r="P147" s="22"/>
      <c r="Q147" s="22"/>
      <c r="R147" s="22"/>
      <c r="S147" s="22"/>
      <c r="T147" s="56"/>
      <c r="AU147" s="3" t="s">
        <v>86</v>
      </c>
    </row>
    <row r="148" spans="2:65" s="20" customFormat="1">
      <c r="B148" s="21"/>
      <c r="C148" s="22"/>
      <c r="D148" s="191" t="s">
        <v>218</v>
      </c>
      <c r="E148" s="22"/>
      <c r="F148" s="233" t="s">
        <v>176</v>
      </c>
      <c r="G148" s="22"/>
      <c r="H148" s="234">
        <v>0.504</v>
      </c>
      <c r="I148" s="22"/>
      <c r="J148" s="22"/>
      <c r="K148" s="22"/>
      <c r="L148" s="25"/>
      <c r="M148" s="232"/>
      <c r="N148" s="22"/>
      <c r="O148" s="22"/>
      <c r="P148" s="22"/>
      <c r="Q148" s="22"/>
      <c r="R148" s="22"/>
      <c r="S148" s="22"/>
      <c r="T148" s="56"/>
      <c r="AU148" s="3" t="s">
        <v>86</v>
      </c>
    </row>
    <row r="149" spans="2:65" s="159" customFormat="1" ht="22.9" customHeight="1">
      <c r="B149" s="160"/>
      <c r="C149" s="161"/>
      <c r="D149" s="162" t="s">
        <v>75</v>
      </c>
      <c r="E149" s="173" t="s">
        <v>272</v>
      </c>
      <c r="F149" s="173" t="s">
        <v>273</v>
      </c>
      <c r="G149" s="161"/>
      <c r="H149" s="161"/>
      <c r="I149" s="164"/>
      <c r="J149" s="174">
        <f>BK149</f>
        <v>0</v>
      </c>
      <c r="K149" s="161"/>
      <c r="L149" s="166"/>
      <c r="M149" s="167"/>
      <c r="N149" s="161"/>
      <c r="O149" s="161"/>
      <c r="P149" s="168">
        <f>P150</f>
        <v>0</v>
      </c>
      <c r="Q149" s="161"/>
      <c r="R149" s="168">
        <f>R150</f>
        <v>0</v>
      </c>
      <c r="S149" s="161"/>
      <c r="T149" s="169">
        <f>T150</f>
        <v>0</v>
      </c>
      <c r="AR149" s="170" t="s">
        <v>84</v>
      </c>
      <c r="AT149" s="171" t="s">
        <v>75</v>
      </c>
      <c r="AU149" s="171" t="s">
        <v>84</v>
      </c>
      <c r="AY149" s="170" t="s">
        <v>165</v>
      </c>
      <c r="BK149" s="172">
        <f>BK150</f>
        <v>0</v>
      </c>
    </row>
    <row r="150" spans="2:65" s="20" customFormat="1" ht="33" customHeight="1">
      <c r="B150" s="21"/>
      <c r="C150" s="175" t="s">
        <v>214</v>
      </c>
      <c r="D150" s="175" t="s">
        <v>167</v>
      </c>
      <c r="E150" s="176" t="s">
        <v>397</v>
      </c>
      <c r="F150" s="177" t="s">
        <v>398</v>
      </c>
      <c r="G150" s="178" t="s">
        <v>202</v>
      </c>
      <c r="H150" s="179">
        <v>9.8059999999999992</v>
      </c>
      <c r="I150" s="180"/>
      <c r="J150" s="181">
        <f>ROUND(I150*H150,2)</f>
        <v>0</v>
      </c>
      <c r="K150" s="177" t="s">
        <v>171</v>
      </c>
      <c r="L150" s="25"/>
      <c r="M150" s="236" t="s">
        <v>1</v>
      </c>
      <c r="N150" s="237" t="s">
        <v>41</v>
      </c>
      <c r="O150" s="238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AR150" s="186" t="s">
        <v>172</v>
      </c>
      <c r="AT150" s="186" t="s">
        <v>167</v>
      </c>
      <c r="AU150" s="186" t="s">
        <v>86</v>
      </c>
      <c r="AY150" s="3" t="s">
        <v>165</v>
      </c>
      <c r="BE150" s="187">
        <f t="shared" si="7"/>
        <v>0</v>
      </c>
      <c r="BF150" s="187">
        <f t="shared" si="8"/>
        <v>0</v>
      </c>
      <c r="BG150" s="187">
        <f t="shared" si="9"/>
        <v>0</v>
      </c>
      <c r="BH150" s="187">
        <f t="shared" si="10"/>
        <v>0</v>
      </c>
      <c r="BI150" s="187">
        <f t="shared" si="11"/>
        <v>0</v>
      </c>
      <c r="BJ150" s="3" t="s">
        <v>84</v>
      </c>
      <c r="BK150" s="187">
        <f>ROUND(I150*H150,2)</f>
        <v>0</v>
      </c>
      <c r="BL150" s="3" t="s">
        <v>172</v>
      </c>
      <c r="BM150" s="186" t="s">
        <v>778</v>
      </c>
    </row>
    <row r="151" spans="2:65" s="20" customFormat="1" ht="6.95" customHeight="1">
      <c r="B151" s="37"/>
      <c r="C151" s="38"/>
      <c r="D151" s="38"/>
      <c r="E151" s="38"/>
      <c r="F151" s="38"/>
      <c r="G151" s="38"/>
      <c r="H151" s="38"/>
      <c r="I151" s="38"/>
      <c r="J151" s="38"/>
      <c r="K151" s="38"/>
      <c r="L151" s="25"/>
    </row>
  </sheetData>
  <sheetProtection algorithmName="SHA-512" hashValue="c2H77NZhkDmUQd6neW2/re/rRsq6b03TszQ1bQznazqT2nvQmnMPqY2VvnOiBWzcKpS2g5ng0zNUlJt4HxfICA==" saltValue="RzKqg3X+gW9+eYq7QMUt0+997nkKBYPcjuZ5aruQXFcEVFI+cz/4CnlKTz0XNN6GLjLjarH2mOHYg7I8A8a5kw==" spinCount="100000" sheet="1" objects="1" scenarios="1" formatColumns="0" formatRows="0" autoFilter="0"/>
  <autoFilter ref="C119:K150" xr:uid="{00000000-0009-0000-0000-00000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3" t="s">
        <v>110</v>
      </c>
    </row>
    <row r="3" spans="2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6"/>
      <c r="AT3" s="3" t="s">
        <v>86</v>
      </c>
    </row>
    <row r="4" spans="2:46" s="1" customFormat="1" ht="24.95" customHeight="1">
      <c r="B4" s="6"/>
      <c r="D4" s="104" t="s">
        <v>135</v>
      </c>
      <c r="L4" s="6"/>
      <c r="M4" s="105" t="s">
        <v>10</v>
      </c>
      <c r="AT4" s="3" t="s">
        <v>4</v>
      </c>
    </row>
    <row r="5" spans="2:46" s="1" customFormat="1" ht="6.95" customHeight="1">
      <c r="B5" s="6"/>
      <c r="L5" s="6"/>
    </row>
    <row r="6" spans="2:46" s="1" customFormat="1" ht="12" customHeight="1">
      <c r="B6" s="6"/>
      <c r="D6" s="106" t="s">
        <v>16</v>
      </c>
      <c r="L6" s="6"/>
    </row>
    <row r="7" spans="2:46" s="1" customFormat="1" ht="16.5" customHeight="1">
      <c r="B7" s="6"/>
      <c r="E7" s="302" t="str">
        <f>'Rekapitulace stavby'!K6</f>
        <v>Rozšíření infrastruktury cestovního ruchu u Pilské nádrže</v>
      </c>
      <c r="F7" s="303"/>
      <c r="G7" s="303"/>
      <c r="H7" s="303"/>
      <c r="L7" s="6"/>
    </row>
    <row r="8" spans="2:46" s="20" customFormat="1" ht="12" customHeight="1">
      <c r="B8" s="25"/>
      <c r="D8" s="106" t="s">
        <v>136</v>
      </c>
      <c r="L8" s="25"/>
    </row>
    <row r="9" spans="2:46" s="20" customFormat="1" ht="16.5" customHeight="1">
      <c r="B9" s="25"/>
      <c r="E9" s="304" t="s">
        <v>779</v>
      </c>
      <c r="F9" s="305"/>
      <c r="G9" s="305"/>
      <c r="H9" s="305"/>
      <c r="L9" s="25"/>
    </row>
    <row r="10" spans="2:46" s="20" customFormat="1">
      <c r="B10" s="25"/>
      <c r="L10" s="25"/>
    </row>
    <row r="11" spans="2:46" s="20" customFormat="1" ht="12" customHeight="1">
      <c r="B11" s="25"/>
      <c r="D11" s="106" t="s">
        <v>18</v>
      </c>
      <c r="F11" s="96" t="s">
        <v>1</v>
      </c>
      <c r="I11" s="106" t="s">
        <v>19</v>
      </c>
      <c r="J11" s="96" t="s">
        <v>1</v>
      </c>
      <c r="L11" s="25"/>
    </row>
    <row r="12" spans="2:46" s="20" customFormat="1" ht="12" customHeight="1">
      <c r="B12" s="25"/>
      <c r="D12" s="106" t="s">
        <v>20</v>
      </c>
      <c r="F12" s="96" t="s">
        <v>21</v>
      </c>
      <c r="I12" s="106" t="s">
        <v>22</v>
      </c>
      <c r="J12" s="107" t="str">
        <f>'Rekapitulace stavby'!AN8</f>
        <v>Vyplň údaj</v>
      </c>
      <c r="L12" s="25"/>
    </row>
    <row r="13" spans="2:46" s="20" customFormat="1" ht="10.9" customHeight="1">
      <c r="B13" s="25"/>
      <c r="L13" s="25"/>
    </row>
    <row r="14" spans="2:46" s="20" customFormat="1" ht="12" customHeight="1">
      <c r="B14" s="25"/>
      <c r="D14" s="106" t="s">
        <v>23</v>
      </c>
      <c r="I14" s="106" t="s">
        <v>24</v>
      </c>
      <c r="J14" s="96" t="str">
        <f>IF('Rekapitulace stavby'!AN10="","",'Rekapitulace stavby'!AN10)</f>
        <v/>
      </c>
      <c r="L14" s="25"/>
    </row>
    <row r="15" spans="2:46" s="20" customFormat="1" ht="18" customHeight="1">
      <c r="B15" s="25"/>
      <c r="E15" s="96" t="str">
        <f>IF('Rekapitulace stavby'!E11="","",'Rekapitulace stavby'!E11)</f>
        <v xml:space="preserve"> </v>
      </c>
      <c r="I15" s="106" t="s">
        <v>26</v>
      </c>
      <c r="J15" s="96" t="str">
        <f>IF('Rekapitulace stavby'!AN11="","",'Rekapitulace stavby'!AN11)</f>
        <v/>
      </c>
      <c r="L15" s="25"/>
    </row>
    <row r="16" spans="2:46" s="20" customFormat="1" ht="6.95" customHeight="1">
      <c r="B16" s="25"/>
      <c r="L16" s="25"/>
    </row>
    <row r="17" spans="2:12" s="20" customFormat="1" ht="12" customHeight="1">
      <c r="B17" s="25"/>
      <c r="D17" s="106" t="s">
        <v>27</v>
      </c>
      <c r="I17" s="106" t="s">
        <v>24</v>
      </c>
      <c r="J17" s="16" t="str">
        <f>'Rekapitulace stavby'!AN13</f>
        <v>Vyplň údaj</v>
      </c>
      <c r="L17" s="25"/>
    </row>
    <row r="18" spans="2:12" s="20" customFormat="1" ht="18" customHeight="1">
      <c r="B18" s="25"/>
      <c r="E18" s="306" t="str">
        <f>'Rekapitulace stavby'!E14</f>
        <v>Vyplň údaj</v>
      </c>
      <c r="F18" s="307"/>
      <c r="G18" s="307"/>
      <c r="H18" s="307"/>
      <c r="I18" s="106" t="s">
        <v>26</v>
      </c>
      <c r="J18" s="16" t="str">
        <f>'Rekapitulace stavby'!AN14</f>
        <v>Vyplň údaj</v>
      </c>
      <c r="L18" s="25"/>
    </row>
    <row r="19" spans="2:12" s="20" customFormat="1" ht="6.95" customHeight="1">
      <c r="B19" s="25"/>
      <c r="L19" s="25"/>
    </row>
    <row r="20" spans="2:12" s="20" customFormat="1" ht="12" customHeight="1">
      <c r="B20" s="25"/>
      <c r="D20" s="106" t="s">
        <v>29</v>
      </c>
      <c r="I20" s="106" t="s">
        <v>24</v>
      </c>
      <c r="J20" s="96" t="s">
        <v>1</v>
      </c>
      <c r="L20" s="25"/>
    </row>
    <row r="21" spans="2:12" s="20" customFormat="1" ht="18" customHeight="1">
      <c r="B21" s="25"/>
      <c r="E21" s="96" t="s">
        <v>30</v>
      </c>
      <c r="I21" s="106" t="s">
        <v>26</v>
      </c>
      <c r="J21" s="96" t="s">
        <v>1</v>
      </c>
      <c r="L21" s="25"/>
    </row>
    <row r="22" spans="2:12" s="20" customFormat="1" ht="6.95" customHeight="1">
      <c r="B22" s="25"/>
      <c r="L22" s="25"/>
    </row>
    <row r="23" spans="2:12" s="20" customFormat="1" ht="12" customHeight="1">
      <c r="B23" s="25"/>
      <c r="D23" s="106" t="s">
        <v>32</v>
      </c>
      <c r="I23" s="106" t="s">
        <v>24</v>
      </c>
      <c r="J23" s="96" t="s">
        <v>1</v>
      </c>
      <c r="L23" s="25"/>
    </row>
    <row r="24" spans="2:12" s="20" customFormat="1" ht="18" customHeight="1">
      <c r="B24" s="25"/>
      <c r="E24" s="96" t="s">
        <v>33</v>
      </c>
      <c r="I24" s="106" t="s">
        <v>26</v>
      </c>
      <c r="J24" s="96" t="s">
        <v>1</v>
      </c>
      <c r="L24" s="25"/>
    </row>
    <row r="25" spans="2:12" s="20" customFormat="1" ht="6.95" customHeight="1">
      <c r="B25" s="25"/>
      <c r="L25" s="25"/>
    </row>
    <row r="26" spans="2:12" s="20" customFormat="1" ht="12" customHeight="1">
      <c r="B26" s="25"/>
      <c r="D26" s="106" t="s">
        <v>34</v>
      </c>
      <c r="L26" s="25"/>
    </row>
    <row r="27" spans="2:12" s="108" customFormat="1" ht="16.5" customHeight="1">
      <c r="B27" s="109"/>
      <c r="E27" s="308" t="s">
        <v>1</v>
      </c>
      <c r="F27" s="308"/>
      <c r="G27" s="308"/>
      <c r="H27" s="308"/>
      <c r="L27" s="109"/>
    </row>
    <row r="28" spans="2:12" s="20" customFormat="1" ht="6.95" customHeight="1">
      <c r="B28" s="25"/>
      <c r="L28" s="25"/>
    </row>
    <row r="29" spans="2:12" s="20" customFormat="1" ht="6.95" customHeight="1">
      <c r="B29" s="25"/>
      <c r="D29" s="52"/>
      <c r="E29" s="52"/>
      <c r="F29" s="52"/>
      <c r="G29" s="52"/>
      <c r="H29" s="52"/>
      <c r="I29" s="52"/>
      <c r="J29" s="52"/>
      <c r="K29" s="52"/>
      <c r="L29" s="25"/>
    </row>
    <row r="30" spans="2:12" s="20" customFormat="1" ht="25.35" customHeight="1">
      <c r="B30" s="25"/>
      <c r="D30" s="110" t="s">
        <v>36</v>
      </c>
      <c r="J30" s="111">
        <f>ROUND(J121, 2)</f>
        <v>0</v>
      </c>
      <c r="L30" s="25"/>
    </row>
    <row r="31" spans="2:12" s="20" customFormat="1" ht="6.95" customHeight="1">
      <c r="B31" s="25"/>
      <c r="D31" s="52"/>
      <c r="E31" s="52"/>
      <c r="F31" s="52"/>
      <c r="G31" s="52"/>
      <c r="H31" s="52"/>
      <c r="I31" s="52"/>
      <c r="J31" s="52"/>
      <c r="K31" s="52"/>
      <c r="L31" s="25"/>
    </row>
    <row r="32" spans="2:12" s="20" customFormat="1" ht="14.45" customHeight="1">
      <c r="B32" s="25"/>
      <c r="F32" s="112" t="s">
        <v>38</v>
      </c>
      <c r="I32" s="112" t="s">
        <v>37</v>
      </c>
      <c r="J32" s="112" t="s">
        <v>39</v>
      </c>
      <c r="L32" s="25"/>
    </row>
    <row r="33" spans="2:12" s="20" customFormat="1" ht="14.45" customHeight="1">
      <c r="B33" s="25"/>
      <c r="D33" s="54" t="s">
        <v>40</v>
      </c>
      <c r="E33" s="106" t="s">
        <v>41</v>
      </c>
      <c r="F33" s="113">
        <f>ROUND((SUM(BE121:BE144)),  2)</f>
        <v>0</v>
      </c>
      <c r="I33" s="114">
        <v>0.21</v>
      </c>
      <c r="J33" s="113">
        <f>ROUND(((SUM(BE121:BE144))*I33),  2)</f>
        <v>0</v>
      </c>
      <c r="L33" s="25"/>
    </row>
    <row r="34" spans="2:12" s="20" customFormat="1" ht="14.45" customHeight="1">
      <c r="B34" s="25"/>
      <c r="E34" s="106" t="s">
        <v>42</v>
      </c>
      <c r="F34" s="113">
        <f>ROUND((SUM(BF121:BF144)),  2)</f>
        <v>0</v>
      </c>
      <c r="I34" s="114">
        <v>0.12</v>
      </c>
      <c r="J34" s="113">
        <f>ROUND(((SUM(BF121:BF144))*I34),  2)</f>
        <v>0</v>
      </c>
      <c r="L34" s="25"/>
    </row>
    <row r="35" spans="2:12" s="20" customFormat="1" ht="14.45" hidden="1" customHeight="1">
      <c r="B35" s="25"/>
      <c r="E35" s="106" t="s">
        <v>43</v>
      </c>
      <c r="F35" s="113">
        <f>ROUND((SUM(BG121:BG144)),  2)</f>
        <v>0</v>
      </c>
      <c r="I35" s="114">
        <v>0.21</v>
      </c>
      <c r="J35" s="113">
        <f t="shared" ref="J35:J37" si="0">0</f>
        <v>0</v>
      </c>
      <c r="L35" s="25"/>
    </row>
    <row r="36" spans="2:12" s="20" customFormat="1" ht="14.45" hidden="1" customHeight="1">
      <c r="B36" s="25"/>
      <c r="E36" s="106" t="s">
        <v>44</v>
      </c>
      <c r="F36" s="113">
        <f>ROUND((SUM(BH121:BH144)),  2)</f>
        <v>0</v>
      </c>
      <c r="I36" s="114">
        <v>0.12</v>
      </c>
      <c r="J36" s="113">
        <f t="shared" si="0"/>
        <v>0</v>
      </c>
      <c r="L36" s="25"/>
    </row>
    <row r="37" spans="2:12" s="20" customFormat="1" ht="14.45" hidden="1" customHeight="1">
      <c r="B37" s="25"/>
      <c r="E37" s="106" t="s">
        <v>45</v>
      </c>
      <c r="F37" s="113">
        <f>ROUND((SUM(BI121:BI144)),  2)</f>
        <v>0</v>
      </c>
      <c r="I37" s="114">
        <v>0</v>
      </c>
      <c r="J37" s="113">
        <f t="shared" si="0"/>
        <v>0</v>
      </c>
      <c r="L37" s="25"/>
    </row>
    <row r="38" spans="2:12" s="20" customFormat="1" ht="6.95" customHeight="1">
      <c r="B38" s="25"/>
      <c r="L38" s="25"/>
    </row>
    <row r="39" spans="2:12" s="20" customFormat="1" ht="25.35" customHeight="1">
      <c r="B39" s="25"/>
      <c r="C39" s="115"/>
      <c r="D39" s="116" t="s">
        <v>46</v>
      </c>
      <c r="E39" s="117"/>
      <c r="F39" s="117"/>
      <c r="G39" s="118" t="s">
        <v>47</v>
      </c>
      <c r="H39" s="119" t="s">
        <v>48</v>
      </c>
      <c r="I39" s="117"/>
      <c r="J39" s="120">
        <f>SUM(J30:J37)</f>
        <v>0</v>
      </c>
      <c r="K39" s="121"/>
      <c r="L39" s="25"/>
    </row>
    <row r="40" spans="2:12" s="20" customFormat="1" ht="14.45" customHeight="1">
      <c r="B40" s="25"/>
      <c r="L40" s="25"/>
    </row>
    <row r="41" spans="2:12" s="1" customFormat="1" ht="14.45" customHeight="1">
      <c r="B41" s="6"/>
      <c r="L41" s="6"/>
    </row>
    <row r="42" spans="2:12" s="1" customFormat="1" ht="14.45" customHeight="1">
      <c r="B42" s="6"/>
      <c r="L42" s="6"/>
    </row>
    <row r="43" spans="2:12" s="1" customFormat="1" ht="14.45" customHeight="1">
      <c r="B43" s="6"/>
      <c r="L43" s="6"/>
    </row>
    <row r="44" spans="2:12" s="1" customFormat="1" ht="14.45" customHeight="1">
      <c r="B44" s="6"/>
      <c r="L44" s="6"/>
    </row>
    <row r="45" spans="2:12" s="1" customFormat="1" ht="14.45" customHeight="1">
      <c r="B45" s="6"/>
      <c r="L45" s="6"/>
    </row>
    <row r="46" spans="2:12" s="1" customFormat="1" ht="14.45" customHeight="1">
      <c r="B46" s="6"/>
      <c r="L46" s="6"/>
    </row>
    <row r="47" spans="2:12" s="1" customFormat="1" ht="14.45" customHeight="1">
      <c r="B47" s="6"/>
      <c r="L47" s="6"/>
    </row>
    <row r="48" spans="2:12" s="1" customFormat="1" ht="14.45" customHeight="1">
      <c r="B48" s="6"/>
      <c r="L48" s="6"/>
    </row>
    <row r="49" spans="2:12" s="1" customFormat="1" ht="14.45" customHeight="1">
      <c r="B49" s="6"/>
      <c r="L49" s="6"/>
    </row>
    <row r="50" spans="2:12" s="20" customFormat="1" ht="14.45" customHeight="1">
      <c r="B50" s="25"/>
      <c r="D50" s="122" t="s">
        <v>49</v>
      </c>
      <c r="E50" s="123"/>
      <c r="F50" s="123"/>
      <c r="G50" s="122" t="s">
        <v>50</v>
      </c>
      <c r="H50" s="123"/>
      <c r="I50" s="123"/>
      <c r="J50" s="123"/>
      <c r="K50" s="123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0" customFormat="1" ht="12.75">
      <c r="B61" s="25"/>
      <c r="D61" s="124" t="s">
        <v>51</v>
      </c>
      <c r="E61" s="125"/>
      <c r="F61" s="126" t="s">
        <v>52</v>
      </c>
      <c r="G61" s="124" t="s">
        <v>51</v>
      </c>
      <c r="H61" s="125"/>
      <c r="I61" s="125"/>
      <c r="J61" s="127" t="s">
        <v>52</v>
      </c>
      <c r="K61" s="125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0" customFormat="1" ht="12.75">
      <c r="B65" s="25"/>
      <c r="D65" s="122" t="s">
        <v>53</v>
      </c>
      <c r="E65" s="123"/>
      <c r="F65" s="123"/>
      <c r="G65" s="122" t="s">
        <v>54</v>
      </c>
      <c r="H65" s="123"/>
      <c r="I65" s="123"/>
      <c r="J65" s="123"/>
      <c r="K65" s="123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0" customFormat="1" ht="12.75">
      <c r="B76" s="25"/>
      <c r="D76" s="124" t="s">
        <v>51</v>
      </c>
      <c r="E76" s="125"/>
      <c r="F76" s="126" t="s">
        <v>52</v>
      </c>
      <c r="G76" s="124" t="s">
        <v>51</v>
      </c>
      <c r="H76" s="125"/>
      <c r="I76" s="125"/>
      <c r="J76" s="127" t="s">
        <v>52</v>
      </c>
      <c r="K76" s="125"/>
      <c r="L76" s="25"/>
    </row>
    <row r="77" spans="2:12" s="20" customFormat="1" ht="14.45" customHeight="1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25"/>
    </row>
    <row r="81" spans="2:47" s="20" customFormat="1" ht="6.95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25"/>
    </row>
    <row r="82" spans="2:47" s="20" customFormat="1" ht="24.95" customHeight="1">
      <c r="B82" s="21"/>
      <c r="C82" s="9" t="s">
        <v>138</v>
      </c>
      <c r="D82" s="22"/>
      <c r="E82" s="22"/>
      <c r="F82" s="22"/>
      <c r="G82" s="22"/>
      <c r="H82" s="22"/>
      <c r="I82" s="22"/>
      <c r="J82" s="22"/>
      <c r="K82" s="22"/>
      <c r="L82" s="25"/>
    </row>
    <row r="83" spans="2:47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5"/>
    </row>
    <row r="84" spans="2:47" s="20" customFormat="1" ht="12" customHeight="1">
      <c r="B84" s="21"/>
      <c r="C84" s="15" t="s">
        <v>16</v>
      </c>
      <c r="D84" s="22"/>
      <c r="E84" s="22"/>
      <c r="F84" s="22"/>
      <c r="G84" s="22"/>
      <c r="H84" s="22"/>
      <c r="I84" s="22"/>
      <c r="J84" s="22"/>
      <c r="K84" s="22"/>
      <c r="L84" s="25"/>
    </row>
    <row r="85" spans="2:47" s="20" customFormat="1" ht="16.5" customHeight="1">
      <c r="B85" s="21"/>
      <c r="C85" s="22"/>
      <c r="D85" s="22"/>
      <c r="E85" s="309" t="str">
        <f>E7</f>
        <v>Rozšíření infrastruktury cestovního ruchu u Pilské nádrže</v>
      </c>
      <c r="F85" s="310"/>
      <c r="G85" s="310"/>
      <c r="H85" s="310"/>
      <c r="I85" s="22"/>
      <c r="J85" s="22"/>
      <c r="K85" s="22"/>
      <c r="L85" s="25"/>
    </row>
    <row r="86" spans="2:47" s="20" customFormat="1" ht="12" customHeight="1">
      <c r="B86" s="21"/>
      <c r="C86" s="15" t="s">
        <v>136</v>
      </c>
      <c r="D86" s="22"/>
      <c r="E86" s="22"/>
      <c r="F86" s="22"/>
      <c r="G86" s="22"/>
      <c r="H86" s="22"/>
      <c r="I86" s="22"/>
      <c r="J86" s="22"/>
      <c r="K86" s="22"/>
      <c r="L86" s="25"/>
    </row>
    <row r="87" spans="2:47" s="20" customFormat="1" ht="16.5" customHeight="1">
      <c r="B87" s="21"/>
      <c r="C87" s="22"/>
      <c r="D87" s="22"/>
      <c r="E87" s="277" t="str">
        <f>E9</f>
        <v>SO-10 - Bourací práce</v>
      </c>
      <c r="F87" s="311"/>
      <c r="G87" s="311"/>
      <c r="H87" s="311"/>
      <c r="I87" s="22"/>
      <c r="J87" s="22"/>
      <c r="K87" s="22"/>
      <c r="L87" s="25"/>
    </row>
    <row r="88" spans="2:47" s="20" customFormat="1" ht="6.95" customHeight="1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5"/>
    </row>
    <row r="89" spans="2:47" s="20" customFormat="1" ht="12" customHeight="1">
      <c r="B89" s="21"/>
      <c r="C89" s="15" t="s">
        <v>20</v>
      </c>
      <c r="D89" s="22"/>
      <c r="E89" s="22"/>
      <c r="F89" s="13" t="str">
        <f>F12</f>
        <v>k.ú. Zámek Žďár [795453]</v>
      </c>
      <c r="G89" s="22"/>
      <c r="H89" s="22"/>
      <c r="I89" s="15" t="s">
        <v>22</v>
      </c>
      <c r="J89" s="51" t="str">
        <f>IF(J12="","",J12)</f>
        <v>Vyplň údaj</v>
      </c>
      <c r="K89" s="22"/>
      <c r="L89" s="25"/>
    </row>
    <row r="90" spans="2:47" s="20" customFormat="1" ht="6.95" customHeight="1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5"/>
    </row>
    <row r="91" spans="2:47" s="20" customFormat="1" ht="15.2" customHeight="1">
      <c r="B91" s="21"/>
      <c r="C91" s="15" t="s">
        <v>23</v>
      </c>
      <c r="D91" s="22"/>
      <c r="E91" s="22"/>
      <c r="F91" s="13" t="str">
        <f>E15</f>
        <v xml:space="preserve"> </v>
      </c>
      <c r="G91" s="22"/>
      <c r="H91" s="22"/>
      <c r="I91" s="15" t="s">
        <v>29</v>
      </c>
      <c r="J91" s="18" t="str">
        <f>E21</f>
        <v xml:space="preserve">Tomáš Bezchleba </v>
      </c>
      <c r="K91" s="22"/>
      <c r="L91" s="25"/>
    </row>
    <row r="92" spans="2:47" s="20" customFormat="1" ht="15.2" customHeight="1">
      <c r="B92" s="21"/>
      <c r="C92" s="15" t="s">
        <v>27</v>
      </c>
      <c r="D92" s="22"/>
      <c r="E92" s="22"/>
      <c r="F92" s="13" t="str">
        <f>IF(E18="","",E18)</f>
        <v>Vyplň údaj</v>
      </c>
      <c r="G92" s="22"/>
      <c r="H92" s="22"/>
      <c r="I92" s="15" t="s">
        <v>32</v>
      </c>
      <c r="J92" s="18" t="str">
        <f>E24</f>
        <v>Zdeněk Drda</v>
      </c>
      <c r="K92" s="22"/>
      <c r="L92" s="25"/>
    </row>
    <row r="93" spans="2:47" s="20" customFormat="1" ht="10.35" customHeight="1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5"/>
    </row>
    <row r="94" spans="2:47" s="20" customFormat="1" ht="29.25" customHeight="1">
      <c r="B94" s="21"/>
      <c r="C94" s="132" t="s">
        <v>139</v>
      </c>
      <c r="D94" s="133"/>
      <c r="E94" s="133"/>
      <c r="F94" s="133"/>
      <c r="G94" s="133"/>
      <c r="H94" s="133"/>
      <c r="I94" s="133"/>
      <c r="J94" s="134" t="s">
        <v>140</v>
      </c>
      <c r="K94" s="133"/>
      <c r="L94" s="25"/>
    </row>
    <row r="95" spans="2:47" s="20" customFormat="1" ht="10.35" customHeight="1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5"/>
    </row>
    <row r="96" spans="2:47" s="20" customFormat="1" ht="22.9" customHeight="1">
      <c r="B96" s="21"/>
      <c r="C96" s="135" t="s">
        <v>141</v>
      </c>
      <c r="D96" s="22"/>
      <c r="E96" s="22"/>
      <c r="F96" s="22"/>
      <c r="G96" s="22"/>
      <c r="H96" s="22"/>
      <c r="I96" s="22"/>
      <c r="J96" s="69">
        <f t="shared" ref="J96:J98" si="1">J121</f>
        <v>0</v>
      </c>
      <c r="K96" s="22"/>
      <c r="L96" s="25"/>
      <c r="AU96" s="3" t="s">
        <v>142</v>
      </c>
    </row>
    <row r="97" spans="2:12" s="136" customFormat="1" ht="24.95" customHeight="1">
      <c r="B97" s="137"/>
      <c r="C97" s="138"/>
      <c r="D97" s="139" t="s">
        <v>143</v>
      </c>
      <c r="E97" s="140"/>
      <c r="F97" s="140"/>
      <c r="G97" s="140"/>
      <c r="H97" s="140"/>
      <c r="I97" s="140"/>
      <c r="J97" s="141">
        <f t="shared" si="1"/>
        <v>0</v>
      </c>
      <c r="K97" s="138"/>
      <c r="L97" s="142"/>
    </row>
    <row r="98" spans="2:12" s="143" customFormat="1" ht="19.899999999999999" customHeight="1">
      <c r="B98" s="144"/>
      <c r="C98" s="90"/>
      <c r="D98" s="145" t="s">
        <v>144</v>
      </c>
      <c r="E98" s="146"/>
      <c r="F98" s="146"/>
      <c r="G98" s="146"/>
      <c r="H98" s="146"/>
      <c r="I98" s="146"/>
      <c r="J98" s="147">
        <f t="shared" si="1"/>
        <v>0</v>
      </c>
      <c r="K98" s="90"/>
      <c r="L98" s="148"/>
    </row>
    <row r="99" spans="2:12" s="143" customFormat="1" ht="19.899999999999999" customHeight="1">
      <c r="B99" s="144"/>
      <c r="C99" s="90"/>
      <c r="D99" s="145" t="s">
        <v>299</v>
      </c>
      <c r="E99" s="146"/>
      <c r="F99" s="146"/>
      <c r="G99" s="146"/>
      <c r="H99" s="146"/>
      <c r="I99" s="146"/>
      <c r="J99" s="147">
        <f t="shared" ref="J99:J100" si="2">J131</f>
        <v>0</v>
      </c>
      <c r="K99" s="90"/>
      <c r="L99" s="148"/>
    </row>
    <row r="100" spans="2:12" s="143" customFormat="1" ht="14.85" customHeight="1">
      <c r="B100" s="144"/>
      <c r="C100" s="90"/>
      <c r="D100" s="145" t="s">
        <v>780</v>
      </c>
      <c r="E100" s="146"/>
      <c r="F100" s="146"/>
      <c r="G100" s="146"/>
      <c r="H100" s="146"/>
      <c r="I100" s="146"/>
      <c r="J100" s="147">
        <f t="shared" si="2"/>
        <v>0</v>
      </c>
      <c r="K100" s="90"/>
      <c r="L100" s="148"/>
    </row>
    <row r="101" spans="2:12" s="143" customFormat="1" ht="14.85" customHeight="1">
      <c r="B101" s="144"/>
      <c r="C101" s="90"/>
      <c r="D101" s="145" t="s">
        <v>300</v>
      </c>
      <c r="E101" s="146"/>
      <c r="F101" s="146"/>
      <c r="G101" s="146"/>
      <c r="H101" s="146"/>
      <c r="I101" s="146"/>
      <c r="J101" s="147">
        <f>J138</f>
        <v>0</v>
      </c>
      <c r="K101" s="90"/>
      <c r="L101" s="148"/>
    </row>
    <row r="102" spans="2:12" s="20" customFormat="1" ht="21.75" customHeight="1"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5"/>
    </row>
    <row r="103" spans="2:12" s="20" customFormat="1" ht="6.95" customHeigh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25"/>
    </row>
    <row r="107" spans="2:12" s="20" customFormat="1" ht="6.95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5"/>
    </row>
    <row r="108" spans="2:12" s="20" customFormat="1" ht="24.95" customHeight="1">
      <c r="B108" s="21"/>
      <c r="C108" s="9" t="s">
        <v>150</v>
      </c>
      <c r="D108" s="22"/>
      <c r="E108" s="22"/>
      <c r="F108" s="22"/>
      <c r="G108" s="22"/>
      <c r="H108" s="22"/>
      <c r="I108" s="22"/>
      <c r="J108" s="22"/>
      <c r="K108" s="22"/>
      <c r="L108" s="25"/>
    </row>
    <row r="109" spans="2:12" s="20" customFormat="1" ht="6.95" customHeight="1"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5"/>
    </row>
    <row r="110" spans="2:12" s="20" customFormat="1" ht="12" customHeight="1">
      <c r="B110" s="21"/>
      <c r="C110" s="15" t="s">
        <v>16</v>
      </c>
      <c r="D110" s="22"/>
      <c r="E110" s="22"/>
      <c r="F110" s="22"/>
      <c r="G110" s="22"/>
      <c r="H110" s="22"/>
      <c r="I110" s="22"/>
      <c r="J110" s="22"/>
      <c r="K110" s="22"/>
      <c r="L110" s="25"/>
    </row>
    <row r="111" spans="2:12" s="20" customFormat="1" ht="16.5" customHeight="1">
      <c r="B111" s="21"/>
      <c r="C111" s="22"/>
      <c r="D111" s="22"/>
      <c r="E111" s="309" t="str">
        <f>E7</f>
        <v>Rozšíření infrastruktury cestovního ruchu u Pilské nádrže</v>
      </c>
      <c r="F111" s="310"/>
      <c r="G111" s="310"/>
      <c r="H111" s="310"/>
      <c r="I111" s="22"/>
      <c r="J111" s="22"/>
      <c r="K111" s="22"/>
      <c r="L111" s="25"/>
    </row>
    <row r="112" spans="2:12" s="20" customFormat="1" ht="12" customHeight="1">
      <c r="B112" s="21"/>
      <c r="C112" s="15" t="s">
        <v>136</v>
      </c>
      <c r="D112" s="22"/>
      <c r="E112" s="22"/>
      <c r="F112" s="22"/>
      <c r="G112" s="22"/>
      <c r="H112" s="22"/>
      <c r="I112" s="22"/>
      <c r="J112" s="22"/>
      <c r="K112" s="22"/>
      <c r="L112" s="25"/>
    </row>
    <row r="113" spans="2:65" s="20" customFormat="1" ht="16.5" customHeight="1">
      <c r="B113" s="21"/>
      <c r="C113" s="22"/>
      <c r="D113" s="22"/>
      <c r="E113" s="277" t="str">
        <f>E9</f>
        <v>SO-10 - Bourací práce</v>
      </c>
      <c r="F113" s="311"/>
      <c r="G113" s="311"/>
      <c r="H113" s="311"/>
      <c r="I113" s="22"/>
      <c r="J113" s="22"/>
      <c r="K113" s="22"/>
      <c r="L113" s="25"/>
    </row>
    <row r="114" spans="2:65" s="20" customFormat="1" ht="6.95" customHeight="1"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5"/>
    </row>
    <row r="115" spans="2:65" s="20" customFormat="1" ht="12" customHeight="1">
      <c r="B115" s="21"/>
      <c r="C115" s="15" t="s">
        <v>20</v>
      </c>
      <c r="D115" s="22"/>
      <c r="E115" s="22"/>
      <c r="F115" s="13" t="str">
        <f>F12</f>
        <v>k.ú. Zámek Žďár [795453]</v>
      </c>
      <c r="G115" s="22"/>
      <c r="H115" s="22"/>
      <c r="I115" s="15" t="s">
        <v>22</v>
      </c>
      <c r="J115" s="51" t="str">
        <f>IF(J12="","",J12)</f>
        <v>Vyplň údaj</v>
      </c>
      <c r="K115" s="22"/>
      <c r="L115" s="25"/>
    </row>
    <row r="116" spans="2:65" s="20" customFormat="1" ht="6.95" customHeight="1"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5"/>
    </row>
    <row r="117" spans="2:65" s="20" customFormat="1" ht="15.2" customHeight="1">
      <c r="B117" s="21"/>
      <c r="C117" s="15" t="s">
        <v>23</v>
      </c>
      <c r="D117" s="22"/>
      <c r="E117" s="22"/>
      <c r="F117" s="13" t="str">
        <f>E15</f>
        <v xml:space="preserve"> </v>
      </c>
      <c r="G117" s="22"/>
      <c r="H117" s="22"/>
      <c r="I117" s="15" t="s">
        <v>29</v>
      </c>
      <c r="J117" s="18" t="str">
        <f>E21</f>
        <v xml:space="preserve">Tomáš Bezchleba </v>
      </c>
      <c r="K117" s="22"/>
      <c r="L117" s="25"/>
    </row>
    <row r="118" spans="2:65" s="20" customFormat="1" ht="15.2" customHeight="1">
      <c r="B118" s="21"/>
      <c r="C118" s="15" t="s">
        <v>27</v>
      </c>
      <c r="D118" s="22"/>
      <c r="E118" s="22"/>
      <c r="F118" s="13" t="str">
        <f>IF(E18="","",E18)</f>
        <v>Vyplň údaj</v>
      </c>
      <c r="G118" s="22"/>
      <c r="H118" s="22"/>
      <c r="I118" s="15" t="s">
        <v>32</v>
      </c>
      <c r="J118" s="18" t="str">
        <f>E24</f>
        <v>Zdeněk Drda</v>
      </c>
      <c r="K118" s="22"/>
      <c r="L118" s="25"/>
    </row>
    <row r="119" spans="2:65" s="20" customFormat="1" ht="10.35" customHeight="1"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5"/>
    </row>
    <row r="120" spans="2:65" s="149" customFormat="1" ht="29.25" customHeight="1">
      <c r="B120" s="150"/>
      <c r="C120" s="151" t="s">
        <v>151</v>
      </c>
      <c r="D120" s="152" t="s">
        <v>61</v>
      </c>
      <c r="E120" s="152" t="s">
        <v>57</v>
      </c>
      <c r="F120" s="152" t="s">
        <v>58</v>
      </c>
      <c r="G120" s="152" t="s">
        <v>152</v>
      </c>
      <c r="H120" s="152" t="s">
        <v>153</v>
      </c>
      <c r="I120" s="152" t="s">
        <v>154</v>
      </c>
      <c r="J120" s="152" t="s">
        <v>140</v>
      </c>
      <c r="K120" s="153" t="s">
        <v>155</v>
      </c>
      <c r="L120" s="154"/>
      <c r="M120" s="59" t="s">
        <v>1</v>
      </c>
      <c r="N120" s="60" t="s">
        <v>40</v>
      </c>
      <c r="O120" s="60" t="s">
        <v>156</v>
      </c>
      <c r="P120" s="60" t="s">
        <v>157</v>
      </c>
      <c r="Q120" s="60" t="s">
        <v>158</v>
      </c>
      <c r="R120" s="60" t="s">
        <v>159</v>
      </c>
      <c r="S120" s="60" t="s">
        <v>160</v>
      </c>
      <c r="T120" s="61" t="s">
        <v>161</v>
      </c>
    </row>
    <row r="121" spans="2:65" s="20" customFormat="1" ht="22.9" customHeight="1">
      <c r="B121" s="21"/>
      <c r="C121" s="67" t="s">
        <v>162</v>
      </c>
      <c r="D121" s="22"/>
      <c r="E121" s="22"/>
      <c r="F121" s="22"/>
      <c r="G121" s="22"/>
      <c r="H121" s="22"/>
      <c r="I121" s="22"/>
      <c r="J121" s="155">
        <f t="shared" ref="J121:J123" si="3">BK121</f>
        <v>0</v>
      </c>
      <c r="K121" s="22"/>
      <c r="L121" s="25"/>
      <c r="M121" s="62"/>
      <c r="N121" s="63"/>
      <c r="O121" s="63"/>
      <c r="P121" s="156">
        <f>P122</f>
        <v>0</v>
      </c>
      <c r="Q121" s="63"/>
      <c r="R121" s="156">
        <f>R122</f>
        <v>0</v>
      </c>
      <c r="S121" s="63"/>
      <c r="T121" s="157">
        <f>T122</f>
        <v>19.316800000000001</v>
      </c>
      <c r="AT121" s="3" t="s">
        <v>75</v>
      </c>
      <c r="AU121" s="3" t="s">
        <v>142</v>
      </c>
      <c r="BK121" s="158">
        <f>BK122</f>
        <v>0</v>
      </c>
    </row>
    <row r="122" spans="2:65" s="159" customFormat="1" ht="25.9" customHeight="1">
      <c r="B122" s="160"/>
      <c r="C122" s="161"/>
      <c r="D122" s="162" t="s">
        <v>75</v>
      </c>
      <c r="E122" s="163" t="s">
        <v>163</v>
      </c>
      <c r="F122" s="163" t="s">
        <v>164</v>
      </c>
      <c r="G122" s="161"/>
      <c r="H122" s="161"/>
      <c r="I122" s="164"/>
      <c r="J122" s="165">
        <f t="shared" si="3"/>
        <v>0</v>
      </c>
      <c r="K122" s="161"/>
      <c r="L122" s="166"/>
      <c r="M122" s="167"/>
      <c r="N122" s="161"/>
      <c r="O122" s="161"/>
      <c r="P122" s="168">
        <f>P123+P131</f>
        <v>0</v>
      </c>
      <c r="Q122" s="161"/>
      <c r="R122" s="168">
        <f>R123+R131</f>
        <v>0</v>
      </c>
      <c r="S122" s="161"/>
      <c r="T122" s="169">
        <f>T123+T131</f>
        <v>19.316800000000001</v>
      </c>
      <c r="AR122" s="170" t="s">
        <v>84</v>
      </c>
      <c r="AT122" s="171" t="s">
        <v>75</v>
      </c>
      <c r="AU122" s="171" t="s">
        <v>76</v>
      </c>
      <c r="AY122" s="170" t="s">
        <v>165</v>
      </c>
      <c r="BK122" s="172">
        <f>BK123+BK131</f>
        <v>0</v>
      </c>
    </row>
    <row r="123" spans="2:65" s="159" customFormat="1" ht="22.9" customHeight="1">
      <c r="B123" s="160"/>
      <c r="C123" s="161"/>
      <c r="D123" s="162" t="s">
        <v>75</v>
      </c>
      <c r="E123" s="173" t="s">
        <v>84</v>
      </c>
      <c r="F123" s="173" t="s">
        <v>166</v>
      </c>
      <c r="G123" s="161"/>
      <c r="H123" s="161"/>
      <c r="I123" s="164"/>
      <c r="J123" s="174">
        <f t="shared" si="3"/>
        <v>0</v>
      </c>
      <c r="K123" s="161"/>
      <c r="L123" s="166"/>
      <c r="M123" s="167"/>
      <c r="N123" s="161"/>
      <c r="O123" s="161"/>
      <c r="P123" s="168">
        <f>SUM(P124:P130)</f>
        <v>0</v>
      </c>
      <c r="Q123" s="161"/>
      <c r="R123" s="168">
        <f>SUM(R124:R130)</f>
        <v>0</v>
      </c>
      <c r="S123" s="161"/>
      <c r="T123" s="169">
        <f>SUM(T124:T130)</f>
        <v>4.1448</v>
      </c>
      <c r="AR123" s="170" t="s">
        <v>84</v>
      </c>
      <c r="AT123" s="171" t="s">
        <v>75</v>
      </c>
      <c r="AU123" s="171" t="s">
        <v>84</v>
      </c>
      <c r="AY123" s="170" t="s">
        <v>165</v>
      </c>
      <c r="BK123" s="172">
        <f>SUM(BK124:BK130)</f>
        <v>0</v>
      </c>
    </row>
    <row r="124" spans="2:65" s="20" customFormat="1" ht="24.2" customHeight="1">
      <c r="B124" s="21"/>
      <c r="C124" s="175" t="s">
        <v>84</v>
      </c>
      <c r="D124" s="175" t="s">
        <v>167</v>
      </c>
      <c r="E124" s="176" t="s">
        <v>781</v>
      </c>
      <c r="F124" s="177" t="s">
        <v>782</v>
      </c>
      <c r="G124" s="178" t="s">
        <v>427</v>
      </c>
      <c r="H124" s="179">
        <v>1</v>
      </c>
      <c r="I124" s="180"/>
      <c r="J124" s="181">
        <f t="shared" ref="J124:J130" si="4">ROUND(I124*H124,2)</f>
        <v>0</v>
      </c>
      <c r="K124" s="177" t="s">
        <v>171</v>
      </c>
      <c r="L124" s="25"/>
      <c r="M124" s="182" t="s">
        <v>1</v>
      </c>
      <c r="N124" s="183" t="s">
        <v>41</v>
      </c>
      <c r="O124" s="22"/>
      <c r="P124" s="184">
        <f t="shared" ref="P124:P130" si="5">O124*H124</f>
        <v>0</v>
      </c>
      <c r="Q124" s="184">
        <v>0</v>
      </c>
      <c r="R124" s="184">
        <f t="shared" ref="R124:R130" si="6">Q124*H124</f>
        <v>0</v>
      </c>
      <c r="S124" s="184">
        <v>0</v>
      </c>
      <c r="T124" s="185">
        <f t="shared" ref="T124:T130" si="7">S124*H124</f>
        <v>0</v>
      </c>
      <c r="AR124" s="186" t="s">
        <v>172</v>
      </c>
      <c r="AT124" s="186" t="s">
        <v>167</v>
      </c>
      <c r="AU124" s="186" t="s">
        <v>86</v>
      </c>
      <c r="AY124" s="3" t="s">
        <v>165</v>
      </c>
      <c r="BE124" s="187">
        <f t="shared" ref="BE124:BE143" si="8">IF(N124="základní",J124,0)</f>
        <v>0</v>
      </c>
      <c r="BF124" s="187">
        <f t="shared" ref="BF124:BF143" si="9">IF(N124="snížená",J124,0)</f>
        <v>0</v>
      </c>
      <c r="BG124" s="187">
        <f t="shared" ref="BG124:BG143" si="10">IF(N124="zákl. přenesená",J124,0)</f>
        <v>0</v>
      </c>
      <c r="BH124" s="187">
        <f t="shared" ref="BH124:BH143" si="11">IF(N124="sníž. přenesená",J124,0)</f>
        <v>0</v>
      </c>
      <c r="BI124" s="187">
        <f t="shared" ref="BI124:BI143" si="12">IF(N124="nulová",J124,0)</f>
        <v>0</v>
      </c>
      <c r="BJ124" s="3" t="s">
        <v>84</v>
      </c>
      <c r="BK124" s="187">
        <f t="shared" ref="BK124:BK130" si="13">ROUND(I124*H124,2)</f>
        <v>0</v>
      </c>
      <c r="BL124" s="3" t="s">
        <v>172</v>
      </c>
      <c r="BM124" s="186" t="s">
        <v>783</v>
      </c>
    </row>
    <row r="125" spans="2:65" s="20" customFormat="1" ht="21.75" customHeight="1">
      <c r="B125" s="21"/>
      <c r="C125" s="175" t="s">
        <v>86</v>
      </c>
      <c r="D125" s="175" t="s">
        <v>167</v>
      </c>
      <c r="E125" s="176" t="s">
        <v>784</v>
      </c>
      <c r="F125" s="177" t="s">
        <v>785</v>
      </c>
      <c r="G125" s="178" t="s">
        <v>427</v>
      </c>
      <c r="H125" s="179">
        <v>1</v>
      </c>
      <c r="I125" s="180"/>
      <c r="J125" s="181">
        <f t="shared" si="4"/>
        <v>0</v>
      </c>
      <c r="K125" s="177" t="s">
        <v>171</v>
      </c>
      <c r="L125" s="25"/>
      <c r="M125" s="182" t="s">
        <v>1</v>
      </c>
      <c r="N125" s="183" t="s">
        <v>41</v>
      </c>
      <c r="O125" s="22"/>
      <c r="P125" s="184">
        <f t="shared" si="5"/>
        <v>0</v>
      </c>
      <c r="Q125" s="184">
        <v>0</v>
      </c>
      <c r="R125" s="184">
        <f t="shared" si="6"/>
        <v>0</v>
      </c>
      <c r="S125" s="184">
        <v>0</v>
      </c>
      <c r="T125" s="185">
        <f t="shared" si="7"/>
        <v>0</v>
      </c>
      <c r="AR125" s="186" t="s">
        <v>172</v>
      </c>
      <c r="AT125" s="186" t="s">
        <v>167</v>
      </c>
      <c r="AU125" s="186" t="s">
        <v>86</v>
      </c>
      <c r="AY125" s="3" t="s">
        <v>165</v>
      </c>
      <c r="BE125" s="187">
        <f t="shared" si="8"/>
        <v>0</v>
      </c>
      <c r="BF125" s="187">
        <f t="shared" si="9"/>
        <v>0</v>
      </c>
      <c r="BG125" s="187">
        <f t="shared" si="10"/>
        <v>0</v>
      </c>
      <c r="BH125" s="187">
        <f t="shared" si="11"/>
        <v>0</v>
      </c>
      <c r="BI125" s="187">
        <f t="shared" si="12"/>
        <v>0</v>
      </c>
      <c r="BJ125" s="3" t="s">
        <v>84</v>
      </c>
      <c r="BK125" s="187">
        <f t="shared" si="13"/>
        <v>0</v>
      </c>
      <c r="BL125" s="3" t="s">
        <v>172</v>
      </c>
      <c r="BM125" s="186" t="s">
        <v>786</v>
      </c>
    </row>
    <row r="126" spans="2:65" s="20" customFormat="1" ht="24.2" customHeight="1">
      <c r="B126" s="21"/>
      <c r="C126" s="175" t="s">
        <v>134</v>
      </c>
      <c r="D126" s="175" t="s">
        <v>167</v>
      </c>
      <c r="E126" s="176" t="s">
        <v>787</v>
      </c>
      <c r="F126" s="177" t="s">
        <v>788</v>
      </c>
      <c r="G126" s="178" t="s">
        <v>132</v>
      </c>
      <c r="H126" s="179">
        <v>9.42</v>
      </c>
      <c r="I126" s="180"/>
      <c r="J126" s="181">
        <f t="shared" si="4"/>
        <v>0</v>
      </c>
      <c r="K126" s="177" t="s">
        <v>171</v>
      </c>
      <c r="L126" s="25"/>
      <c r="M126" s="182" t="s">
        <v>1</v>
      </c>
      <c r="N126" s="183" t="s">
        <v>41</v>
      </c>
      <c r="O126" s="22"/>
      <c r="P126" s="184">
        <f t="shared" si="5"/>
        <v>0</v>
      </c>
      <c r="Q126" s="184">
        <v>0</v>
      </c>
      <c r="R126" s="184">
        <f t="shared" si="6"/>
        <v>0</v>
      </c>
      <c r="S126" s="184">
        <v>0.44</v>
      </c>
      <c r="T126" s="185">
        <f t="shared" si="7"/>
        <v>4.1448</v>
      </c>
      <c r="AR126" s="186" t="s">
        <v>172</v>
      </c>
      <c r="AT126" s="186" t="s">
        <v>167</v>
      </c>
      <c r="AU126" s="186" t="s">
        <v>86</v>
      </c>
      <c r="AY126" s="3" t="s">
        <v>165</v>
      </c>
      <c r="BE126" s="187">
        <f t="shared" si="8"/>
        <v>0</v>
      </c>
      <c r="BF126" s="187">
        <f t="shared" si="9"/>
        <v>0</v>
      </c>
      <c r="BG126" s="187">
        <f t="shared" si="10"/>
        <v>0</v>
      </c>
      <c r="BH126" s="187">
        <f t="shared" si="11"/>
        <v>0</v>
      </c>
      <c r="BI126" s="187">
        <f t="shared" si="12"/>
        <v>0</v>
      </c>
      <c r="BJ126" s="3" t="s">
        <v>84</v>
      </c>
      <c r="BK126" s="187">
        <f t="shared" si="13"/>
        <v>0</v>
      </c>
      <c r="BL126" s="3" t="s">
        <v>172</v>
      </c>
      <c r="BM126" s="186" t="s">
        <v>789</v>
      </c>
    </row>
    <row r="127" spans="2:65" s="188" customFormat="1">
      <c r="B127" s="189"/>
      <c r="C127" s="190"/>
      <c r="D127" s="191" t="s">
        <v>174</v>
      </c>
      <c r="E127" s="192" t="s">
        <v>1</v>
      </c>
      <c r="F127" s="193" t="s">
        <v>790</v>
      </c>
      <c r="G127" s="190"/>
      <c r="H127" s="194">
        <v>9.42</v>
      </c>
      <c r="I127" s="195"/>
      <c r="J127" s="190"/>
      <c r="K127" s="190"/>
      <c r="L127" s="196"/>
      <c r="M127" s="197"/>
      <c r="N127" s="190"/>
      <c r="O127" s="190"/>
      <c r="P127" s="190"/>
      <c r="Q127" s="190"/>
      <c r="R127" s="190"/>
      <c r="S127" s="190"/>
      <c r="T127" s="198"/>
      <c r="AT127" s="199" t="s">
        <v>174</v>
      </c>
      <c r="AU127" s="199" t="s">
        <v>86</v>
      </c>
      <c r="AV127" s="188" t="s">
        <v>86</v>
      </c>
      <c r="AW127" s="188" t="s">
        <v>31</v>
      </c>
      <c r="AX127" s="188" t="s">
        <v>76</v>
      </c>
      <c r="AY127" s="199" t="s">
        <v>165</v>
      </c>
    </row>
    <row r="128" spans="2:65" s="200" customFormat="1">
      <c r="B128" s="201"/>
      <c r="C128" s="202"/>
      <c r="D128" s="191" t="s">
        <v>174</v>
      </c>
      <c r="E128" s="203" t="s">
        <v>1</v>
      </c>
      <c r="F128" s="204" t="s">
        <v>176</v>
      </c>
      <c r="G128" s="202"/>
      <c r="H128" s="205">
        <v>9.42</v>
      </c>
      <c r="I128" s="206"/>
      <c r="J128" s="202"/>
      <c r="K128" s="202"/>
      <c r="L128" s="207"/>
      <c r="M128" s="208"/>
      <c r="N128" s="202"/>
      <c r="O128" s="202"/>
      <c r="P128" s="202"/>
      <c r="Q128" s="202"/>
      <c r="R128" s="202"/>
      <c r="S128" s="202"/>
      <c r="T128" s="209"/>
      <c r="AT128" s="210" t="s">
        <v>174</v>
      </c>
      <c r="AU128" s="210" t="s">
        <v>86</v>
      </c>
      <c r="AV128" s="200" t="s">
        <v>172</v>
      </c>
      <c r="AW128" s="200" t="s">
        <v>31</v>
      </c>
      <c r="AX128" s="200" t="s">
        <v>84</v>
      </c>
      <c r="AY128" s="210" t="s">
        <v>165</v>
      </c>
    </row>
    <row r="129" spans="2:65" s="20" customFormat="1" ht="24.2" customHeight="1">
      <c r="B129" s="21"/>
      <c r="C129" s="175" t="s">
        <v>172</v>
      </c>
      <c r="D129" s="175" t="s">
        <v>167</v>
      </c>
      <c r="E129" s="176" t="s">
        <v>791</v>
      </c>
      <c r="F129" s="177" t="s">
        <v>792</v>
      </c>
      <c r="G129" s="178" t="s">
        <v>427</v>
      </c>
      <c r="H129" s="179">
        <v>1</v>
      </c>
      <c r="I129" s="180"/>
      <c r="J129" s="181">
        <f t="shared" si="4"/>
        <v>0</v>
      </c>
      <c r="K129" s="177" t="s">
        <v>171</v>
      </c>
      <c r="L129" s="25"/>
      <c r="M129" s="182" t="s">
        <v>1</v>
      </c>
      <c r="N129" s="183" t="s">
        <v>41</v>
      </c>
      <c r="O129" s="22"/>
      <c r="P129" s="184">
        <f t="shared" si="5"/>
        <v>0</v>
      </c>
      <c r="Q129" s="184">
        <v>0</v>
      </c>
      <c r="R129" s="184">
        <f t="shared" si="6"/>
        <v>0</v>
      </c>
      <c r="S129" s="184">
        <v>0</v>
      </c>
      <c r="T129" s="185">
        <f t="shared" si="7"/>
        <v>0</v>
      </c>
      <c r="AR129" s="186" t="s">
        <v>172</v>
      </c>
      <c r="AT129" s="186" t="s">
        <v>167</v>
      </c>
      <c r="AU129" s="186" t="s">
        <v>86</v>
      </c>
      <c r="AY129" s="3" t="s">
        <v>165</v>
      </c>
      <c r="BE129" s="187">
        <f t="shared" si="8"/>
        <v>0</v>
      </c>
      <c r="BF129" s="187">
        <f t="shared" si="9"/>
        <v>0</v>
      </c>
      <c r="BG129" s="187">
        <f t="shared" si="10"/>
        <v>0</v>
      </c>
      <c r="BH129" s="187">
        <f t="shared" si="11"/>
        <v>0</v>
      </c>
      <c r="BI129" s="187">
        <f t="shared" si="12"/>
        <v>0</v>
      </c>
      <c r="BJ129" s="3" t="s">
        <v>84</v>
      </c>
      <c r="BK129" s="187">
        <f t="shared" si="13"/>
        <v>0</v>
      </c>
      <c r="BL129" s="3" t="s">
        <v>172</v>
      </c>
      <c r="BM129" s="186" t="s">
        <v>793</v>
      </c>
    </row>
    <row r="130" spans="2:65" s="20" customFormat="1" ht="24.2" customHeight="1">
      <c r="B130" s="21"/>
      <c r="C130" s="175" t="s">
        <v>191</v>
      </c>
      <c r="D130" s="175" t="s">
        <v>167</v>
      </c>
      <c r="E130" s="176" t="s">
        <v>794</v>
      </c>
      <c r="F130" s="177" t="s">
        <v>795</v>
      </c>
      <c r="G130" s="178" t="s">
        <v>427</v>
      </c>
      <c r="H130" s="179">
        <v>1</v>
      </c>
      <c r="I130" s="180"/>
      <c r="J130" s="181">
        <f t="shared" si="4"/>
        <v>0</v>
      </c>
      <c r="K130" s="177" t="s">
        <v>171</v>
      </c>
      <c r="L130" s="25"/>
      <c r="M130" s="182" t="s">
        <v>1</v>
      </c>
      <c r="N130" s="183" t="s">
        <v>41</v>
      </c>
      <c r="O130" s="22"/>
      <c r="P130" s="184">
        <f t="shared" si="5"/>
        <v>0</v>
      </c>
      <c r="Q130" s="184">
        <v>0</v>
      </c>
      <c r="R130" s="184">
        <f t="shared" si="6"/>
        <v>0</v>
      </c>
      <c r="S130" s="184">
        <v>0</v>
      </c>
      <c r="T130" s="185">
        <f t="shared" si="7"/>
        <v>0</v>
      </c>
      <c r="AR130" s="186" t="s">
        <v>172</v>
      </c>
      <c r="AT130" s="186" t="s">
        <v>167</v>
      </c>
      <c r="AU130" s="186" t="s">
        <v>86</v>
      </c>
      <c r="AY130" s="3" t="s">
        <v>165</v>
      </c>
      <c r="BE130" s="187">
        <f t="shared" si="8"/>
        <v>0</v>
      </c>
      <c r="BF130" s="187">
        <f t="shared" si="9"/>
        <v>0</v>
      </c>
      <c r="BG130" s="187">
        <f t="shared" si="10"/>
        <v>0</v>
      </c>
      <c r="BH130" s="187">
        <f t="shared" si="11"/>
        <v>0</v>
      </c>
      <c r="BI130" s="187">
        <f t="shared" si="12"/>
        <v>0</v>
      </c>
      <c r="BJ130" s="3" t="s">
        <v>84</v>
      </c>
      <c r="BK130" s="187">
        <f t="shared" si="13"/>
        <v>0</v>
      </c>
      <c r="BL130" s="3" t="s">
        <v>172</v>
      </c>
      <c r="BM130" s="186" t="s">
        <v>796</v>
      </c>
    </row>
    <row r="131" spans="2:65" s="159" customFormat="1" ht="22.9" customHeight="1">
      <c r="B131" s="160"/>
      <c r="C131" s="161"/>
      <c r="D131" s="162" t="s">
        <v>75</v>
      </c>
      <c r="E131" s="173" t="s">
        <v>377</v>
      </c>
      <c r="F131" s="173" t="s">
        <v>378</v>
      </c>
      <c r="G131" s="161"/>
      <c r="H131" s="161"/>
      <c r="I131" s="164"/>
      <c r="J131" s="174">
        <f t="shared" ref="J131:J132" si="14">BK131</f>
        <v>0</v>
      </c>
      <c r="K131" s="161"/>
      <c r="L131" s="166"/>
      <c r="M131" s="167"/>
      <c r="N131" s="161"/>
      <c r="O131" s="161"/>
      <c r="P131" s="168">
        <f>P132+P138</f>
        <v>0</v>
      </c>
      <c r="Q131" s="161"/>
      <c r="R131" s="168">
        <f>R132+R138</f>
        <v>0</v>
      </c>
      <c r="S131" s="161"/>
      <c r="T131" s="169">
        <f>T132+T138</f>
        <v>15.171999999999999</v>
      </c>
      <c r="AR131" s="170" t="s">
        <v>84</v>
      </c>
      <c r="AT131" s="171" t="s">
        <v>75</v>
      </c>
      <c r="AU131" s="171" t="s">
        <v>84</v>
      </c>
      <c r="AY131" s="170" t="s">
        <v>165</v>
      </c>
      <c r="BK131" s="172">
        <f>BK132+BK138</f>
        <v>0</v>
      </c>
    </row>
    <row r="132" spans="2:65" s="159" customFormat="1" ht="20.85" customHeight="1">
      <c r="B132" s="160"/>
      <c r="C132" s="161"/>
      <c r="D132" s="162" t="s">
        <v>75</v>
      </c>
      <c r="E132" s="173" t="s">
        <v>797</v>
      </c>
      <c r="F132" s="173" t="s">
        <v>798</v>
      </c>
      <c r="G132" s="161"/>
      <c r="H132" s="161"/>
      <c r="I132" s="164"/>
      <c r="J132" s="174">
        <f t="shared" si="14"/>
        <v>0</v>
      </c>
      <c r="K132" s="161"/>
      <c r="L132" s="166"/>
      <c r="M132" s="167"/>
      <c r="N132" s="161"/>
      <c r="O132" s="161"/>
      <c r="P132" s="168">
        <f>SUM(P133:P137)</f>
        <v>0</v>
      </c>
      <c r="Q132" s="161"/>
      <c r="R132" s="168">
        <f>SUM(R133:R137)</f>
        <v>0</v>
      </c>
      <c r="S132" s="161"/>
      <c r="T132" s="169">
        <f>SUM(T133:T137)</f>
        <v>0</v>
      </c>
      <c r="AR132" s="170" t="s">
        <v>84</v>
      </c>
      <c r="AT132" s="171" t="s">
        <v>75</v>
      </c>
      <c r="AU132" s="171" t="s">
        <v>86</v>
      </c>
      <c r="AY132" s="170" t="s">
        <v>165</v>
      </c>
      <c r="BK132" s="172">
        <f>SUM(BK133:BK137)</f>
        <v>0</v>
      </c>
    </row>
    <row r="133" spans="2:65" s="20" customFormat="1" ht="24.2" customHeight="1">
      <c r="B133" s="21"/>
      <c r="C133" s="175" t="s">
        <v>198</v>
      </c>
      <c r="D133" s="175" t="s">
        <v>167</v>
      </c>
      <c r="E133" s="176" t="s">
        <v>799</v>
      </c>
      <c r="F133" s="177" t="s">
        <v>800</v>
      </c>
      <c r="G133" s="178" t="s">
        <v>202</v>
      </c>
      <c r="H133" s="179">
        <v>19.317</v>
      </c>
      <c r="I133" s="180"/>
      <c r="J133" s="181">
        <f t="shared" ref="J133:J137" si="15">ROUND(I133*H133,2)</f>
        <v>0</v>
      </c>
      <c r="K133" s="177" t="s">
        <v>171</v>
      </c>
      <c r="L133" s="25"/>
      <c r="M133" s="182" t="s">
        <v>1</v>
      </c>
      <c r="N133" s="183" t="s">
        <v>41</v>
      </c>
      <c r="O133" s="22"/>
      <c r="P133" s="184">
        <f t="shared" ref="P133:P137" si="16">O133*H133</f>
        <v>0</v>
      </c>
      <c r="Q133" s="184">
        <v>0</v>
      </c>
      <c r="R133" s="184">
        <f t="shared" ref="R133:R137" si="17">Q133*H133</f>
        <v>0</v>
      </c>
      <c r="S133" s="184">
        <v>0</v>
      </c>
      <c r="T133" s="185">
        <f t="shared" ref="T133:T137" si="18">S133*H133</f>
        <v>0</v>
      </c>
      <c r="AR133" s="186" t="s">
        <v>172</v>
      </c>
      <c r="AT133" s="186" t="s">
        <v>167</v>
      </c>
      <c r="AU133" s="186" t="s">
        <v>134</v>
      </c>
      <c r="AY133" s="3" t="s">
        <v>165</v>
      </c>
      <c r="BE133" s="187">
        <f t="shared" si="8"/>
        <v>0</v>
      </c>
      <c r="BF133" s="187">
        <f t="shared" si="9"/>
        <v>0</v>
      </c>
      <c r="BG133" s="187">
        <f t="shared" si="10"/>
        <v>0</v>
      </c>
      <c r="BH133" s="187">
        <f t="shared" si="11"/>
        <v>0</v>
      </c>
      <c r="BI133" s="187">
        <f t="shared" si="12"/>
        <v>0</v>
      </c>
      <c r="BJ133" s="3" t="s">
        <v>84</v>
      </c>
      <c r="BK133" s="187">
        <f t="shared" ref="BK133:BK137" si="19">ROUND(I133*H133,2)</f>
        <v>0</v>
      </c>
      <c r="BL133" s="3" t="s">
        <v>172</v>
      </c>
      <c r="BM133" s="186" t="s">
        <v>801</v>
      </c>
    </row>
    <row r="134" spans="2:65" s="20" customFormat="1" ht="24.2" customHeight="1">
      <c r="B134" s="21"/>
      <c r="C134" s="175" t="s">
        <v>206</v>
      </c>
      <c r="D134" s="175" t="s">
        <v>167</v>
      </c>
      <c r="E134" s="176" t="s">
        <v>802</v>
      </c>
      <c r="F134" s="177" t="s">
        <v>803</v>
      </c>
      <c r="G134" s="178" t="s">
        <v>202</v>
      </c>
      <c r="H134" s="179">
        <v>19.317</v>
      </c>
      <c r="I134" s="180"/>
      <c r="J134" s="181">
        <f t="shared" si="15"/>
        <v>0</v>
      </c>
      <c r="K134" s="177" t="s">
        <v>171</v>
      </c>
      <c r="L134" s="25"/>
      <c r="M134" s="182" t="s">
        <v>1</v>
      </c>
      <c r="N134" s="183" t="s">
        <v>41</v>
      </c>
      <c r="O134" s="22"/>
      <c r="P134" s="184">
        <f t="shared" si="16"/>
        <v>0</v>
      </c>
      <c r="Q134" s="184">
        <v>0</v>
      </c>
      <c r="R134" s="184">
        <f t="shared" si="17"/>
        <v>0</v>
      </c>
      <c r="S134" s="184">
        <v>0</v>
      </c>
      <c r="T134" s="185">
        <f t="shared" si="18"/>
        <v>0</v>
      </c>
      <c r="AR134" s="186" t="s">
        <v>172</v>
      </c>
      <c r="AT134" s="186" t="s">
        <v>167</v>
      </c>
      <c r="AU134" s="186" t="s">
        <v>134</v>
      </c>
      <c r="AY134" s="3" t="s">
        <v>165</v>
      </c>
      <c r="BE134" s="187">
        <f t="shared" si="8"/>
        <v>0</v>
      </c>
      <c r="BF134" s="187">
        <f t="shared" si="9"/>
        <v>0</v>
      </c>
      <c r="BG134" s="187">
        <f t="shared" si="10"/>
        <v>0</v>
      </c>
      <c r="BH134" s="187">
        <f t="shared" si="11"/>
        <v>0</v>
      </c>
      <c r="BI134" s="187">
        <f t="shared" si="12"/>
        <v>0</v>
      </c>
      <c r="BJ134" s="3" t="s">
        <v>84</v>
      </c>
      <c r="BK134" s="187">
        <f t="shared" si="19"/>
        <v>0</v>
      </c>
      <c r="BL134" s="3" t="s">
        <v>172</v>
      </c>
      <c r="BM134" s="186" t="s">
        <v>804</v>
      </c>
    </row>
    <row r="135" spans="2:65" s="20" customFormat="1" ht="24.2" customHeight="1">
      <c r="B135" s="21"/>
      <c r="C135" s="175" t="s">
        <v>203</v>
      </c>
      <c r="D135" s="175" t="s">
        <v>167</v>
      </c>
      <c r="E135" s="176" t="s">
        <v>805</v>
      </c>
      <c r="F135" s="177" t="s">
        <v>806</v>
      </c>
      <c r="G135" s="178" t="s">
        <v>202</v>
      </c>
      <c r="H135" s="179">
        <v>193.17</v>
      </c>
      <c r="I135" s="180"/>
      <c r="J135" s="181">
        <f t="shared" si="15"/>
        <v>0</v>
      </c>
      <c r="K135" s="177" t="s">
        <v>171</v>
      </c>
      <c r="L135" s="25"/>
      <c r="M135" s="182" t="s">
        <v>1</v>
      </c>
      <c r="N135" s="183" t="s">
        <v>41</v>
      </c>
      <c r="O135" s="22"/>
      <c r="P135" s="184">
        <f t="shared" si="16"/>
        <v>0</v>
      </c>
      <c r="Q135" s="184">
        <v>0</v>
      </c>
      <c r="R135" s="184">
        <f t="shared" si="17"/>
        <v>0</v>
      </c>
      <c r="S135" s="184">
        <v>0</v>
      </c>
      <c r="T135" s="185">
        <f t="shared" si="18"/>
        <v>0</v>
      </c>
      <c r="AR135" s="186" t="s">
        <v>172</v>
      </c>
      <c r="AT135" s="186" t="s">
        <v>167</v>
      </c>
      <c r="AU135" s="186" t="s">
        <v>134</v>
      </c>
      <c r="AY135" s="3" t="s">
        <v>165</v>
      </c>
      <c r="BE135" s="187">
        <f t="shared" si="8"/>
        <v>0</v>
      </c>
      <c r="BF135" s="187">
        <f t="shared" si="9"/>
        <v>0</v>
      </c>
      <c r="BG135" s="187">
        <f t="shared" si="10"/>
        <v>0</v>
      </c>
      <c r="BH135" s="187">
        <f t="shared" si="11"/>
        <v>0</v>
      </c>
      <c r="BI135" s="187">
        <f t="shared" si="12"/>
        <v>0</v>
      </c>
      <c r="BJ135" s="3" t="s">
        <v>84</v>
      </c>
      <c r="BK135" s="187">
        <f t="shared" si="19"/>
        <v>0</v>
      </c>
      <c r="BL135" s="3" t="s">
        <v>172</v>
      </c>
      <c r="BM135" s="186" t="s">
        <v>807</v>
      </c>
    </row>
    <row r="136" spans="2:65" s="188" customFormat="1">
      <c r="B136" s="189"/>
      <c r="C136" s="190"/>
      <c r="D136" s="191" t="s">
        <v>174</v>
      </c>
      <c r="E136" s="192" t="s">
        <v>1</v>
      </c>
      <c r="F136" s="193" t="s">
        <v>808</v>
      </c>
      <c r="G136" s="190"/>
      <c r="H136" s="194">
        <v>193.17</v>
      </c>
      <c r="I136" s="195"/>
      <c r="J136" s="190"/>
      <c r="K136" s="190"/>
      <c r="L136" s="196"/>
      <c r="M136" s="197"/>
      <c r="N136" s="190"/>
      <c r="O136" s="190"/>
      <c r="P136" s="190"/>
      <c r="Q136" s="190"/>
      <c r="R136" s="190"/>
      <c r="S136" s="190"/>
      <c r="T136" s="198"/>
      <c r="AT136" s="199" t="s">
        <v>174</v>
      </c>
      <c r="AU136" s="199" t="s">
        <v>134</v>
      </c>
      <c r="AV136" s="188" t="s">
        <v>86</v>
      </c>
      <c r="AW136" s="188" t="s">
        <v>31</v>
      </c>
      <c r="AX136" s="188" t="s">
        <v>84</v>
      </c>
      <c r="AY136" s="199" t="s">
        <v>165</v>
      </c>
    </row>
    <row r="137" spans="2:65" s="20" customFormat="1" ht="33" customHeight="1">
      <c r="B137" s="21"/>
      <c r="C137" s="175" t="s">
        <v>214</v>
      </c>
      <c r="D137" s="175" t="s">
        <v>167</v>
      </c>
      <c r="E137" s="176" t="s">
        <v>809</v>
      </c>
      <c r="F137" s="177" t="s">
        <v>810</v>
      </c>
      <c r="G137" s="178" t="s">
        <v>202</v>
      </c>
      <c r="H137" s="179">
        <v>19.317</v>
      </c>
      <c r="I137" s="180"/>
      <c r="J137" s="181">
        <f t="shared" si="15"/>
        <v>0</v>
      </c>
      <c r="K137" s="177" t="s">
        <v>171</v>
      </c>
      <c r="L137" s="25"/>
      <c r="M137" s="182" t="s">
        <v>1</v>
      </c>
      <c r="N137" s="183" t="s">
        <v>41</v>
      </c>
      <c r="O137" s="22"/>
      <c r="P137" s="184">
        <f t="shared" si="16"/>
        <v>0</v>
      </c>
      <c r="Q137" s="184">
        <v>0</v>
      </c>
      <c r="R137" s="184">
        <f t="shared" si="17"/>
        <v>0</v>
      </c>
      <c r="S137" s="184">
        <v>0</v>
      </c>
      <c r="T137" s="185">
        <f t="shared" si="18"/>
        <v>0</v>
      </c>
      <c r="AR137" s="186" t="s">
        <v>172</v>
      </c>
      <c r="AT137" s="186" t="s">
        <v>167</v>
      </c>
      <c r="AU137" s="186" t="s">
        <v>134</v>
      </c>
      <c r="AY137" s="3" t="s">
        <v>165</v>
      </c>
      <c r="BE137" s="187">
        <f t="shared" si="8"/>
        <v>0</v>
      </c>
      <c r="BF137" s="187">
        <f t="shared" si="9"/>
        <v>0</v>
      </c>
      <c r="BG137" s="187">
        <f t="shared" si="10"/>
        <v>0</v>
      </c>
      <c r="BH137" s="187">
        <f t="shared" si="11"/>
        <v>0</v>
      </c>
      <c r="BI137" s="187">
        <f t="shared" si="12"/>
        <v>0</v>
      </c>
      <c r="BJ137" s="3" t="s">
        <v>84</v>
      </c>
      <c r="BK137" s="187">
        <f t="shared" si="19"/>
        <v>0</v>
      </c>
      <c r="BL137" s="3" t="s">
        <v>172</v>
      </c>
      <c r="BM137" s="186" t="s">
        <v>811</v>
      </c>
    </row>
    <row r="138" spans="2:65" s="159" customFormat="1" ht="20.85" customHeight="1">
      <c r="B138" s="160"/>
      <c r="C138" s="161"/>
      <c r="D138" s="162" t="s">
        <v>75</v>
      </c>
      <c r="E138" s="173" t="s">
        <v>214</v>
      </c>
      <c r="F138" s="173" t="s">
        <v>379</v>
      </c>
      <c r="G138" s="161"/>
      <c r="H138" s="161"/>
      <c r="I138" s="164"/>
      <c r="J138" s="174">
        <f>BK138</f>
        <v>0</v>
      </c>
      <c r="K138" s="161"/>
      <c r="L138" s="166"/>
      <c r="M138" s="167"/>
      <c r="N138" s="161"/>
      <c r="O138" s="161"/>
      <c r="P138" s="168">
        <f>SUM(P139:P144)</f>
        <v>0</v>
      </c>
      <c r="Q138" s="161"/>
      <c r="R138" s="168">
        <f>SUM(R139:R144)</f>
        <v>0</v>
      </c>
      <c r="S138" s="161"/>
      <c r="T138" s="169">
        <f>SUM(T139:T144)</f>
        <v>15.171999999999999</v>
      </c>
      <c r="AR138" s="170" t="s">
        <v>84</v>
      </c>
      <c r="AT138" s="171" t="s">
        <v>75</v>
      </c>
      <c r="AU138" s="171" t="s">
        <v>86</v>
      </c>
      <c r="AY138" s="170" t="s">
        <v>165</v>
      </c>
      <c r="BK138" s="172">
        <f>SUM(BK139:BK144)</f>
        <v>0</v>
      </c>
    </row>
    <row r="139" spans="2:65" s="20" customFormat="1" ht="24.2" customHeight="1">
      <c r="B139" s="21"/>
      <c r="C139" s="175" t="s">
        <v>222</v>
      </c>
      <c r="D139" s="175" t="s">
        <v>167</v>
      </c>
      <c r="E139" s="176" t="s">
        <v>812</v>
      </c>
      <c r="F139" s="177" t="s">
        <v>813</v>
      </c>
      <c r="G139" s="178" t="s">
        <v>337</v>
      </c>
      <c r="H139" s="179">
        <v>21.7</v>
      </c>
      <c r="I139" s="180"/>
      <c r="J139" s="181">
        <f>ROUND(I139*H139,2)</f>
        <v>0</v>
      </c>
      <c r="K139" s="177" t="s">
        <v>171</v>
      </c>
      <c r="L139" s="25"/>
      <c r="M139" s="182" t="s">
        <v>1</v>
      </c>
      <c r="N139" s="183" t="s">
        <v>41</v>
      </c>
      <c r="O139" s="22"/>
      <c r="P139" s="184">
        <f>O139*H139</f>
        <v>0</v>
      </c>
      <c r="Q139" s="184">
        <v>0</v>
      </c>
      <c r="R139" s="184">
        <f>Q139*H139</f>
        <v>0</v>
      </c>
      <c r="S139" s="184">
        <v>7.0000000000000007E-2</v>
      </c>
      <c r="T139" s="185">
        <f>S139*H139</f>
        <v>1.5190000000000001</v>
      </c>
      <c r="AR139" s="186" t="s">
        <v>172</v>
      </c>
      <c r="AT139" s="186" t="s">
        <v>167</v>
      </c>
      <c r="AU139" s="186" t="s">
        <v>134</v>
      </c>
      <c r="AY139" s="3" t="s">
        <v>165</v>
      </c>
      <c r="BE139" s="187">
        <f t="shared" si="8"/>
        <v>0</v>
      </c>
      <c r="BF139" s="187">
        <f t="shared" si="9"/>
        <v>0</v>
      </c>
      <c r="BG139" s="187">
        <f t="shared" si="10"/>
        <v>0</v>
      </c>
      <c r="BH139" s="187">
        <f t="shared" si="11"/>
        <v>0</v>
      </c>
      <c r="BI139" s="187">
        <f t="shared" si="12"/>
        <v>0</v>
      </c>
      <c r="BJ139" s="3" t="s">
        <v>84</v>
      </c>
      <c r="BK139" s="187">
        <f>ROUND(I139*H139,2)</f>
        <v>0</v>
      </c>
      <c r="BL139" s="3" t="s">
        <v>172</v>
      </c>
      <c r="BM139" s="186" t="s">
        <v>814</v>
      </c>
    </row>
    <row r="140" spans="2:65" s="188" customFormat="1">
      <c r="B140" s="189"/>
      <c r="C140" s="190"/>
      <c r="D140" s="191" t="s">
        <v>174</v>
      </c>
      <c r="E140" s="192" t="s">
        <v>1</v>
      </c>
      <c r="F140" s="193" t="s">
        <v>815</v>
      </c>
      <c r="G140" s="190"/>
      <c r="H140" s="194">
        <v>11.7</v>
      </c>
      <c r="I140" s="195"/>
      <c r="J140" s="190"/>
      <c r="K140" s="190"/>
      <c r="L140" s="196"/>
      <c r="M140" s="197"/>
      <c r="N140" s="190"/>
      <c r="O140" s="190"/>
      <c r="P140" s="190"/>
      <c r="Q140" s="190"/>
      <c r="R140" s="190"/>
      <c r="S140" s="190"/>
      <c r="T140" s="198"/>
      <c r="AT140" s="199" t="s">
        <v>174</v>
      </c>
      <c r="AU140" s="199" t="s">
        <v>134</v>
      </c>
      <c r="AV140" s="188" t="s">
        <v>86</v>
      </c>
      <c r="AW140" s="188" t="s">
        <v>31</v>
      </c>
      <c r="AX140" s="188" t="s">
        <v>76</v>
      </c>
      <c r="AY140" s="199" t="s">
        <v>165</v>
      </c>
    </row>
    <row r="141" spans="2:65" s="188" customFormat="1">
      <c r="B141" s="189"/>
      <c r="C141" s="190"/>
      <c r="D141" s="191" t="s">
        <v>174</v>
      </c>
      <c r="E141" s="192" t="s">
        <v>1</v>
      </c>
      <c r="F141" s="193" t="s">
        <v>816</v>
      </c>
      <c r="G141" s="190"/>
      <c r="H141" s="194">
        <v>10</v>
      </c>
      <c r="I141" s="195"/>
      <c r="J141" s="190"/>
      <c r="K141" s="190"/>
      <c r="L141" s="196"/>
      <c r="M141" s="197"/>
      <c r="N141" s="190"/>
      <c r="O141" s="190"/>
      <c r="P141" s="190"/>
      <c r="Q141" s="190"/>
      <c r="R141" s="190"/>
      <c r="S141" s="190"/>
      <c r="T141" s="198"/>
      <c r="AT141" s="199" t="s">
        <v>174</v>
      </c>
      <c r="AU141" s="199" t="s">
        <v>134</v>
      </c>
      <c r="AV141" s="188" t="s">
        <v>86</v>
      </c>
      <c r="AW141" s="188" t="s">
        <v>31</v>
      </c>
      <c r="AX141" s="188" t="s">
        <v>76</v>
      </c>
      <c r="AY141" s="199" t="s">
        <v>165</v>
      </c>
    </row>
    <row r="142" spans="2:65" s="200" customFormat="1">
      <c r="B142" s="201"/>
      <c r="C142" s="202"/>
      <c r="D142" s="191" t="s">
        <v>174</v>
      </c>
      <c r="E142" s="203" t="s">
        <v>1</v>
      </c>
      <c r="F142" s="204" t="s">
        <v>176</v>
      </c>
      <c r="G142" s="202"/>
      <c r="H142" s="205">
        <v>21.7</v>
      </c>
      <c r="I142" s="206"/>
      <c r="J142" s="202"/>
      <c r="K142" s="202"/>
      <c r="L142" s="207"/>
      <c r="M142" s="208"/>
      <c r="N142" s="202"/>
      <c r="O142" s="202"/>
      <c r="P142" s="202"/>
      <c r="Q142" s="202"/>
      <c r="R142" s="202"/>
      <c r="S142" s="202"/>
      <c r="T142" s="209"/>
      <c r="AT142" s="210" t="s">
        <v>174</v>
      </c>
      <c r="AU142" s="210" t="s">
        <v>134</v>
      </c>
      <c r="AV142" s="200" t="s">
        <v>172</v>
      </c>
      <c r="AW142" s="200" t="s">
        <v>31</v>
      </c>
      <c r="AX142" s="200" t="s">
        <v>84</v>
      </c>
      <c r="AY142" s="210" t="s">
        <v>165</v>
      </c>
    </row>
    <row r="143" spans="2:65" s="20" customFormat="1" ht="33" customHeight="1">
      <c r="B143" s="21"/>
      <c r="C143" s="175" t="s">
        <v>229</v>
      </c>
      <c r="D143" s="175" t="s">
        <v>167</v>
      </c>
      <c r="E143" s="176" t="s">
        <v>817</v>
      </c>
      <c r="F143" s="177" t="s">
        <v>818</v>
      </c>
      <c r="G143" s="178" t="s">
        <v>170</v>
      </c>
      <c r="H143" s="179">
        <v>36.9</v>
      </c>
      <c r="I143" s="180"/>
      <c r="J143" s="181">
        <f>ROUND(I143*H143,2)</f>
        <v>0</v>
      </c>
      <c r="K143" s="177" t="s">
        <v>171</v>
      </c>
      <c r="L143" s="25"/>
      <c r="M143" s="182" t="s">
        <v>1</v>
      </c>
      <c r="N143" s="183" t="s">
        <v>41</v>
      </c>
      <c r="O143" s="22"/>
      <c r="P143" s="184">
        <f>O143*H143</f>
        <v>0</v>
      </c>
      <c r="Q143" s="184">
        <v>0</v>
      </c>
      <c r="R143" s="184">
        <f>Q143*H143</f>
        <v>0</v>
      </c>
      <c r="S143" s="184">
        <v>0.37</v>
      </c>
      <c r="T143" s="185">
        <f>S143*H143</f>
        <v>13.652999999999999</v>
      </c>
      <c r="AR143" s="186" t="s">
        <v>172</v>
      </c>
      <c r="AT143" s="186" t="s">
        <v>167</v>
      </c>
      <c r="AU143" s="186" t="s">
        <v>134</v>
      </c>
      <c r="AY143" s="3" t="s">
        <v>165</v>
      </c>
      <c r="BE143" s="187">
        <f t="shared" si="8"/>
        <v>0</v>
      </c>
      <c r="BF143" s="187">
        <f t="shared" si="9"/>
        <v>0</v>
      </c>
      <c r="BG143" s="187">
        <f t="shared" si="10"/>
        <v>0</v>
      </c>
      <c r="BH143" s="187">
        <f t="shared" si="11"/>
        <v>0</v>
      </c>
      <c r="BI143" s="187">
        <f t="shared" si="12"/>
        <v>0</v>
      </c>
      <c r="BJ143" s="3" t="s">
        <v>84</v>
      </c>
      <c r="BK143" s="187">
        <f>ROUND(I143*H143,2)</f>
        <v>0</v>
      </c>
      <c r="BL143" s="3" t="s">
        <v>172</v>
      </c>
      <c r="BM143" s="186" t="s">
        <v>819</v>
      </c>
    </row>
    <row r="144" spans="2:65" s="188" customFormat="1">
      <c r="B144" s="189"/>
      <c r="C144" s="190"/>
      <c r="D144" s="191" t="s">
        <v>174</v>
      </c>
      <c r="E144" s="192" t="s">
        <v>1</v>
      </c>
      <c r="F144" s="193" t="s">
        <v>820</v>
      </c>
      <c r="G144" s="190"/>
      <c r="H144" s="194">
        <v>36.9</v>
      </c>
      <c r="I144" s="195"/>
      <c r="J144" s="190"/>
      <c r="K144" s="190"/>
      <c r="L144" s="196"/>
      <c r="M144" s="241"/>
      <c r="N144" s="242"/>
      <c r="O144" s="242"/>
      <c r="P144" s="242"/>
      <c r="Q144" s="242"/>
      <c r="R144" s="242"/>
      <c r="S144" s="242"/>
      <c r="T144" s="243"/>
      <c r="AT144" s="199" t="s">
        <v>174</v>
      </c>
      <c r="AU144" s="199" t="s">
        <v>134</v>
      </c>
      <c r="AV144" s="188" t="s">
        <v>86</v>
      </c>
      <c r="AW144" s="188" t="s">
        <v>31</v>
      </c>
      <c r="AX144" s="188" t="s">
        <v>84</v>
      </c>
      <c r="AY144" s="199" t="s">
        <v>165</v>
      </c>
    </row>
    <row r="145" spans="2:12" s="20" customFormat="1" ht="6.95" customHeight="1">
      <c r="B145" s="37"/>
      <c r="C145" s="38"/>
      <c r="D145" s="38"/>
      <c r="E145" s="38"/>
      <c r="F145" s="38"/>
      <c r="G145" s="38"/>
      <c r="H145" s="38"/>
      <c r="I145" s="38"/>
      <c r="J145" s="38"/>
      <c r="K145" s="38"/>
      <c r="L145" s="25"/>
    </row>
  </sheetData>
  <sheetProtection algorithmName="SHA-512" hashValue="KZjtNl/QIvV7eMy/oV1AwDhhIGqS+huRuaFRefQgeRzwhdbvMauFJi/VVk6R1TV71OIdg130GdnoYW8YGLgE+A==" saltValue="FNsi/ZefitC8xR+pcqk4G0pYpu0Vhb1P0tgRAfNes0f5Lgp4IC6E+ktThQeff8ifQxg7y/kD2hqKeYQownPlrQ==" spinCount="100000" sheet="1" objects="1" scenarios="1" formatColumns="0" formatRows="0" autoFilter="0"/>
  <autoFilter ref="C120:K144" xr:uid="{00000000-0009-0000-0000-00000A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3" t="s">
        <v>117</v>
      </c>
    </row>
    <row r="3" spans="2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6"/>
      <c r="AT3" s="3" t="s">
        <v>86</v>
      </c>
    </row>
    <row r="4" spans="2:46" s="1" customFormat="1" ht="24.95" customHeight="1">
      <c r="B4" s="6"/>
      <c r="D4" s="104" t="s">
        <v>135</v>
      </c>
      <c r="L4" s="6"/>
      <c r="M4" s="105" t="s">
        <v>10</v>
      </c>
      <c r="AT4" s="3" t="s">
        <v>4</v>
      </c>
    </row>
    <row r="5" spans="2:46" s="1" customFormat="1" ht="6.95" customHeight="1">
      <c r="B5" s="6"/>
      <c r="L5" s="6"/>
    </row>
    <row r="6" spans="2:46" s="1" customFormat="1" ht="12" customHeight="1">
      <c r="B6" s="6"/>
      <c r="D6" s="106" t="s">
        <v>16</v>
      </c>
      <c r="L6" s="6"/>
    </row>
    <row r="7" spans="2:46" s="1" customFormat="1" ht="16.5" customHeight="1">
      <c r="B7" s="6"/>
      <c r="E7" s="302" t="str">
        <f>'Rekapitulace stavby'!K6</f>
        <v>Rozšíření infrastruktury cestovního ruchu u Pilské nádrže</v>
      </c>
      <c r="F7" s="303"/>
      <c r="G7" s="303"/>
      <c r="H7" s="303"/>
      <c r="L7" s="6"/>
    </row>
    <row r="8" spans="2:46" s="1" customFormat="1" ht="12" customHeight="1">
      <c r="B8" s="6"/>
      <c r="D8" s="106" t="s">
        <v>136</v>
      </c>
      <c r="L8" s="6"/>
    </row>
    <row r="9" spans="2:46" s="20" customFormat="1" ht="16.5" customHeight="1">
      <c r="B9" s="25"/>
      <c r="E9" s="302" t="s">
        <v>821</v>
      </c>
      <c r="F9" s="305"/>
      <c r="G9" s="305"/>
      <c r="H9" s="305"/>
      <c r="L9" s="25"/>
    </row>
    <row r="10" spans="2:46" s="20" customFormat="1" ht="12" customHeight="1">
      <c r="B10" s="25"/>
      <c r="D10" s="106" t="s">
        <v>822</v>
      </c>
      <c r="L10" s="25"/>
    </row>
    <row r="11" spans="2:46" s="20" customFormat="1" ht="16.5" customHeight="1">
      <c r="B11" s="25"/>
      <c r="E11" s="304" t="s">
        <v>823</v>
      </c>
      <c r="F11" s="305"/>
      <c r="G11" s="305"/>
      <c r="H11" s="305"/>
      <c r="L11" s="25"/>
    </row>
    <row r="12" spans="2:46" s="20" customFormat="1">
      <c r="B12" s="25"/>
      <c r="L12" s="25"/>
    </row>
    <row r="13" spans="2:46" s="20" customFormat="1" ht="12" customHeight="1">
      <c r="B13" s="25"/>
      <c r="D13" s="106" t="s">
        <v>18</v>
      </c>
      <c r="F13" s="96" t="s">
        <v>1</v>
      </c>
      <c r="I13" s="106" t="s">
        <v>19</v>
      </c>
      <c r="J13" s="96" t="s">
        <v>1</v>
      </c>
      <c r="L13" s="25"/>
    </row>
    <row r="14" spans="2:46" s="20" customFormat="1" ht="12" customHeight="1">
      <c r="B14" s="25"/>
      <c r="D14" s="106" t="s">
        <v>20</v>
      </c>
      <c r="F14" s="96" t="s">
        <v>21</v>
      </c>
      <c r="I14" s="106" t="s">
        <v>22</v>
      </c>
      <c r="J14" s="107" t="str">
        <f>'Rekapitulace stavby'!AN8</f>
        <v>Vyplň údaj</v>
      </c>
      <c r="L14" s="25"/>
    </row>
    <row r="15" spans="2:46" s="20" customFormat="1" ht="10.9" customHeight="1">
      <c r="B15" s="25"/>
      <c r="L15" s="25"/>
    </row>
    <row r="16" spans="2:46" s="20" customFormat="1" ht="12" customHeight="1">
      <c r="B16" s="25"/>
      <c r="D16" s="106" t="s">
        <v>23</v>
      </c>
      <c r="I16" s="106" t="s">
        <v>24</v>
      </c>
      <c r="J16" s="96" t="str">
        <f>IF('Rekapitulace stavby'!AN10="","",'Rekapitulace stavby'!AN10)</f>
        <v/>
      </c>
      <c r="L16" s="25"/>
    </row>
    <row r="17" spans="2:12" s="20" customFormat="1" ht="18" customHeight="1">
      <c r="B17" s="25"/>
      <c r="E17" s="96" t="str">
        <f>IF('Rekapitulace stavby'!E11="","",'Rekapitulace stavby'!E11)</f>
        <v xml:space="preserve"> </v>
      </c>
      <c r="I17" s="106" t="s">
        <v>26</v>
      </c>
      <c r="J17" s="96" t="str">
        <f>IF('Rekapitulace stavby'!AN11="","",'Rekapitulace stavby'!AN11)</f>
        <v/>
      </c>
      <c r="L17" s="25"/>
    </row>
    <row r="18" spans="2:12" s="20" customFormat="1" ht="6.95" customHeight="1">
      <c r="B18" s="25"/>
      <c r="L18" s="25"/>
    </row>
    <row r="19" spans="2:12" s="20" customFormat="1" ht="12" customHeight="1">
      <c r="B19" s="25"/>
      <c r="D19" s="106" t="s">
        <v>27</v>
      </c>
      <c r="I19" s="106" t="s">
        <v>24</v>
      </c>
      <c r="J19" s="16" t="str">
        <f>'Rekapitulace stavby'!AN13</f>
        <v>Vyplň údaj</v>
      </c>
      <c r="L19" s="25"/>
    </row>
    <row r="20" spans="2:12" s="20" customFormat="1" ht="18" customHeight="1">
      <c r="B20" s="25"/>
      <c r="E20" s="306" t="str">
        <f>'Rekapitulace stavby'!E14</f>
        <v>Vyplň údaj</v>
      </c>
      <c r="F20" s="307"/>
      <c r="G20" s="307"/>
      <c r="H20" s="307"/>
      <c r="I20" s="106" t="s">
        <v>26</v>
      </c>
      <c r="J20" s="16" t="str">
        <f>'Rekapitulace stavby'!AN14</f>
        <v>Vyplň údaj</v>
      </c>
      <c r="L20" s="25"/>
    </row>
    <row r="21" spans="2:12" s="20" customFormat="1" ht="6.95" customHeight="1">
      <c r="B21" s="25"/>
      <c r="L21" s="25"/>
    </row>
    <row r="22" spans="2:12" s="20" customFormat="1" ht="12" customHeight="1">
      <c r="B22" s="25"/>
      <c r="D22" s="106" t="s">
        <v>29</v>
      </c>
      <c r="I22" s="106" t="s">
        <v>24</v>
      </c>
      <c r="J22" s="96" t="s">
        <v>1</v>
      </c>
      <c r="L22" s="25"/>
    </row>
    <row r="23" spans="2:12" s="20" customFormat="1" ht="18" customHeight="1">
      <c r="B23" s="25"/>
      <c r="E23" s="96" t="s">
        <v>30</v>
      </c>
      <c r="I23" s="106" t="s">
        <v>26</v>
      </c>
      <c r="J23" s="96" t="s">
        <v>1</v>
      </c>
      <c r="L23" s="25"/>
    </row>
    <row r="24" spans="2:12" s="20" customFormat="1" ht="6.95" customHeight="1">
      <c r="B24" s="25"/>
      <c r="L24" s="25"/>
    </row>
    <row r="25" spans="2:12" s="20" customFormat="1" ht="12" customHeight="1">
      <c r="B25" s="25"/>
      <c r="D25" s="106" t="s">
        <v>32</v>
      </c>
      <c r="I25" s="106" t="s">
        <v>24</v>
      </c>
      <c r="J25" s="96" t="s">
        <v>1</v>
      </c>
      <c r="L25" s="25"/>
    </row>
    <row r="26" spans="2:12" s="20" customFormat="1" ht="18" customHeight="1">
      <c r="B26" s="25"/>
      <c r="E26" s="96" t="s">
        <v>33</v>
      </c>
      <c r="I26" s="106" t="s">
        <v>26</v>
      </c>
      <c r="J26" s="96" t="s">
        <v>1</v>
      </c>
      <c r="L26" s="25"/>
    </row>
    <row r="27" spans="2:12" s="20" customFormat="1" ht="6.95" customHeight="1">
      <c r="B27" s="25"/>
      <c r="L27" s="25"/>
    </row>
    <row r="28" spans="2:12" s="20" customFormat="1" ht="12" customHeight="1">
      <c r="B28" s="25"/>
      <c r="D28" s="106" t="s">
        <v>34</v>
      </c>
      <c r="L28" s="25"/>
    </row>
    <row r="29" spans="2:12" s="108" customFormat="1" ht="16.5" customHeight="1">
      <c r="B29" s="109"/>
      <c r="E29" s="308" t="s">
        <v>1</v>
      </c>
      <c r="F29" s="308"/>
      <c r="G29" s="308"/>
      <c r="H29" s="308"/>
      <c r="L29" s="109"/>
    </row>
    <row r="30" spans="2:12" s="20" customFormat="1" ht="6.95" customHeight="1">
      <c r="B30" s="25"/>
      <c r="L30" s="25"/>
    </row>
    <row r="31" spans="2:12" s="20" customFormat="1" ht="6.95" customHeight="1">
      <c r="B31" s="25"/>
      <c r="D31" s="52"/>
      <c r="E31" s="52"/>
      <c r="F31" s="52"/>
      <c r="G31" s="52"/>
      <c r="H31" s="52"/>
      <c r="I31" s="52"/>
      <c r="J31" s="52"/>
      <c r="K31" s="52"/>
      <c r="L31" s="25"/>
    </row>
    <row r="32" spans="2:12" s="20" customFormat="1" ht="25.35" customHeight="1">
      <c r="B32" s="25"/>
      <c r="D32" s="110" t="s">
        <v>36</v>
      </c>
      <c r="J32" s="111">
        <f>ROUND(J122, 2)</f>
        <v>0</v>
      </c>
      <c r="L32" s="25"/>
    </row>
    <row r="33" spans="2:12" s="20" customFormat="1" ht="6.95" customHeight="1">
      <c r="B33" s="25"/>
      <c r="D33" s="52"/>
      <c r="E33" s="52"/>
      <c r="F33" s="52"/>
      <c r="G33" s="52"/>
      <c r="H33" s="52"/>
      <c r="I33" s="52"/>
      <c r="J33" s="52"/>
      <c r="K33" s="52"/>
      <c r="L33" s="25"/>
    </row>
    <row r="34" spans="2:12" s="20" customFormat="1" ht="14.45" customHeight="1">
      <c r="B34" s="25"/>
      <c r="F34" s="112" t="s">
        <v>38</v>
      </c>
      <c r="I34" s="112" t="s">
        <v>37</v>
      </c>
      <c r="J34" s="112" t="s">
        <v>39</v>
      </c>
      <c r="L34" s="25"/>
    </row>
    <row r="35" spans="2:12" s="20" customFormat="1" ht="14.45" customHeight="1">
      <c r="B35" s="25"/>
      <c r="D35" s="54" t="s">
        <v>40</v>
      </c>
      <c r="E35" s="106" t="s">
        <v>41</v>
      </c>
      <c r="F35" s="113">
        <f>ROUND((SUM(BE122:BE155)),  2)</f>
        <v>0</v>
      </c>
      <c r="I35" s="114">
        <v>0.21</v>
      </c>
      <c r="J35" s="113">
        <f>ROUND(((SUM(BE122:BE155))*I35),  2)</f>
        <v>0</v>
      </c>
      <c r="L35" s="25"/>
    </row>
    <row r="36" spans="2:12" s="20" customFormat="1" ht="14.45" customHeight="1">
      <c r="B36" s="25"/>
      <c r="E36" s="106" t="s">
        <v>42</v>
      </c>
      <c r="F36" s="113">
        <f>ROUND((SUM(BF122:BF155)),  2)</f>
        <v>0</v>
      </c>
      <c r="I36" s="114">
        <v>0.12</v>
      </c>
      <c r="J36" s="113">
        <f>ROUND(((SUM(BF122:BF155))*I36),  2)</f>
        <v>0</v>
      </c>
      <c r="L36" s="25"/>
    </row>
    <row r="37" spans="2:12" s="20" customFormat="1" ht="14.45" hidden="1" customHeight="1">
      <c r="B37" s="25"/>
      <c r="E37" s="106" t="s">
        <v>43</v>
      </c>
      <c r="F37" s="113">
        <f>ROUND((SUM(BG122:BG155)),  2)</f>
        <v>0</v>
      </c>
      <c r="I37" s="114">
        <v>0.21</v>
      </c>
      <c r="J37" s="113">
        <f t="shared" ref="J37:J39" si="0">0</f>
        <v>0</v>
      </c>
      <c r="L37" s="25"/>
    </row>
    <row r="38" spans="2:12" s="20" customFormat="1" ht="14.45" hidden="1" customHeight="1">
      <c r="B38" s="25"/>
      <c r="E38" s="106" t="s">
        <v>44</v>
      </c>
      <c r="F38" s="113">
        <f>ROUND((SUM(BH122:BH155)),  2)</f>
        <v>0</v>
      </c>
      <c r="I38" s="114">
        <v>0.12</v>
      </c>
      <c r="J38" s="113">
        <f t="shared" si="0"/>
        <v>0</v>
      </c>
      <c r="L38" s="25"/>
    </row>
    <row r="39" spans="2:12" s="20" customFormat="1" ht="14.45" hidden="1" customHeight="1">
      <c r="B39" s="25"/>
      <c r="E39" s="106" t="s">
        <v>45</v>
      </c>
      <c r="F39" s="113">
        <f>ROUND((SUM(BI122:BI155)),  2)</f>
        <v>0</v>
      </c>
      <c r="I39" s="114">
        <v>0</v>
      </c>
      <c r="J39" s="113">
        <f t="shared" si="0"/>
        <v>0</v>
      </c>
      <c r="L39" s="25"/>
    </row>
    <row r="40" spans="2:12" s="20" customFormat="1" ht="6.95" customHeight="1">
      <c r="B40" s="25"/>
      <c r="L40" s="25"/>
    </row>
    <row r="41" spans="2:12" s="20" customFormat="1" ht="25.35" customHeight="1">
      <c r="B41" s="25"/>
      <c r="C41" s="115"/>
      <c r="D41" s="116" t="s">
        <v>46</v>
      </c>
      <c r="E41" s="117"/>
      <c r="F41" s="117"/>
      <c r="G41" s="118" t="s">
        <v>47</v>
      </c>
      <c r="H41" s="119" t="s">
        <v>48</v>
      </c>
      <c r="I41" s="117"/>
      <c r="J41" s="120">
        <f>SUM(J32:J39)</f>
        <v>0</v>
      </c>
      <c r="K41" s="121"/>
      <c r="L41" s="25"/>
    </row>
    <row r="42" spans="2:12" s="20" customFormat="1" ht="14.45" customHeight="1">
      <c r="B42" s="25"/>
      <c r="L42" s="25"/>
    </row>
    <row r="43" spans="2:12" s="1" customFormat="1" ht="14.45" customHeight="1">
      <c r="B43" s="6"/>
      <c r="L43" s="6"/>
    </row>
    <row r="44" spans="2:12" s="1" customFormat="1" ht="14.45" customHeight="1">
      <c r="B44" s="6"/>
      <c r="L44" s="6"/>
    </row>
    <row r="45" spans="2:12" s="1" customFormat="1" ht="14.45" customHeight="1">
      <c r="B45" s="6"/>
      <c r="L45" s="6"/>
    </row>
    <row r="46" spans="2:12" s="1" customFormat="1" ht="14.45" customHeight="1">
      <c r="B46" s="6"/>
      <c r="L46" s="6"/>
    </row>
    <row r="47" spans="2:12" s="1" customFormat="1" ht="14.45" customHeight="1">
      <c r="B47" s="6"/>
      <c r="L47" s="6"/>
    </row>
    <row r="48" spans="2:12" s="1" customFormat="1" ht="14.45" customHeight="1">
      <c r="B48" s="6"/>
      <c r="L48" s="6"/>
    </row>
    <row r="49" spans="2:12" s="1" customFormat="1" ht="14.45" customHeight="1">
      <c r="B49" s="6"/>
      <c r="L49" s="6"/>
    </row>
    <row r="50" spans="2:12" s="20" customFormat="1" ht="14.45" customHeight="1">
      <c r="B50" s="25"/>
      <c r="D50" s="122" t="s">
        <v>49</v>
      </c>
      <c r="E50" s="123"/>
      <c r="F50" s="123"/>
      <c r="G50" s="122" t="s">
        <v>50</v>
      </c>
      <c r="H50" s="123"/>
      <c r="I50" s="123"/>
      <c r="J50" s="123"/>
      <c r="K50" s="123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0" customFormat="1" ht="12.75">
      <c r="B61" s="25"/>
      <c r="D61" s="124" t="s">
        <v>51</v>
      </c>
      <c r="E61" s="125"/>
      <c r="F61" s="126" t="s">
        <v>52</v>
      </c>
      <c r="G61" s="124" t="s">
        <v>51</v>
      </c>
      <c r="H61" s="125"/>
      <c r="I61" s="125"/>
      <c r="J61" s="127" t="s">
        <v>52</v>
      </c>
      <c r="K61" s="125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0" customFormat="1" ht="12.75">
      <c r="B65" s="25"/>
      <c r="D65" s="122" t="s">
        <v>53</v>
      </c>
      <c r="E65" s="123"/>
      <c r="F65" s="123"/>
      <c r="G65" s="122" t="s">
        <v>54</v>
      </c>
      <c r="H65" s="123"/>
      <c r="I65" s="123"/>
      <c r="J65" s="123"/>
      <c r="K65" s="123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0" customFormat="1" ht="12.75">
      <c r="B76" s="25"/>
      <c r="D76" s="124" t="s">
        <v>51</v>
      </c>
      <c r="E76" s="125"/>
      <c r="F76" s="126" t="s">
        <v>52</v>
      </c>
      <c r="G76" s="124" t="s">
        <v>51</v>
      </c>
      <c r="H76" s="125"/>
      <c r="I76" s="125"/>
      <c r="J76" s="127" t="s">
        <v>52</v>
      </c>
      <c r="K76" s="125"/>
      <c r="L76" s="25"/>
    </row>
    <row r="77" spans="2:12" s="20" customFormat="1" ht="14.45" customHeight="1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25"/>
    </row>
    <row r="81" spans="2:12" s="20" customFormat="1" ht="6.95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25"/>
    </row>
    <row r="82" spans="2:12" s="20" customFormat="1" ht="24.95" customHeight="1">
      <c r="B82" s="21"/>
      <c r="C82" s="9" t="s">
        <v>138</v>
      </c>
      <c r="D82" s="22"/>
      <c r="E82" s="22"/>
      <c r="F82" s="22"/>
      <c r="G82" s="22"/>
      <c r="H82" s="22"/>
      <c r="I82" s="22"/>
      <c r="J82" s="22"/>
      <c r="K82" s="22"/>
      <c r="L82" s="25"/>
    </row>
    <row r="83" spans="2:12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5"/>
    </row>
    <row r="84" spans="2:12" s="20" customFormat="1" ht="12" customHeight="1">
      <c r="B84" s="21"/>
      <c r="C84" s="15" t="s">
        <v>16</v>
      </c>
      <c r="D84" s="22"/>
      <c r="E84" s="22"/>
      <c r="F84" s="22"/>
      <c r="G84" s="22"/>
      <c r="H84" s="22"/>
      <c r="I84" s="22"/>
      <c r="J84" s="22"/>
      <c r="K84" s="22"/>
      <c r="L84" s="25"/>
    </row>
    <row r="85" spans="2:12" s="20" customFormat="1" ht="16.5" customHeight="1">
      <c r="B85" s="21"/>
      <c r="C85" s="22"/>
      <c r="D85" s="22"/>
      <c r="E85" s="309" t="str">
        <f>E7</f>
        <v>Rozšíření infrastruktury cestovního ruchu u Pilské nádrže</v>
      </c>
      <c r="F85" s="310"/>
      <c r="G85" s="310"/>
      <c r="H85" s="310"/>
      <c r="I85" s="22"/>
      <c r="J85" s="22"/>
      <c r="K85" s="22"/>
      <c r="L85" s="25"/>
    </row>
    <row r="86" spans="2:12" s="1" customFormat="1" ht="12" customHeight="1">
      <c r="B86" s="7"/>
      <c r="C86" s="15" t="s">
        <v>136</v>
      </c>
      <c r="D86" s="8"/>
      <c r="E86" s="8"/>
      <c r="F86" s="8"/>
      <c r="G86" s="8"/>
      <c r="H86" s="8"/>
      <c r="I86" s="8"/>
      <c r="J86" s="8"/>
      <c r="K86" s="8"/>
      <c r="L86" s="6"/>
    </row>
    <row r="87" spans="2:12" s="20" customFormat="1" ht="16.5" customHeight="1">
      <c r="B87" s="21"/>
      <c r="C87" s="22"/>
      <c r="D87" s="22"/>
      <c r="E87" s="309" t="s">
        <v>821</v>
      </c>
      <c r="F87" s="311"/>
      <c r="G87" s="311"/>
      <c r="H87" s="311"/>
      <c r="I87" s="22"/>
      <c r="J87" s="22"/>
      <c r="K87" s="22"/>
      <c r="L87" s="25"/>
    </row>
    <row r="88" spans="2:12" s="20" customFormat="1" ht="12" customHeight="1">
      <c r="B88" s="21"/>
      <c r="C88" s="15" t="s">
        <v>822</v>
      </c>
      <c r="D88" s="22"/>
      <c r="E88" s="22"/>
      <c r="F88" s="22"/>
      <c r="G88" s="22"/>
      <c r="H88" s="22"/>
      <c r="I88" s="22"/>
      <c r="J88" s="22"/>
      <c r="K88" s="22"/>
      <c r="L88" s="25"/>
    </row>
    <row r="89" spans="2:12" s="20" customFormat="1" ht="16.5" customHeight="1">
      <c r="B89" s="21"/>
      <c r="C89" s="22"/>
      <c r="D89" s="22"/>
      <c r="E89" s="277" t="str">
        <f>E11</f>
        <v>SO- 11E - Arealové osvětlení, přípojka elektr kontejneru</v>
      </c>
      <c r="F89" s="311"/>
      <c r="G89" s="311"/>
      <c r="H89" s="311"/>
      <c r="I89" s="22"/>
      <c r="J89" s="22"/>
      <c r="K89" s="22"/>
      <c r="L89" s="25"/>
    </row>
    <row r="90" spans="2:12" s="20" customFormat="1" ht="6.95" customHeight="1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5"/>
    </row>
    <row r="91" spans="2:12" s="20" customFormat="1" ht="12" customHeight="1">
      <c r="B91" s="21"/>
      <c r="C91" s="15" t="s">
        <v>20</v>
      </c>
      <c r="D91" s="22"/>
      <c r="E91" s="22"/>
      <c r="F91" s="13" t="str">
        <f>F14</f>
        <v>k.ú. Zámek Žďár [795453]</v>
      </c>
      <c r="G91" s="22"/>
      <c r="H91" s="22"/>
      <c r="I91" s="15" t="s">
        <v>22</v>
      </c>
      <c r="J91" s="51" t="str">
        <f>IF(J14="","",J14)</f>
        <v>Vyplň údaj</v>
      </c>
      <c r="K91" s="22"/>
      <c r="L91" s="25"/>
    </row>
    <row r="92" spans="2:12" s="20" customFormat="1" ht="6.95" customHeight="1"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5"/>
    </row>
    <row r="93" spans="2:12" s="20" customFormat="1" ht="15.2" customHeight="1">
      <c r="B93" s="21"/>
      <c r="C93" s="15" t="s">
        <v>23</v>
      </c>
      <c r="D93" s="22"/>
      <c r="E93" s="22"/>
      <c r="F93" s="13" t="str">
        <f>E17</f>
        <v xml:space="preserve"> </v>
      </c>
      <c r="G93" s="22"/>
      <c r="H93" s="22"/>
      <c r="I93" s="15" t="s">
        <v>29</v>
      </c>
      <c r="J93" s="18" t="str">
        <f>E23</f>
        <v xml:space="preserve">Tomáš Bezchleba </v>
      </c>
      <c r="K93" s="22"/>
      <c r="L93" s="25"/>
    </row>
    <row r="94" spans="2:12" s="20" customFormat="1" ht="15.2" customHeight="1">
      <c r="B94" s="21"/>
      <c r="C94" s="15" t="s">
        <v>27</v>
      </c>
      <c r="D94" s="22"/>
      <c r="E94" s="22"/>
      <c r="F94" s="13" t="str">
        <f>IF(E20="","",E20)</f>
        <v>Vyplň údaj</v>
      </c>
      <c r="G94" s="22"/>
      <c r="H94" s="22"/>
      <c r="I94" s="15" t="s">
        <v>32</v>
      </c>
      <c r="J94" s="18" t="str">
        <f>E26</f>
        <v>Zdeněk Drda</v>
      </c>
      <c r="K94" s="22"/>
      <c r="L94" s="25"/>
    </row>
    <row r="95" spans="2:12" s="20" customFormat="1" ht="10.35" customHeight="1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5"/>
    </row>
    <row r="96" spans="2:12" s="20" customFormat="1" ht="29.25" customHeight="1">
      <c r="B96" s="21"/>
      <c r="C96" s="132" t="s">
        <v>139</v>
      </c>
      <c r="D96" s="133"/>
      <c r="E96" s="133"/>
      <c r="F96" s="133"/>
      <c r="G96" s="133"/>
      <c r="H96" s="133"/>
      <c r="I96" s="133"/>
      <c r="J96" s="134" t="s">
        <v>140</v>
      </c>
      <c r="K96" s="133"/>
      <c r="L96" s="25"/>
    </row>
    <row r="97" spans="2:47" s="20" customFormat="1" ht="10.35" customHeight="1"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5"/>
    </row>
    <row r="98" spans="2:47" s="20" customFormat="1" ht="22.9" customHeight="1">
      <c r="B98" s="21"/>
      <c r="C98" s="135" t="s">
        <v>141</v>
      </c>
      <c r="D98" s="22"/>
      <c r="E98" s="22"/>
      <c r="F98" s="22"/>
      <c r="G98" s="22"/>
      <c r="H98" s="22"/>
      <c r="I98" s="22"/>
      <c r="J98" s="69">
        <f t="shared" ref="J98:J100" si="1">J122</f>
        <v>0</v>
      </c>
      <c r="K98" s="22"/>
      <c r="L98" s="25"/>
      <c r="AU98" s="3" t="s">
        <v>142</v>
      </c>
    </row>
    <row r="99" spans="2:47" s="136" customFormat="1" ht="24.95" customHeight="1">
      <c r="B99" s="137"/>
      <c r="C99" s="138"/>
      <c r="D99" s="139" t="s">
        <v>148</v>
      </c>
      <c r="E99" s="140"/>
      <c r="F99" s="140"/>
      <c r="G99" s="140"/>
      <c r="H99" s="140"/>
      <c r="I99" s="140"/>
      <c r="J99" s="141">
        <f t="shared" si="1"/>
        <v>0</v>
      </c>
      <c r="K99" s="138"/>
      <c r="L99" s="142"/>
    </row>
    <row r="100" spans="2:47" s="143" customFormat="1" ht="19.899999999999999" customHeight="1">
      <c r="B100" s="144"/>
      <c r="C100" s="90"/>
      <c r="D100" s="145" t="s">
        <v>824</v>
      </c>
      <c r="E100" s="146"/>
      <c r="F100" s="146"/>
      <c r="G100" s="146"/>
      <c r="H100" s="146"/>
      <c r="I100" s="146"/>
      <c r="J100" s="147">
        <f t="shared" si="1"/>
        <v>0</v>
      </c>
      <c r="K100" s="90"/>
      <c r="L100" s="148"/>
    </row>
    <row r="101" spans="2:47" s="20" customFormat="1" ht="21.75" customHeight="1"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5"/>
    </row>
    <row r="102" spans="2:47" s="20" customFormat="1" ht="6.95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25"/>
    </row>
    <row r="106" spans="2:47" s="20" customFormat="1" ht="6.95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5"/>
    </row>
    <row r="107" spans="2:47" s="20" customFormat="1" ht="24.95" customHeight="1">
      <c r="B107" s="21"/>
      <c r="C107" s="9" t="s">
        <v>150</v>
      </c>
      <c r="D107" s="22"/>
      <c r="E107" s="22"/>
      <c r="F107" s="22"/>
      <c r="G107" s="22"/>
      <c r="H107" s="22"/>
      <c r="I107" s="22"/>
      <c r="J107" s="22"/>
      <c r="K107" s="22"/>
      <c r="L107" s="25"/>
    </row>
    <row r="108" spans="2:47" s="20" customFormat="1" ht="6.95" customHeight="1">
      <c r="B108" s="21"/>
      <c r="C108" s="22"/>
      <c r="D108" s="22"/>
      <c r="E108" s="22"/>
      <c r="F108" s="22"/>
      <c r="G108" s="22"/>
      <c r="H108" s="22"/>
      <c r="I108" s="22"/>
      <c r="J108" s="22"/>
      <c r="K108" s="22"/>
      <c r="L108" s="25"/>
    </row>
    <row r="109" spans="2:47" s="20" customFormat="1" ht="12" customHeight="1">
      <c r="B109" s="21"/>
      <c r="C109" s="15" t="s">
        <v>16</v>
      </c>
      <c r="D109" s="22"/>
      <c r="E109" s="22"/>
      <c r="F109" s="22"/>
      <c r="G109" s="22"/>
      <c r="H109" s="22"/>
      <c r="I109" s="22"/>
      <c r="J109" s="22"/>
      <c r="K109" s="22"/>
      <c r="L109" s="25"/>
    </row>
    <row r="110" spans="2:47" s="20" customFormat="1" ht="16.5" customHeight="1">
      <c r="B110" s="21"/>
      <c r="C110" s="22"/>
      <c r="D110" s="22"/>
      <c r="E110" s="309" t="str">
        <f>E7</f>
        <v>Rozšíření infrastruktury cestovního ruchu u Pilské nádrže</v>
      </c>
      <c r="F110" s="310"/>
      <c r="G110" s="310"/>
      <c r="H110" s="310"/>
      <c r="I110" s="22"/>
      <c r="J110" s="22"/>
      <c r="K110" s="22"/>
      <c r="L110" s="25"/>
    </row>
    <row r="111" spans="2:47" s="1" customFormat="1" ht="12" customHeight="1">
      <c r="B111" s="7"/>
      <c r="C111" s="15" t="s">
        <v>136</v>
      </c>
      <c r="D111" s="8"/>
      <c r="E111" s="8"/>
      <c r="F111" s="8"/>
      <c r="G111" s="8"/>
      <c r="H111" s="8"/>
      <c r="I111" s="8"/>
      <c r="J111" s="8"/>
      <c r="K111" s="8"/>
      <c r="L111" s="6"/>
    </row>
    <row r="112" spans="2:47" s="20" customFormat="1" ht="16.5" customHeight="1">
      <c r="B112" s="21"/>
      <c r="C112" s="22"/>
      <c r="D112" s="22"/>
      <c r="E112" s="309" t="s">
        <v>821</v>
      </c>
      <c r="F112" s="311"/>
      <c r="G112" s="311"/>
      <c r="H112" s="311"/>
      <c r="I112" s="22"/>
      <c r="J112" s="22"/>
      <c r="K112" s="22"/>
      <c r="L112" s="25"/>
    </row>
    <row r="113" spans="2:65" s="20" customFormat="1" ht="12" customHeight="1">
      <c r="B113" s="21"/>
      <c r="C113" s="15" t="s">
        <v>822</v>
      </c>
      <c r="D113" s="22"/>
      <c r="E113" s="22"/>
      <c r="F113" s="22"/>
      <c r="G113" s="22"/>
      <c r="H113" s="22"/>
      <c r="I113" s="22"/>
      <c r="J113" s="22"/>
      <c r="K113" s="22"/>
      <c r="L113" s="25"/>
    </row>
    <row r="114" spans="2:65" s="20" customFormat="1" ht="16.5" customHeight="1">
      <c r="B114" s="21"/>
      <c r="C114" s="22"/>
      <c r="D114" s="22"/>
      <c r="E114" s="277" t="str">
        <f>E11</f>
        <v>SO- 11E - Arealové osvětlení, přípojka elektr kontejneru</v>
      </c>
      <c r="F114" s="311"/>
      <c r="G114" s="311"/>
      <c r="H114" s="311"/>
      <c r="I114" s="22"/>
      <c r="J114" s="22"/>
      <c r="K114" s="22"/>
      <c r="L114" s="25"/>
    </row>
    <row r="115" spans="2:65" s="20" customFormat="1" ht="6.95" customHeight="1"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5"/>
    </row>
    <row r="116" spans="2:65" s="20" customFormat="1" ht="12" customHeight="1">
      <c r="B116" s="21"/>
      <c r="C116" s="15" t="s">
        <v>20</v>
      </c>
      <c r="D116" s="22"/>
      <c r="E116" s="22"/>
      <c r="F116" s="13" t="str">
        <f>F14</f>
        <v>k.ú. Zámek Žďár [795453]</v>
      </c>
      <c r="G116" s="22"/>
      <c r="H116" s="22"/>
      <c r="I116" s="15" t="s">
        <v>22</v>
      </c>
      <c r="J116" s="51" t="str">
        <f>IF(J14="","",J14)</f>
        <v>Vyplň údaj</v>
      </c>
      <c r="K116" s="22"/>
      <c r="L116" s="25"/>
    </row>
    <row r="117" spans="2:65" s="20" customFormat="1" ht="6.95" customHeight="1"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5"/>
    </row>
    <row r="118" spans="2:65" s="20" customFormat="1" ht="15.2" customHeight="1">
      <c r="B118" s="21"/>
      <c r="C118" s="15" t="s">
        <v>23</v>
      </c>
      <c r="D118" s="22"/>
      <c r="E118" s="22"/>
      <c r="F118" s="13" t="str">
        <f>E17</f>
        <v xml:space="preserve"> </v>
      </c>
      <c r="G118" s="22"/>
      <c r="H118" s="22"/>
      <c r="I118" s="15" t="s">
        <v>29</v>
      </c>
      <c r="J118" s="18" t="str">
        <f>E23</f>
        <v xml:space="preserve">Tomáš Bezchleba </v>
      </c>
      <c r="K118" s="22"/>
      <c r="L118" s="25"/>
    </row>
    <row r="119" spans="2:65" s="20" customFormat="1" ht="15.2" customHeight="1">
      <c r="B119" s="21"/>
      <c r="C119" s="15" t="s">
        <v>27</v>
      </c>
      <c r="D119" s="22"/>
      <c r="E119" s="22"/>
      <c r="F119" s="13" t="str">
        <f>IF(E20="","",E20)</f>
        <v>Vyplň údaj</v>
      </c>
      <c r="G119" s="22"/>
      <c r="H119" s="22"/>
      <c r="I119" s="15" t="s">
        <v>32</v>
      </c>
      <c r="J119" s="18" t="str">
        <f>E26</f>
        <v>Zdeněk Drda</v>
      </c>
      <c r="K119" s="22"/>
      <c r="L119" s="25"/>
    </row>
    <row r="120" spans="2:65" s="20" customFormat="1" ht="10.35" customHeight="1"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5"/>
    </row>
    <row r="121" spans="2:65" s="149" customFormat="1" ht="29.25" customHeight="1">
      <c r="B121" s="150"/>
      <c r="C121" s="151" t="s">
        <v>151</v>
      </c>
      <c r="D121" s="152" t="s">
        <v>61</v>
      </c>
      <c r="E121" s="152" t="s">
        <v>57</v>
      </c>
      <c r="F121" s="152" t="s">
        <v>58</v>
      </c>
      <c r="G121" s="152" t="s">
        <v>152</v>
      </c>
      <c r="H121" s="152" t="s">
        <v>153</v>
      </c>
      <c r="I121" s="152" t="s">
        <v>154</v>
      </c>
      <c r="J121" s="152" t="s">
        <v>140</v>
      </c>
      <c r="K121" s="153" t="s">
        <v>155</v>
      </c>
      <c r="L121" s="154"/>
      <c r="M121" s="59" t="s">
        <v>1</v>
      </c>
      <c r="N121" s="60" t="s">
        <v>40</v>
      </c>
      <c r="O121" s="60" t="s">
        <v>156</v>
      </c>
      <c r="P121" s="60" t="s">
        <v>157</v>
      </c>
      <c r="Q121" s="60" t="s">
        <v>158</v>
      </c>
      <c r="R121" s="60" t="s">
        <v>159</v>
      </c>
      <c r="S121" s="60" t="s">
        <v>160</v>
      </c>
      <c r="T121" s="61" t="s">
        <v>161</v>
      </c>
    </row>
    <row r="122" spans="2:65" s="20" customFormat="1" ht="22.9" customHeight="1">
      <c r="B122" s="21"/>
      <c r="C122" s="67" t="s">
        <v>162</v>
      </c>
      <c r="D122" s="22"/>
      <c r="E122" s="22"/>
      <c r="F122" s="22"/>
      <c r="G122" s="22"/>
      <c r="H122" s="22"/>
      <c r="I122" s="22"/>
      <c r="J122" s="155">
        <f t="shared" ref="J122:J124" si="2">BK122</f>
        <v>0</v>
      </c>
      <c r="K122" s="22"/>
      <c r="L122" s="25"/>
      <c r="M122" s="62"/>
      <c r="N122" s="63"/>
      <c r="O122" s="63"/>
      <c r="P122" s="156">
        <f t="shared" ref="P122:P123" si="3">P123</f>
        <v>0</v>
      </c>
      <c r="Q122" s="63"/>
      <c r="R122" s="156">
        <f t="shared" ref="R122:R123" si="4">R123</f>
        <v>5.2221865000000003</v>
      </c>
      <c r="S122" s="63"/>
      <c r="T122" s="157">
        <f t="shared" ref="T122:T123" si="5">T123</f>
        <v>0</v>
      </c>
      <c r="AT122" s="3" t="s">
        <v>75</v>
      </c>
      <c r="AU122" s="3" t="s">
        <v>142</v>
      </c>
      <c r="BK122" s="158">
        <f t="shared" ref="BK122:BK123" si="6">BK123</f>
        <v>0</v>
      </c>
    </row>
    <row r="123" spans="2:65" s="159" customFormat="1" ht="25.9" customHeight="1">
      <c r="B123" s="160"/>
      <c r="C123" s="161"/>
      <c r="D123" s="162" t="s">
        <v>75</v>
      </c>
      <c r="E123" s="163" t="s">
        <v>278</v>
      </c>
      <c r="F123" s="163" t="s">
        <v>279</v>
      </c>
      <c r="G123" s="161"/>
      <c r="H123" s="161"/>
      <c r="I123" s="164"/>
      <c r="J123" s="165">
        <f t="shared" si="2"/>
        <v>0</v>
      </c>
      <c r="K123" s="161"/>
      <c r="L123" s="166"/>
      <c r="M123" s="167"/>
      <c r="N123" s="161"/>
      <c r="O123" s="161"/>
      <c r="P123" s="168">
        <f t="shared" si="3"/>
        <v>0</v>
      </c>
      <c r="Q123" s="161"/>
      <c r="R123" s="168">
        <f t="shared" si="4"/>
        <v>5.2221865000000003</v>
      </c>
      <c r="S123" s="161"/>
      <c r="T123" s="169">
        <f t="shared" si="5"/>
        <v>0</v>
      </c>
      <c r="AR123" s="170" t="s">
        <v>86</v>
      </c>
      <c r="AT123" s="171" t="s">
        <v>75</v>
      </c>
      <c r="AU123" s="171" t="s">
        <v>76</v>
      </c>
      <c r="AY123" s="170" t="s">
        <v>165</v>
      </c>
      <c r="BK123" s="172">
        <f t="shared" si="6"/>
        <v>0</v>
      </c>
    </row>
    <row r="124" spans="2:65" s="159" customFormat="1" ht="22.9" customHeight="1">
      <c r="B124" s="160"/>
      <c r="C124" s="161"/>
      <c r="D124" s="162" t="s">
        <v>75</v>
      </c>
      <c r="E124" s="173" t="s">
        <v>825</v>
      </c>
      <c r="F124" s="173" t="s">
        <v>826</v>
      </c>
      <c r="G124" s="161"/>
      <c r="H124" s="161"/>
      <c r="I124" s="164"/>
      <c r="J124" s="174">
        <f t="shared" si="2"/>
        <v>0</v>
      </c>
      <c r="K124" s="161"/>
      <c r="L124" s="166"/>
      <c r="M124" s="167"/>
      <c r="N124" s="161"/>
      <c r="O124" s="161"/>
      <c r="P124" s="168">
        <f>SUM(P125:P155)</f>
        <v>0</v>
      </c>
      <c r="Q124" s="161"/>
      <c r="R124" s="168">
        <f>SUM(R125:R155)</f>
        <v>5.2221865000000003</v>
      </c>
      <c r="S124" s="161"/>
      <c r="T124" s="169">
        <f>SUM(T125:T155)</f>
        <v>0</v>
      </c>
      <c r="AR124" s="170" t="s">
        <v>86</v>
      </c>
      <c r="AT124" s="171" t="s">
        <v>75</v>
      </c>
      <c r="AU124" s="171" t="s">
        <v>84</v>
      </c>
      <c r="AY124" s="170" t="s">
        <v>165</v>
      </c>
      <c r="BK124" s="172">
        <f>SUM(BK125:BK155)</f>
        <v>0</v>
      </c>
    </row>
    <row r="125" spans="2:65" s="20" customFormat="1" ht="16.5" customHeight="1">
      <c r="B125" s="21"/>
      <c r="C125" s="175" t="s">
        <v>84</v>
      </c>
      <c r="D125" s="175" t="s">
        <v>167</v>
      </c>
      <c r="E125" s="176" t="s">
        <v>827</v>
      </c>
      <c r="F125" s="177" t="s">
        <v>828</v>
      </c>
      <c r="G125" s="178" t="s">
        <v>232</v>
      </c>
      <c r="H125" s="179">
        <v>1</v>
      </c>
      <c r="I125" s="180"/>
      <c r="J125" s="181">
        <f t="shared" ref="J125:J155" si="7">ROUND(I125*H125,2)</f>
        <v>0</v>
      </c>
      <c r="K125" s="177" t="s">
        <v>171</v>
      </c>
      <c r="L125" s="25"/>
      <c r="M125" s="182" t="s">
        <v>1</v>
      </c>
      <c r="N125" s="183" t="s">
        <v>41</v>
      </c>
      <c r="O125" s="22"/>
      <c r="P125" s="184">
        <f t="shared" ref="P125:P155" si="8">O125*H125</f>
        <v>0</v>
      </c>
      <c r="Q125" s="184">
        <v>0</v>
      </c>
      <c r="R125" s="184">
        <f t="shared" ref="R125:R155" si="9">Q125*H125</f>
        <v>0</v>
      </c>
      <c r="S125" s="184">
        <v>0</v>
      </c>
      <c r="T125" s="185">
        <f t="shared" ref="T125:T155" si="10">S125*H125</f>
        <v>0</v>
      </c>
      <c r="AR125" s="186" t="s">
        <v>249</v>
      </c>
      <c r="AT125" s="186" t="s">
        <v>167</v>
      </c>
      <c r="AU125" s="186" t="s">
        <v>86</v>
      </c>
      <c r="AY125" s="3" t="s">
        <v>165</v>
      </c>
      <c r="BE125" s="187">
        <f t="shared" ref="BE125:BE155" si="11">IF(N125="základní",J125,0)</f>
        <v>0</v>
      </c>
      <c r="BF125" s="187">
        <f t="shared" ref="BF125:BF155" si="12">IF(N125="snížená",J125,0)</f>
        <v>0</v>
      </c>
      <c r="BG125" s="187">
        <f t="shared" ref="BG125:BG155" si="13">IF(N125="zákl. přenesená",J125,0)</f>
        <v>0</v>
      </c>
      <c r="BH125" s="187">
        <f t="shared" ref="BH125:BH155" si="14">IF(N125="sníž. přenesená",J125,0)</f>
        <v>0</v>
      </c>
      <c r="BI125" s="187">
        <f t="shared" ref="BI125:BI155" si="15">IF(N125="nulová",J125,0)</f>
        <v>0</v>
      </c>
      <c r="BJ125" s="3" t="s">
        <v>84</v>
      </c>
      <c r="BK125" s="187">
        <f t="shared" ref="BK125:BK155" si="16">ROUND(I125*H125,2)</f>
        <v>0</v>
      </c>
      <c r="BL125" s="3" t="s">
        <v>249</v>
      </c>
      <c r="BM125" s="186" t="s">
        <v>829</v>
      </c>
    </row>
    <row r="126" spans="2:65" s="20" customFormat="1" ht="37.9" customHeight="1">
      <c r="B126" s="21"/>
      <c r="C126" s="175" t="s">
        <v>86</v>
      </c>
      <c r="D126" s="175" t="s">
        <v>167</v>
      </c>
      <c r="E126" s="176" t="s">
        <v>830</v>
      </c>
      <c r="F126" s="177" t="s">
        <v>831</v>
      </c>
      <c r="G126" s="178" t="s">
        <v>337</v>
      </c>
      <c r="H126" s="179">
        <v>15</v>
      </c>
      <c r="I126" s="180"/>
      <c r="J126" s="181">
        <f t="shared" si="7"/>
        <v>0</v>
      </c>
      <c r="K126" s="177" t="s">
        <v>171</v>
      </c>
      <c r="L126" s="25"/>
      <c r="M126" s="182" t="s">
        <v>1</v>
      </c>
      <c r="N126" s="183" t="s">
        <v>41</v>
      </c>
      <c r="O126" s="22"/>
      <c r="P126" s="184">
        <f t="shared" si="8"/>
        <v>0</v>
      </c>
      <c r="Q126" s="184">
        <v>0</v>
      </c>
      <c r="R126" s="184">
        <f t="shared" si="9"/>
        <v>0</v>
      </c>
      <c r="S126" s="184">
        <v>0</v>
      </c>
      <c r="T126" s="185">
        <f t="shared" si="10"/>
        <v>0</v>
      </c>
      <c r="AR126" s="186" t="s">
        <v>249</v>
      </c>
      <c r="AT126" s="186" t="s">
        <v>167</v>
      </c>
      <c r="AU126" s="186" t="s">
        <v>86</v>
      </c>
      <c r="AY126" s="3" t="s">
        <v>165</v>
      </c>
      <c r="BE126" s="187">
        <f t="shared" si="11"/>
        <v>0</v>
      </c>
      <c r="BF126" s="187">
        <f t="shared" si="12"/>
        <v>0</v>
      </c>
      <c r="BG126" s="187">
        <f t="shared" si="13"/>
        <v>0</v>
      </c>
      <c r="BH126" s="187">
        <f t="shared" si="14"/>
        <v>0</v>
      </c>
      <c r="BI126" s="187">
        <f t="shared" si="15"/>
        <v>0</v>
      </c>
      <c r="BJ126" s="3" t="s">
        <v>84</v>
      </c>
      <c r="BK126" s="187">
        <f t="shared" si="16"/>
        <v>0</v>
      </c>
      <c r="BL126" s="3" t="s">
        <v>249</v>
      </c>
      <c r="BM126" s="186" t="s">
        <v>832</v>
      </c>
    </row>
    <row r="127" spans="2:65" s="20" customFormat="1" ht="24.2" customHeight="1">
      <c r="B127" s="21"/>
      <c r="C127" s="221" t="s">
        <v>134</v>
      </c>
      <c r="D127" s="221" t="s">
        <v>199</v>
      </c>
      <c r="E127" s="222" t="s">
        <v>833</v>
      </c>
      <c r="F127" s="223" t="s">
        <v>834</v>
      </c>
      <c r="G127" s="224" t="s">
        <v>337</v>
      </c>
      <c r="H127" s="225">
        <v>17.25</v>
      </c>
      <c r="I127" s="226"/>
      <c r="J127" s="227">
        <f t="shared" si="7"/>
        <v>0</v>
      </c>
      <c r="K127" s="223" t="s">
        <v>171</v>
      </c>
      <c r="L127" s="228"/>
      <c r="M127" s="229" t="s">
        <v>1</v>
      </c>
      <c r="N127" s="230" t="s">
        <v>41</v>
      </c>
      <c r="O127" s="22"/>
      <c r="P127" s="184">
        <f t="shared" si="8"/>
        <v>0</v>
      </c>
      <c r="Q127" s="184">
        <v>6.4000000000000005E-4</v>
      </c>
      <c r="R127" s="184">
        <f t="shared" si="9"/>
        <v>1.1040000000000001E-2</v>
      </c>
      <c r="S127" s="184">
        <v>0</v>
      </c>
      <c r="T127" s="185">
        <f t="shared" si="10"/>
        <v>0</v>
      </c>
      <c r="AR127" s="186" t="s">
        <v>290</v>
      </c>
      <c r="AT127" s="186" t="s">
        <v>199</v>
      </c>
      <c r="AU127" s="186" t="s">
        <v>86</v>
      </c>
      <c r="AY127" s="3" t="s">
        <v>165</v>
      </c>
      <c r="BE127" s="187">
        <f t="shared" si="11"/>
        <v>0</v>
      </c>
      <c r="BF127" s="187">
        <f t="shared" si="12"/>
        <v>0</v>
      </c>
      <c r="BG127" s="187">
        <f t="shared" si="13"/>
        <v>0</v>
      </c>
      <c r="BH127" s="187">
        <f t="shared" si="14"/>
        <v>0</v>
      </c>
      <c r="BI127" s="187">
        <f t="shared" si="15"/>
        <v>0</v>
      </c>
      <c r="BJ127" s="3" t="s">
        <v>84</v>
      </c>
      <c r="BK127" s="187">
        <f t="shared" si="16"/>
        <v>0</v>
      </c>
      <c r="BL127" s="3" t="s">
        <v>249</v>
      </c>
      <c r="BM127" s="186" t="s">
        <v>835</v>
      </c>
    </row>
    <row r="128" spans="2:65" s="188" customFormat="1">
      <c r="B128" s="189"/>
      <c r="C128" s="190"/>
      <c r="D128" s="191" t="s">
        <v>174</v>
      </c>
      <c r="E128" s="190"/>
      <c r="F128" s="193" t="s">
        <v>836</v>
      </c>
      <c r="G128" s="190"/>
      <c r="H128" s="194">
        <v>17.25</v>
      </c>
      <c r="I128" s="195"/>
      <c r="J128" s="190"/>
      <c r="K128" s="190"/>
      <c r="L128" s="196"/>
      <c r="M128" s="197"/>
      <c r="N128" s="190"/>
      <c r="O128" s="190"/>
      <c r="P128" s="190"/>
      <c r="Q128" s="190"/>
      <c r="R128" s="190"/>
      <c r="S128" s="190"/>
      <c r="T128" s="198"/>
      <c r="AT128" s="199" t="s">
        <v>174</v>
      </c>
      <c r="AU128" s="199" t="s">
        <v>86</v>
      </c>
      <c r="AV128" s="188" t="s">
        <v>86</v>
      </c>
      <c r="AW128" s="188" t="s">
        <v>4</v>
      </c>
      <c r="AX128" s="188" t="s">
        <v>84</v>
      </c>
      <c r="AY128" s="199" t="s">
        <v>165</v>
      </c>
    </row>
    <row r="129" spans="2:65" s="20" customFormat="1" ht="37.9" customHeight="1">
      <c r="B129" s="21"/>
      <c r="C129" s="175" t="s">
        <v>172</v>
      </c>
      <c r="D129" s="175" t="s">
        <v>167</v>
      </c>
      <c r="E129" s="176" t="s">
        <v>837</v>
      </c>
      <c r="F129" s="177" t="s">
        <v>838</v>
      </c>
      <c r="G129" s="178" t="s">
        <v>337</v>
      </c>
      <c r="H129" s="179">
        <v>47</v>
      </c>
      <c r="I129" s="180"/>
      <c r="J129" s="181">
        <f t="shared" si="7"/>
        <v>0</v>
      </c>
      <c r="K129" s="177" t="s">
        <v>171</v>
      </c>
      <c r="L129" s="25"/>
      <c r="M129" s="182" t="s">
        <v>1</v>
      </c>
      <c r="N129" s="183" t="s">
        <v>41</v>
      </c>
      <c r="O129" s="22"/>
      <c r="P129" s="184">
        <f t="shared" si="8"/>
        <v>0</v>
      </c>
      <c r="Q129" s="184">
        <v>0</v>
      </c>
      <c r="R129" s="184">
        <f t="shared" si="9"/>
        <v>0</v>
      </c>
      <c r="S129" s="184">
        <v>0</v>
      </c>
      <c r="T129" s="185">
        <f t="shared" si="10"/>
        <v>0</v>
      </c>
      <c r="AR129" s="186" t="s">
        <v>249</v>
      </c>
      <c r="AT129" s="186" t="s">
        <v>167</v>
      </c>
      <c r="AU129" s="186" t="s">
        <v>86</v>
      </c>
      <c r="AY129" s="3" t="s">
        <v>165</v>
      </c>
      <c r="BE129" s="187">
        <f t="shared" si="11"/>
        <v>0</v>
      </c>
      <c r="BF129" s="187">
        <f t="shared" si="12"/>
        <v>0</v>
      </c>
      <c r="BG129" s="187">
        <f t="shared" si="13"/>
        <v>0</v>
      </c>
      <c r="BH129" s="187">
        <f t="shared" si="14"/>
        <v>0</v>
      </c>
      <c r="BI129" s="187">
        <f t="shared" si="15"/>
        <v>0</v>
      </c>
      <c r="BJ129" s="3" t="s">
        <v>84</v>
      </c>
      <c r="BK129" s="187">
        <f t="shared" si="16"/>
        <v>0</v>
      </c>
      <c r="BL129" s="3" t="s">
        <v>249</v>
      </c>
      <c r="BM129" s="186" t="s">
        <v>839</v>
      </c>
    </row>
    <row r="130" spans="2:65" s="188" customFormat="1">
      <c r="B130" s="189"/>
      <c r="C130" s="190"/>
      <c r="D130" s="191" t="s">
        <v>174</v>
      </c>
      <c r="E130" s="192" t="s">
        <v>1</v>
      </c>
      <c r="F130" s="193" t="s">
        <v>840</v>
      </c>
      <c r="G130" s="190"/>
      <c r="H130" s="194">
        <v>47</v>
      </c>
      <c r="I130" s="195"/>
      <c r="J130" s="190"/>
      <c r="K130" s="190"/>
      <c r="L130" s="196"/>
      <c r="M130" s="197"/>
      <c r="N130" s="190"/>
      <c r="O130" s="190"/>
      <c r="P130" s="190"/>
      <c r="Q130" s="190"/>
      <c r="R130" s="190"/>
      <c r="S130" s="190"/>
      <c r="T130" s="198"/>
      <c r="AT130" s="199" t="s">
        <v>174</v>
      </c>
      <c r="AU130" s="199" t="s">
        <v>86</v>
      </c>
      <c r="AV130" s="188" t="s">
        <v>86</v>
      </c>
      <c r="AW130" s="188" t="s">
        <v>31</v>
      </c>
      <c r="AX130" s="188" t="s">
        <v>84</v>
      </c>
      <c r="AY130" s="199" t="s">
        <v>165</v>
      </c>
    </row>
    <row r="131" spans="2:65" s="20" customFormat="1" ht="24.2" customHeight="1">
      <c r="B131" s="21"/>
      <c r="C131" s="221" t="s">
        <v>191</v>
      </c>
      <c r="D131" s="221" t="s">
        <v>199</v>
      </c>
      <c r="E131" s="222" t="s">
        <v>841</v>
      </c>
      <c r="F131" s="223" t="s">
        <v>842</v>
      </c>
      <c r="G131" s="224" t="s">
        <v>337</v>
      </c>
      <c r="H131" s="225">
        <v>54.05</v>
      </c>
      <c r="I131" s="226"/>
      <c r="J131" s="227">
        <f t="shared" si="7"/>
        <v>0</v>
      </c>
      <c r="K131" s="223" t="s">
        <v>171</v>
      </c>
      <c r="L131" s="228"/>
      <c r="M131" s="229" t="s">
        <v>1</v>
      </c>
      <c r="N131" s="230" t="s">
        <v>41</v>
      </c>
      <c r="O131" s="22"/>
      <c r="P131" s="184">
        <f t="shared" si="8"/>
        <v>0</v>
      </c>
      <c r="Q131" s="184">
        <v>1.7000000000000001E-4</v>
      </c>
      <c r="R131" s="184">
        <f t="shared" si="9"/>
        <v>9.1885000000000005E-3</v>
      </c>
      <c r="S131" s="184">
        <v>0</v>
      </c>
      <c r="T131" s="185">
        <f t="shared" si="10"/>
        <v>0</v>
      </c>
      <c r="AR131" s="186" t="s">
        <v>290</v>
      </c>
      <c r="AT131" s="186" t="s">
        <v>199</v>
      </c>
      <c r="AU131" s="186" t="s">
        <v>86</v>
      </c>
      <c r="AY131" s="3" t="s">
        <v>165</v>
      </c>
      <c r="BE131" s="187">
        <f t="shared" si="11"/>
        <v>0</v>
      </c>
      <c r="BF131" s="187">
        <f t="shared" si="12"/>
        <v>0</v>
      </c>
      <c r="BG131" s="187">
        <f t="shared" si="13"/>
        <v>0</v>
      </c>
      <c r="BH131" s="187">
        <f t="shared" si="14"/>
        <v>0</v>
      </c>
      <c r="BI131" s="187">
        <f t="shared" si="15"/>
        <v>0</v>
      </c>
      <c r="BJ131" s="3" t="s">
        <v>84</v>
      </c>
      <c r="BK131" s="187">
        <f t="shared" si="16"/>
        <v>0</v>
      </c>
      <c r="BL131" s="3" t="s">
        <v>249</v>
      </c>
      <c r="BM131" s="186" t="s">
        <v>843</v>
      </c>
    </row>
    <row r="132" spans="2:65" s="188" customFormat="1">
      <c r="B132" s="189"/>
      <c r="C132" s="190"/>
      <c r="D132" s="191" t="s">
        <v>174</v>
      </c>
      <c r="E132" s="190"/>
      <c r="F132" s="193" t="s">
        <v>844</v>
      </c>
      <c r="G132" s="190"/>
      <c r="H132" s="194">
        <v>54.05</v>
      </c>
      <c r="I132" s="195"/>
      <c r="J132" s="190"/>
      <c r="K132" s="190"/>
      <c r="L132" s="196"/>
      <c r="M132" s="197"/>
      <c r="N132" s="190"/>
      <c r="O132" s="190"/>
      <c r="P132" s="190"/>
      <c r="Q132" s="190"/>
      <c r="R132" s="190"/>
      <c r="S132" s="190"/>
      <c r="T132" s="198"/>
      <c r="AT132" s="199" t="s">
        <v>174</v>
      </c>
      <c r="AU132" s="199" t="s">
        <v>86</v>
      </c>
      <c r="AV132" s="188" t="s">
        <v>86</v>
      </c>
      <c r="AW132" s="188" t="s">
        <v>4</v>
      </c>
      <c r="AX132" s="188" t="s">
        <v>84</v>
      </c>
      <c r="AY132" s="199" t="s">
        <v>165</v>
      </c>
    </row>
    <row r="133" spans="2:65" s="20" customFormat="1" ht="24.2" customHeight="1">
      <c r="B133" s="21"/>
      <c r="C133" s="175" t="s">
        <v>198</v>
      </c>
      <c r="D133" s="175" t="s">
        <v>167</v>
      </c>
      <c r="E133" s="176" t="s">
        <v>845</v>
      </c>
      <c r="F133" s="177" t="s">
        <v>846</v>
      </c>
      <c r="G133" s="178" t="s">
        <v>232</v>
      </c>
      <c r="H133" s="179">
        <v>1</v>
      </c>
      <c r="I133" s="180"/>
      <c r="J133" s="181">
        <f t="shared" si="7"/>
        <v>0</v>
      </c>
      <c r="K133" s="177" t="s">
        <v>171</v>
      </c>
      <c r="L133" s="25"/>
      <c r="M133" s="182" t="s">
        <v>1</v>
      </c>
      <c r="N133" s="183" t="s">
        <v>41</v>
      </c>
      <c r="O133" s="22"/>
      <c r="P133" s="184">
        <f t="shared" si="8"/>
        <v>0</v>
      </c>
      <c r="Q133" s="184">
        <v>0</v>
      </c>
      <c r="R133" s="184">
        <f t="shared" si="9"/>
        <v>0</v>
      </c>
      <c r="S133" s="184">
        <v>0</v>
      </c>
      <c r="T133" s="185">
        <f t="shared" si="10"/>
        <v>0</v>
      </c>
      <c r="AR133" s="186" t="s">
        <v>249</v>
      </c>
      <c r="AT133" s="186" t="s">
        <v>167</v>
      </c>
      <c r="AU133" s="186" t="s">
        <v>86</v>
      </c>
      <c r="AY133" s="3" t="s">
        <v>165</v>
      </c>
      <c r="BE133" s="187">
        <f t="shared" si="11"/>
        <v>0</v>
      </c>
      <c r="BF133" s="187">
        <f t="shared" si="12"/>
        <v>0</v>
      </c>
      <c r="BG133" s="187">
        <f t="shared" si="13"/>
        <v>0</v>
      </c>
      <c r="BH133" s="187">
        <f t="shared" si="14"/>
        <v>0</v>
      </c>
      <c r="BI133" s="187">
        <f t="shared" si="15"/>
        <v>0</v>
      </c>
      <c r="BJ133" s="3" t="s">
        <v>84</v>
      </c>
      <c r="BK133" s="187">
        <f t="shared" si="16"/>
        <v>0</v>
      </c>
      <c r="BL133" s="3" t="s">
        <v>249</v>
      </c>
      <c r="BM133" s="186" t="s">
        <v>847</v>
      </c>
    </row>
    <row r="134" spans="2:65" s="20" customFormat="1" ht="21.75" customHeight="1">
      <c r="B134" s="21"/>
      <c r="C134" s="175" t="s">
        <v>206</v>
      </c>
      <c r="D134" s="175" t="s">
        <v>167</v>
      </c>
      <c r="E134" s="176" t="s">
        <v>848</v>
      </c>
      <c r="F134" s="177" t="s">
        <v>849</v>
      </c>
      <c r="G134" s="178" t="s">
        <v>850</v>
      </c>
      <c r="H134" s="179">
        <v>0.02</v>
      </c>
      <c r="I134" s="180"/>
      <c r="J134" s="181">
        <f t="shared" si="7"/>
        <v>0</v>
      </c>
      <c r="K134" s="177" t="s">
        <v>171</v>
      </c>
      <c r="L134" s="25"/>
      <c r="M134" s="182" t="s">
        <v>1</v>
      </c>
      <c r="N134" s="183" t="s">
        <v>41</v>
      </c>
      <c r="O134" s="22"/>
      <c r="P134" s="184">
        <f t="shared" si="8"/>
        <v>0</v>
      </c>
      <c r="Q134" s="184">
        <v>9.9000000000000008E-3</v>
      </c>
      <c r="R134" s="184">
        <f t="shared" si="9"/>
        <v>1.9800000000000002E-4</v>
      </c>
      <c r="S134" s="184">
        <v>0</v>
      </c>
      <c r="T134" s="185">
        <f t="shared" si="10"/>
        <v>0</v>
      </c>
      <c r="AR134" s="186" t="s">
        <v>249</v>
      </c>
      <c r="AT134" s="186" t="s">
        <v>167</v>
      </c>
      <c r="AU134" s="186" t="s">
        <v>86</v>
      </c>
      <c r="AY134" s="3" t="s">
        <v>165</v>
      </c>
      <c r="BE134" s="187">
        <f t="shared" si="11"/>
        <v>0</v>
      </c>
      <c r="BF134" s="187">
        <f t="shared" si="12"/>
        <v>0</v>
      </c>
      <c r="BG134" s="187">
        <f t="shared" si="13"/>
        <v>0</v>
      </c>
      <c r="BH134" s="187">
        <f t="shared" si="14"/>
        <v>0</v>
      </c>
      <c r="BI134" s="187">
        <f t="shared" si="15"/>
        <v>0</v>
      </c>
      <c r="BJ134" s="3" t="s">
        <v>84</v>
      </c>
      <c r="BK134" s="187">
        <f t="shared" si="16"/>
        <v>0</v>
      </c>
      <c r="BL134" s="3" t="s">
        <v>249</v>
      </c>
      <c r="BM134" s="186" t="s">
        <v>851</v>
      </c>
    </row>
    <row r="135" spans="2:65" s="211" customFormat="1">
      <c r="B135" s="212"/>
      <c r="C135" s="213"/>
      <c r="D135" s="191" t="s">
        <v>174</v>
      </c>
      <c r="E135" s="214" t="s">
        <v>1</v>
      </c>
      <c r="F135" s="215" t="s">
        <v>852</v>
      </c>
      <c r="G135" s="213"/>
      <c r="H135" s="214" t="s">
        <v>1</v>
      </c>
      <c r="I135" s="216"/>
      <c r="J135" s="213"/>
      <c r="K135" s="213"/>
      <c r="L135" s="217"/>
      <c r="M135" s="218"/>
      <c r="N135" s="213"/>
      <c r="O135" s="213"/>
      <c r="P135" s="213"/>
      <c r="Q135" s="213"/>
      <c r="R135" s="213"/>
      <c r="S135" s="213"/>
      <c r="T135" s="219"/>
      <c r="AT135" s="220" t="s">
        <v>174</v>
      </c>
      <c r="AU135" s="220" t="s">
        <v>86</v>
      </c>
      <c r="AV135" s="211" t="s">
        <v>84</v>
      </c>
      <c r="AW135" s="211" t="s">
        <v>31</v>
      </c>
      <c r="AX135" s="211" t="s">
        <v>76</v>
      </c>
      <c r="AY135" s="220" t="s">
        <v>165</v>
      </c>
    </row>
    <row r="136" spans="2:65" s="188" customFormat="1">
      <c r="B136" s="189"/>
      <c r="C136" s="190"/>
      <c r="D136" s="191" t="s">
        <v>174</v>
      </c>
      <c r="E136" s="192" t="s">
        <v>1</v>
      </c>
      <c r="F136" s="193" t="s">
        <v>853</v>
      </c>
      <c r="G136" s="190"/>
      <c r="H136" s="194">
        <v>0.02</v>
      </c>
      <c r="I136" s="195"/>
      <c r="J136" s="190"/>
      <c r="K136" s="190"/>
      <c r="L136" s="196"/>
      <c r="M136" s="197"/>
      <c r="N136" s="190"/>
      <c r="O136" s="190"/>
      <c r="P136" s="190"/>
      <c r="Q136" s="190"/>
      <c r="R136" s="190"/>
      <c r="S136" s="190"/>
      <c r="T136" s="198"/>
      <c r="AT136" s="199" t="s">
        <v>174</v>
      </c>
      <c r="AU136" s="199" t="s">
        <v>86</v>
      </c>
      <c r="AV136" s="188" t="s">
        <v>86</v>
      </c>
      <c r="AW136" s="188" t="s">
        <v>31</v>
      </c>
      <c r="AX136" s="188" t="s">
        <v>84</v>
      </c>
      <c r="AY136" s="199" t="s">
        <v>165</v>
      </c>
    </row>
    <row r="137" spans="2:65" s="20" customFormat="1" ht="24.2" customHeight="1">
      <c r="B137" s="21"/>
      <c r="C137" s="175" t="s">
        <v>203</v>
      </c>
      <c r="D137" s="175" t="s">
        <v>167</v>
      </c>
      <c r="E137" s="176" t="s">
        <v>854</v>
      </c>
      <c r="F137" s="177" t="s">
        <v>855</v>
      </c>
      <c r="G137" s="178" t="s">
        <v>170</v>
      </c>
      <c r="H137" s="179">
        <v>9.6</v>
      </c>
      <c r="I137" s="180"/>
      <c r="J137" s="181">
        <f t="shared" si="7"/>
        <v>0</v>
      </c>
      <c r="K137" s="177" t="s">
        <v>171</v>
      </c>
      <c r="L137" s="25"/>
      <c r="M137" s="182" t="s">
        <v>1</v>
      </c>
      <c r="N137" s="183" t="s">
        <v>41</v>
      </c>
      <c r="O137" s="22"/>
      <c r="P137" s="184">
        <f t="shared" si="8"/>
        <v>0</v>
      </c>
      <c r="Q137" s="184">
        <v>0</v>
      </c>
      <c r="R137" s="184">
        <f t="shared" si="9"/>
        <v>0</v>
      </c>
      <c r="S137" s="184">
        <v>0</v>
      </c>
      <c r="T137" s="185">
        <f t="shared" si="10"/>
        <v>0</v>
      </c>
      <c r="AR137" s="186" t="s">
        <v>249</v>
      </c>
      <c r="AT137" s="186" t="s">
        <v>167</v>
      </c>
      <c r="AU137" s="186" t="s">
        <v>86</v>
      </c>
      <c r="AY137" s="3" t="s">
        <v>165</v>
      </c>
      <c r="BE137" s="187">
        <f t="shared" si="11"/>
        <v>0</v>
      </c>
      <c r="BF137" s="187">
        <f t="shared" si="12"/>
        <v>0</v>
      </c>
      <c r="BG137" s="187">
        <f t="shared" si="13"/>
        <v>0</v>
      </c>
      <c r="BH137" s="187">
        <f t="shared" si="14"/>
        <v>0</v>
      </c>
      <c r="BI137" s="187">
        <f t="shared" si="15"/>
        <v>0</v>
      </c>
      <c r="BJ137" s="3" t="s">
        <v>84</v>
      </c>
      <c r="BK137" s="187">
        <f t="shared" si="16"/>
        <v>0</v>
      </c>
      <c r="BL137" s="3" t="s">
        <v>249</v>
      </c>
      <c r="BM137" s="186" t="s">
        <v>856</v>
      </c>
    </row>
    <row r="138" spans="2:65" s="211" customFormat="1">
      <c r="B138" s="212"/>
      <c r="C138" s="213"/>
      <c r="D138" s="191" t="s">
        <v>174</v>
      </c>
      <c r="E138" s="214" t="s">
        <v>1</v>
      </c>
      <c r="F138" s="215" t="s">
        <v>857</v>
      </c>
      <c r="G138" s="213"/>
      <c r="H138" s="214" t="s">
        <v>1</v>
      </c>
      <c r="I138" s="216"/>
      <c r="J138" s="213"/>
      <c r="K138" s="213"/>
      <c r="L138" s="217"/>
      <c r="M138" s="218"/>
      <c r="N138" s="213"/>
      <c r="O138" s="213"/>
      <c r="P138" s="213"/>
      <c r="Q138" s="213"/>
      <c r="R138" s="213"/>
      <c r="S138" s="213"/>
      <c r="T138" s="219"/>
      <c r="AT138" s="220" t="s">
        <v>174</v>
      </c>
      <c r="AU138" s="220" t="s">
        <v>86</v>
      </c>
      <c r="AV138" s="211" t="s">
        <v>84</v>
      </c>
      <c r="AW138" s="211" t="s">
        <v>31</v>
      </c>
      <c r="AX138" s="211" t="s">
        <v>76</v>
      </c>
      <c r="AY138" s="220" t="s">
        <v>165</v>
      </c>
    </row>
    <row r="139" spans="2:65" s="188" customFormat="1">
      <c r="B139" s="189"/>
      <c r="C139" s="190"/>
      <c r="D139" s="191" t="s">
        <v>174</v>
      </c>
      <c r="E139" s="192" t="s">
        <v>1</v>
      </c>
      <c r="F139" s="193" t="s">
        <v>858</v>
      </c>
      <c r="G139" s="190"/>
      <c r="H139" s="194">
        <v>9.6</v>
      </c>
      <c r="I139" s="195"/>
      <c r="J139" s="190"/>
      <c r="K139" s="190"/>
      <c r="L139" s="196"/>
      <c r="M139" s="197"/>
      <c r="N139" s="190"/>
      <c r="O139" s="190"/>
      <c r="P139" s="190"/>
      <c r="Q139" s="190"/>
      <c r="R139" s="190"/>
      <c r="S139" s="190"/>
      <c r="T139" s="198"/>
      <c r="AT139" s="199" t="s">
        <v>174</v>
      </c>
      <c r="AU139" s="199" t="s">
        <v>86</v>
      </c>
      <c r="AV139" s="188" t="s">
        <v>86</v>
      </c>
      <c r="AW139" s="188" t="s">
        <v>31</v>
      </c>
      <c r="AX139" s="188" t="s">
        <v>84</v>
      </c>
      <c r="AY139" s="199" t="s">
        <v>165</v>
      </c>
    </row>
    <row r="140" spans="2:65" s="20" customFormat="1" ht="24.2" customHeight="1">
      <c r="B140" s="21"/>
      <c r="C140" s="175" t="s">
        <v>214</v>
      </c>
      <c r="D140" s="175" t="s">
        <v>167</v>
      </c>
      <c r="E140" s="176" t="s">
        <v>859</v>
      </c>
      <c r="F140" s="177" t="s">
        <v>860</v>
      </c>
      <c r="G140" s="178" t="s">
        <v>170</v>
      </c>
      <c r="H140" s="179">
        <v>9.6</v>
      </c>
      <c r="I140" s="180"/>
      <c r="J140" s="181">
        <f t="shared" si="7"/>
        <v>0</v>
      </c>
      <c r="K140" s="177" t="s">
        <v>171</v>
      </c>
      <c r="L140" s="25"/>
      <c r="M140" s="182" t="s">
        <v>1</v>
      </c>
      <c r="N140" s="183" t="s">
        <v>41</v>
      </c>
      <c r="O140" s="22"/>
      <c r="P140" s="184">
        <f t="shared" si="8"/>
        <v>0</v>
      </c>
      <c r="Q140" s="184">
        <v>0</v>
      </c>
      <c r="R140" s="184">
        <f t="shared" si="9"/>
        <v>0</v>
      </c>
      <c r="S140" s="184">
        <v>0</v>
      </c>
      <c r="T140" s="185">
        <f t="shared" si="10"/>
        <v>0</v>
      </c>
      <c r="AR140" s="186" t="s">
        <v>249</v>
      </c>
      <c r="AT140" s="186" t="s">
        <v>167</v>
      </c>
      <c r="AU140" s="186" t="s">
        <v>86</v>
      </c>
      <c r="AY140" s="3" t="s">
        <v>165</v>
      </c>
      <c r="BE140" s="187">
        <f t="shared" si="11"/>
        <v>0</v>
      </c>
      <c r="BF140" s="187">
        <f t="shared" si="12"/>
        <v>0</v>
      </c>
      <c r="BG140" s="187">
        <f t="shared" si="13"/>
        <v>0</v>
      </c>
      <c r="BH140" s="187">
        <f t="shared" si="14"/>
        <v>0</v>
      </c>
      <c r="BI140" s="187">
        <f t="shared" si="15"/>
        <v>0</v>
      </c>
      <c r="BJ140" s="3" t="s">
        <v>84</v>
      </c>
      <c r="BK140" s="187">
        <f t="shared" si="16"/>
        <v>0</v>
      </c>
      <c r="BL140" s="3" t="s">
        <v>249</v>
      </c>
      <c r="BM140" s="186" t="s">
        <v>861</v>
      </c>
    </row>
    <row r="141" spans="2:65" s="211" customFormat="1">
      <c r="B141" s="212"/>
      <c r="C141" s="213"/>
      <c r="D141" s="191" t="s">
        <v>174</v>
      </c>
      <c r="E141" s="214" t="s">
        <v>1</v>
      </c>
      <c r="F141" s="215" t="s">
        <v>857</v>
      </c>
      <c r="G141" s="213"/>
      <c r="H141" s="214" t="s">
        <v>1</v>
      </c>
      <c r="I141" s="216"/>
      <c r="J141" s="213"/>
      <c r="K141" s="213"/>
      <c r="L141" s="217"/>
      <c r="M141" s="218"/>
      <c r="N141" s="213"/>
      <c r="O141" s="213"/>
      <c r="P141" s="213"/>
      <c r="Q141" s="213"/>
      <c r="R141" s="213"/>
      <c r="S141" s="213"/>
      <c r="T141" s="219"/>
      <c r="AT141" s="220" t="s">
        <v>174</v>
      </c>
      <c r="AU141" s="220" t="s">
        <v>86</v>
      </c>
      <c r="AV141" s="211" t="s">
        <v>84</v>
      </c>
      <c r="AW141" s="211" t="s">
        <v>31</v>
      </c>
      <c r="AX141" s="211" t="s">
        <v>76</v>
      </c>
      <c r="AY141" s="220" t="s">
        <v>165</v>
      </c>
    </row>
    <row r="142" spans="2:65" s="188" customFormat="1">
      <c r="B142" s="189"/>
      <c r="C142" s="190"/>
      <c r="D142" s="191" t="s">
        <v>174</v>
      </c>
      <c r="E142" s="192" t="s">
        <v>1</v>
      </c>
      <c r="F142" s="193" t="s">
        <v>858</v>
      </c>
      <c r="G142" s="190"/>
      <c r="H142" s="194">
        <v>9.6</v>
      </c>
      <c r="I142" s="195"/>
      <c r="J142" s="190"/>
      <c r="K142" s="190"/>
      <c r="L142" s="196"/>
      <c r="M142" s="197"/>
      <c r="N142" s="190"/>
      <c r="O142" s="190"/>
      <c r="P142" s="190"/>
      <c r="Q142" s="190"/>
      <c r="R142" s="190"/>
      <c r="S142" s="190"/>
      <c r="T142" s="198"/>
      <c r="AT142" s="199" t="s">
        <v>174</v>
      </c>
      <c r="AU142" s="199" t="s">
        <v>86</v>
      </c>
      <c r="AV142" s="188" t="s">
        <v>86</v>
      </c>
      <c r="AW142" s="188" t="s">
        <v>31</v>
      </c>
      <c r="AX142" s="188" t="s">
        <v>84</v>
      </c>
      <c r="AY142" s="199" t="s">
        <v>165</v>
      </c>
    </row>
    <row r="143" spans="2:65" s="20" customFormat="1" ht="16.5" customHeight="1">
      <c r="B143" s="21"/>
      <c r="C143" s="175" t="s">
        <v>222</v>
      </c>
      <c r="D143" s="175" t="s">
        <v>167</v>
      </c>
      <c r="E143" s="176" t="s">
        <v>862</v>
      </c>
      <c r="F143" s="177" t="s">
        <v>863</v>
      </c>
      <c r="G143" s="178" t="s">
        <v>132</v>
      </c>
      <c r="H143" s="179">
        <v>12</v>
      </c>
      <c r="I143" s="180"/>
      <c r="J143" s="181">
        <f t="shared" si="7"/>
        <v>0</v>
      </c>
      <c r="K143" s="177" t="s">
        <v>171</v>
      </c>
      <c r="L143" s="25"/>
      <c r="M143" s="182" t="s">
        <v>1</v>
      </c>
      <c r="N143" s="183" t="s">
        <v>41</v>
      </c>
      <c r="O143" s="22"/>
      <c r="P143" s="184">
        <f t="shared" si="8"/>
        <v>0</v>
      </c>
      <c r="Q143" s="184">
        <v>3.0000000000000001E-5</v>
      </c>
      <c r="R143" s="184">
        <f t="shared" si="9"/>
        <v>3.6000000000000002E-4</v>
      </c>
      <c r="S143" s="184">
        <v>0</v>
      </c>
      <c r="T143" s="185">
        <f t="shared" si="10"/>
        <v>0</v>
      </c>
      <c r="AR143" s="186" t="s">
        <v>249</v>
      </c>
      <c r="AT143" s="186" t="s">
        <v>167</v>
      </c>
      <c r="AU143" s="186" t="s">
        <v>86</v>
      </c>
      <c r="AY143" s="3" t="s">
        <v>165</v>
      </c>
      <c r="BE143" s="187">
        <f t="shared" si="11"/>
        <v>0</v>
      </c>
      <c r="BF143" s="187">
        <f t="shared" si="12"/>
        <v>0</v>
      </c>
      <c r="BG143" s="187">
        <f t="shared" si="13"/>
        <v>0</v>
      </c>
      <c r="BH143" s="187">
        <f t="shared" si="14"/>
        <v>0</v>
      </c>
      <c r="BI143" s="187">
        <f t="shared" si="15"/>
        <v>0</v>
      </c>
      <c r="BJ143" s="3" t="s">
        <v>84</v>
      </c>
      <c r="BK143" s="187">
        <f t="shared" si="16"/>
        <v>0</v>
      </c>
      <c r="BL143" s="3" t="s">
        <v>249</v>
      </c>
      <c r="BM143" s="186" t="s">
        <v>864</v>
      </c>
    </row>
    <row r="144" spans="2:65" s="211" customFormat="1">
      <c r="B144" s="212"/>
      <c r="C144" s="213"/>
      <c r="D144" s="191" t="s">
        <v>174</v>
      </c>
      <c r="E144" s="214" t="s">
        <v>1</v>
      </c>
      <c r="F144" s="215" t="s">
        <v>865</v>
      </c>
      <c r="G144" s="213"/>
      <c r="H144" s="214" t="s">
        <v>1</v>
      </c>
      <c r="I144" s="216"/>
      <c r="J144" s="213"/>
      <c r="K144" s="213"/>
      <c r="L144" s="217"/>
      <c r="M144" s="218"/>
      <c r="N144" s="213"/>
      <c r="O144" s="213"/>
      <c r="P144" s="213"/>
      <c r="Q144" s="213"/>
      <c r="R144" s="213"/>
      <c r="S144" s="213"/>
      <c r="T144" s="219"/>
      <c r="AT144" s="220" t="s">
        <v>174</v>
      </c>
      <c r="AU144" s="220" t="s">
        <v>86</v>
      </c>
      <c r="AV144" s="211" t="s">
        <v>84</v>
      </c>
      <c r="AW144" s="211" t="s">
        <v>31</v>
      </c>
      <c r="AX144" s="211" t="s">
        <v>76</v>
      </c>
      <c r="AY144" s="220" t="s">
        <v>165</v>
      </c>
    </row>
    <row r="145" spans="2:65" s="188" customFormat="1">
      <c r="B145" s="189"/>
      <c r="C145" s="190"/>
      <c r="D145" s="191" t="s">
        <v>174</v>
      </c>
      <c r="E145" s="192" t="s">
        <v>1</v>
      </c>
      <c r="F145" s="193" t="s">
        <v>866</v>
      </c>
      <c r="G145" s="190"/>
      <c r="H145" s="194">
        <v>12</v>
      </c>
      <c r="I145" s="195"/>
      <c r="J145" s="190"/>
      <c r="K145" s="190"/>
      <c r="L145" s="196"/>
      <c r="M145" s="197"/>
      <c r="N145" s="190"/>
      <c r="O145" s="190"/>
      <c r="P145" s="190"/>
      <c r="Q145" s="190"/>
      <c r="R145" s="190"/>
      <c r="S145" s="190"/>
      <c r="T145" s="198"/>
      <c r="AT145" s="199" t="s">
        <v>174</v>
      </c>
      <c r="AU145" s="199" t="s">
        <v>86</v>
      </c>
      <c r="AV145" s="188" t="s">
        <v>86</v>
      </c>
      <c r="AW145" s="188" t="s">
        <v>31</v>
      </c>
      <c r="AX145" s="188" t="s">
        <v>84</v>
      </c>
      <c r="AY145" s="199" t="s">
        <v>165</v>
      </c>
    </row>
    <row r="146" spans="2:65" s="20" customFormat="1" ht="24.2" customHeight="1">
      <c r="B146" s="21"/>
      <c r="C146" s="175" t="s">
        <v>229</v>
      </c>
      <c r="D146" s="175" t="s">
        <v>167</v>
      </c>
      <c r="E146" s="176" t="s">
        <v>867</v>
      </c>
      <c r="F146" s="177" t="s">
        <v>868</v>
      </c>
      <c r="G146" s="178" t="s">
        <v>337</v>
      </c>
      <c r="H146" s="179">
        <v>20</v>
      </c>
      <c r="I146" s="180"/>
      <c r="J146" s="181">
        <f t="shared" si="7"/>
        <v>0</v>
      </c>
      <c r="K146" s="177" t="s">
        <v>171</v>
      </c>
      <c r="L146" s="25"/>
      <c r="M146" s="182" t="s">
        <v>1</v>
      </c>
      <c r="N146" s="183" t="s">
        <v>41</v>
      </c>
      <c r="O146" s="22"/>
      <c r="P146" s="184">
        <f t="shared" si="8"/>
        <v>0</v>
      </c>
      <c r="Q146" s="184">
        <v>0.26</v>
      </c>
      <c r="R146" s="184">
        <f t="shared" si="9"/>
        <v>5.2</v>
      </c>
      <c r="S146" s="184">
        <v>0</v>
      </c>
      <c r="T146" s="185">
        <f t="shared" si="10"/>
        <v>0</v>
      </c>
      <c r="AR146" s="186" t="s">
        <v>249</v>
      </c>
      <c r="AT146" s="186" t="s">
        <v>167</v>
      </c>
      <c r="AU146" s="186" t="s">
        <v>86</v>
      </c>
      <c r="AY146" s="3" t="s">
        <v>165</v>
      </c>
      <c r="BE146" s="187">
        <f t="shared" si="11"/>
        <v>0</v>
      </c>
      <c r="BF146" s="187">
        <f t="shared" si="12"/>
        <v>0</v>
      </c>
      <c r="BG146" s="187">
        <f t="shared" si="13"/>
        <v>0</v>
      </c>
      <c r="BH146" s="187">
        <f t="shared" si="14"/>
        <v>0</v>
      </c>
      <c r="BI146" s="187">
        <f t="shared" si="15"/>
        <v>0</v>
      </c>
      <c r="BJ146" s="3" t="s">
        <v>84</v>
      </c>
      <c r="BK146" s="187">
        <f t="shared" si="16"/>
        <v>0</v>
      </c>
      <c r="BL146" s="3" t="s">
        <v>249</v>
      </c>
      <c r="BM146" s="186" t="s">
        <v>869</v>
      </c>
    </row>
    <row r="147" spans="2:65" s="211" customFormat="1">
      <c r="B147" s="212"/>
      <c r="C147" s="213"/>
      <c r="D147" s="191" t="s">
        <v>174</v>
      </c>
      <c r="E147" s="214" t="s">
        <v>1</v>
      </c>
      <c r="F147" s="215" t="s">
        <v>870</v>
      </c>
      <c r="G147" s="213"/>
      <c r="H147" s="214" t="s">
        <v>1</v>
      </c>
      <c r="I147" s="216"/>
      <c r="J147" s="213"/>
      <c r="K147" s="213"/>
      <c r="L147" s="217"/>
      <c r="M147" s="218"/>
      <c r="N147" s="213"/>
      <c r="O147" s="213"/>
      <c r="P147" s="213"/>
      <c r="Q147" s="213"/>
      <c r="R147" s="213"/>
      <c r="S147" s="213"/>
      <c r="T147" s="219"/>
      <c r="AT147" s="220" t="s">
        <v>174</v>
      </c>
      <c r="AU147" s="220" t="s">
        <v>86</v>
      </c>
      <c r="AV147" s="211" t="s">
        <v>84</v>
      </c>
      <c r="AW147" s="211" t="s">
        <v>31</v>
      </c>
      <c r="AX147" s="211" t="s">
        <v>76</v>
      </c>
      <c r="AY147" s="220" t="s">
        <v>165</v>
      </c>
    </row>
    <row r="148" spans="2:65" s="188" customFormat="1">
      <c r="B148" s="189"/>
      <c r="C148" s="190"/>
      <c r="D148" s="191" t="s">
        <v>174</v>
      </c>
      <c r="E148" s="192" t="s">
        <v>1</v>
      </c>
      <c r="F148" s="193" t="s">
        <v>871</v>
      </c>
      <c r="G148" s="190"/>
      <c r="H148" s="194">
        <v>20</v>
      </c>
      <c r="I148" s="195"/>
      <c r="J148" s="190"/>
      <c r="K148" s="190"/>
      <c r="L148" s="196"/>
      <c r="M148" s="197"/>
      <c r="N148" s="190"/>
      <c r="O148" s="190"/>
      <c r="P148" s="190"/>
      <c r="Q148" s="190"/>
      <c r="R148" s="190"/>
      <c r="S148" s="190"/>
      <c r="T148" s="198"/>
      <c r="AT148" s="199" t="s">
        <v>174</v>
      </c>
      <c r="AU148" s="199" t="s">
        <v>86</v>
      </c>
      <c r="AV148" s="188" t="s">
        <v>86</v>
      </c>
      <c r="AW148" s="188" t="s">
        <v>31</v>
      </c>
      <c r="AX148" s="188" t="s">
        <v>84</v>
      </c>
      <c r="AY148" s="199" t="s">
        <v>165</v>
      </c>
    </row>
    <row r="149" spans="2:65" s="20" customFormat="1" ht="21.75" customHeight="1">
      <c r="B149" s="21"/>
      <c r="C149" s="175" t="s">
        <v>8</v>
      </c>
      <c r="D149" s="175" t="s">
        <v>167</v>
      </c>
      <c r="E149" s="176" t="s">
        <v>872</v>
      </c>
      <c r="F149" s="177" t="s">
        <v>873</v>
      </c>
      <c r="G149" s="178" t="s">
        <v>337</v>
      </c>
      <c r="H149" s="179">
        <v>20</v>
      </c>
      <c r="I149" s="180"/>
      <c r="J149" s="181">
        <f t="shared" si="7"/>
        <v>0</v>
      </c>
      <c r="K149" s="177" t="s">
        <v>171</v>
      </c>
      <c r="L149" s="25"/>
      <c r="M149" s="182" t="s">
        <v>1</v>
      </c>
      <c r="N149" s="183" t="s">
        <v>41</v>
      </c>
      <c r="O149" s="22"/>
      <c r="P149" s="184">
        <f t="shared" si="8"/>
        <v>0</v>
      </c>
      <c r="Q149" s="184">
        <v>6.9999999999999994E-5</v>
      </c>
      <c r="R149" s="184">
        <f t="shared" si="9"/>
        <v>1.3999999999999998E-3</v>
      </c>
      <c r="S149" s="184">
        <v>0</v>
      </c>
      <c r="T149" s="185">
        <f t="shared" si="10"/>
        <v>0</v>
      </c>
      <c r="AR149" s="186" t="s">
        <v>249</v>
      </c>
      <c r="AT149" s="186" t="s">
        <v>167</v>
      </c>
      <c r="AU149" s="186" t="s">
        <v>86</v>
      </c>
      <c r="AY149" s="3" t="s">
        <v>165</v>
      </c>
      <c r="BE149" s="187">
        <f t="shared" si="11"/>
        <v>0</v>
      </c>
      <c r="BF149" s="187">
        <f t="shared" si="12"/>
        <v>0</v>
      </c>
      <c r="BG149" s="187">
        <f t="shared" si="13"/>
        <v>0</v>
      </c>
      <c r="BH149" s="187">
        <f t="shared" si="14"/>
        <v>0</v>
      </c>
      <c r="BI149" s="187">
        <f t="shared" si="15"/>
        <v>0</v>
      </c>
      <c r="BJ149" s="3" t="s">
        <v>84</v>
      </c>
      <c r="BK149" s="187">
        <f t="shared" si="16"/>
        <v>0</v>
      </c>
      <c r="BL149" s="3" t="s">
        <v>249</v>
      </c>
      <c r="BM149" s="186" t="s">
        <v>874</v>
      </c>
    </row>
    <row r="150" spans="2:65" s="211" customFormat="1">
      <c r="B150" s="212"/>
      <c r="C150" s="213"/>
      <c r="D150" s="191" t="s">
        <v>174</v>
      </c>
      <c r="E150" s="214" t="s">
        <v>1</v>
      </c>
      <c r="F150" s="215" t="s">
        <v>870</v>
      </c>
      <c r="G150" s="213"/>
      <c r="H150" s="214" t="s">
        <v>1</v>
      </c>
      <c r="I150" s="216"/>
      <c r="J150" s="213"/>
      <c r="K150" s="213"/>
      <c r="L150" s="217"/>
      <c r="M150" s="218"/>
      <c r="N150" s="213"/>
      <c r="O150" s="213"/>
      <c r="P150" s="213"/>
      <c r="Q150" s="213"/>
      <c r="R150" s="213"/>
      <c r="S150" s="213"/>
      <c r="T150" s="219"/>
      <c r="AT150" s="220" t="s">
        <v>174</v>
      </c>
      <c r="AU150" s="220" t="s">
        <v>86</v>
      </c>
      <c r="AV150" s="211" t="s">
        <v>84</v>
      </c>
      <c r="AW150" s="211" t="s">
        <v>31</v>
      </c>
      <c r="AX150" s="211" t="s">
        <v>76</v>
      </c>
      <c r="AY150" s="220" t="s">
        <v>165</v>
      </c>
    </row>
    <row r="151" spans="2:65" s="188" customFormat="1">
      <c r="B151" s="189"/>
      <c r="C151" s="190"/>
      <c r="D151" s="191" t="s">
        <v>174</v>
      </c>
      <c r="E151" s="192" t="s">
        <v>1</v>
      </c>
      <c r="F151" s="193" t="s">
        <v>871</v>
      </c>
      <c r="G151" s="190"/>
      <c r="H151" s="194">
        <v>20</v>
      </c>
      <c r="I151" s="195"/>
      <c r="J151" s="190"/>
      <c r="K151" s="190"/>
      <c r="L151" s="196"/>
      <c r="M151" s="197"/>
      <c r="N151" s="190"/>
      <c r="O151" s="190"/>
      <c r="P151" s="190"/>
      <c r="Q151" s="190"/>
      <c r="R151" s="190"/>
      <c r="S151" s="190"/>
      <c r="T151" s="198"/>
      <c r="AT151" s="199" t="s">
        <v>174</v>
      </c>
      <c r="AU151" s="199" t="s">
        <v>86</v>
      </c>
      <c r="AV151" s="188" t="s">
        <v>86</v>
      </c>
      <c r="AW151" s="188" t="s">
        <v>31</v>
      </c>
      <c r="AX151" s="188" t="s">
        <v>84</v>
      </c>
      <c r="AY151" s="199" t="s">
        <v>165</v>
      </c>
    </row>
    <row r="152" spans="2:65" s="20" customFormat="1" ht="16.5" customHeight="1">
      <c r="B152" s="21"/>
      <c r="C152" s="175" t="s">
        <v>237</v>
      </c>
      <c r="D152" s="175" t="s">
        <v>167</v>
      </c>
      <c r="E152" s="176" t="s">
        <v>875</v>
      </c>
      <c r="F152" s="177" t="s">
        <v>876</v>
      </c>
      <c r="G152" s="178" t="s">
        <v>427</v>
      </c>
      <c r="H152" s="179">
        <v>1</v>
      </c>
      <c r="I152" s="180"/>
      <c r="J152" s="181">
        <f t="shared" si="7"/>
        <v>0</v>
      </c>
      <c r="K152" s="177" t="s">
        <v>171</v>
      </c>
      <c r="L152" s="25"/>
      <c r="M152" s="182" t="s">
        <v>1</v>
      </c>
      <c r="N152" s="183" t="s">
        <v>41</v>
      </c>
      <c r="O152" s="22"/>
      <c r="P152" s="184">
        <f t="shared" si="8"/>
        <v>0</v>
      </c>
      <c r="Q152" s="184">
        <v>0</v>
      </c>
      <c r="R152" s="184">
        <f t="shared" si="9"/>
        <v>0</v>
      </c>
      <c r="S152" s="184">
        <v>0</v>
      </c>
      <c r="T152" s="185">
        <f t="shared" si="10"/>
        <v>0</v>
      </c>
      <c r="AR152" s="186" t="s">
        <v>877</v>
      </c>
      <c r="AT152" s="186" t="s">
        <v>167</v>
      </c>
      <c r="AU152" s="186" t="s">
        <v>86</v>
      </c>
      <c r="AY152" s="3" t="s">
        <v>165</v>
      </c>
      <c r="BE152" s="187">
        <f t="shared" si="11"/>
        <v>0</v>
      </c>
      <c r="BF152" s="187">
        <f t="shared" si="12"/>
        <v>0</v>
      </c>
      <c r="BG152" s="187">
        <f t="shared" si="13"/>
        <v>0</v>
      </c>
      <c r="BH152" s="187">
        <f t="shared" si="14"/>
        <v>0</v>
      </c>
      <c r="BI152" s="187">
        <f t="shared" si="15"/>
        <v>0</v>
      </c>
      <c r="BJ152" s="3" t="s">
        <v>84</v>
      </c>
      <c r="BK152" s="187">
        <f t="shared" si="16"/>
        <v>0</v>
      </c>
      <c r="BL152" s="3" t="s">
        <v>877</v>
      </c>
      <c r="BM152" s="186" t="s">
        <v>878</v>
      </c>
    </row>
    <row r="153" spans="2:65" s="20" customFormat="1" ht="16.5" customHeight="1">
      <c r="B153" s="21"/>
      <c r="C153" s="175" t="s">
        <v>241</v>
      </c>
      <c r="D153" s="175" t="s">
        <v>167</v>
      </c>
      <c r="E153" s="176" t="s">
        <v>879</v>
      </c>
      <c r="F153" s="177" t="s">
        <v>880</v>
      </c>
      <c r="G153" s="178" t="s">
        <v>427</v>
      </c>
      <c r="H153" s="179">
        <v>1</v>
      </c>
      <c r="I153" s="180"/>
      <c r="J153" s="181">
        <f t="shared" si="7"/>
        <v>0</v>
      </c>
      <c r="K153" s="177" t="s">
        <v>171</v>
      </c>
      <c r="L153" s="25"/>
      <c r="M153" s="182" t="s">
        <v>1</v>
      </c>
      <c r="N153" s="183" t="s">
        <v>41</v>
      </c>
      <c r="O153" s="22"/>
      <c r="P153" s="184">
        <f t="shared" si="8"/>
        <v>0</v>
      </c>
      <c r="Q153" s="184">
        <v>0</v>
      </c>
      <c r="R153" s="184">
        <f t="shared" si="9"/>
        <v>0</v>
      </c>
      <c r="S153" s="184">
        <v>0</v>
      </c>
      <c r="T153" s="185">
        <f t="shared" si="10"/>
        <v>0</v>
      </c>
      <c r="AR153" s="186" t="s">
        <v>877</v>
      </c>
      <c r="AT153" s="186" t="s">
        <v>167</v>
      </c>
      <c r="AU153" s="186" t="s">
        <v>86</v>
      </c>
      <c r="AY153" s="3" t="s">
        <v>165</v>
      </c>
      <c r="BE153" s="187">
        <f t="shared" si="11"/>
        <v>0</v>
      </c>
      <c r="BF153" s="187">
        <f t="shared" si="12"/>
        <v>0</v>
      </c>
      <c r="BG153" s="187">
        <f t="shared" si="13"/>
        <v>0</v>
      </c>
      <c r="BH153" s="187">
        <f t="shared" si="14"/>
        <v>0</v>
      </c>
      <c r="BI153" s="187">
        <f t="shared" si="15"/>
        <v>0</v>
      </c>
      <c r="BJ153" s="3" t="s">
        <v>84</v>
      </c>
      <c r="BK153" s="187">
        <f t="shared" si="16"/>
        <v>0</v>
      </c>
      <c r="BL153" s="3" t="s">
        <v>877</v>
      </c>
      <c r="BM153" s="186" t="s">
        <v>881</v>
      </c>
    </row>
    <row r="154" spans="2:65" s="20" customFormat="1" ht="16.5" customHeight="1">
      <c r="B154" s="21"/>
      <c r="C154" s="175" t="s">
        <v>245</v>
      </c>
      <c r="D154" s="175" t="s">
        <v>167</v>
      </c>
      <c r="E154" s="176" t="s">
        <v>882</v>
      </c>
      <c r="F154" s="177" t="s">
        <v>883</v>
      </c>
      <c r="G154" s="178" t="s">
        <v>427</v>
      </c>
      <c r="H154" s="179">
        <v>1</v>
      </c>
      <c r="I154" s="180"/>
      <c r="J154" s="181">
        <f t="shared" si="7"/>
        <v>0</v>
      </c>
      <c r="K154" s="177" t="s">
        <v>1</v>
      </c>
      <c r="L154" s="25"/>
      <c r="M154" s="182" t="s">
        <v>1</v>
      </c>
      <c r="N154" s="183" t="s">
        <v>41</v>
      </c>
      <c r="O154" s="22"/>
      <c r="P154" s="184">
        <f t="shared" si="8"/>
        <v>0</v>
      </c>
      <c r="Q154" s="184">
        <v>0</v>
      </c>
      <c r="R154" s="184">
        <f t="shared" si="9"/>
        <v>0</v>
      </c>
      <c r="S154" s="184">
        <v>0</v>
      </c>
      <c r="T154" s="185">
        <f t="shared" si="10"/>
        <v>0</v>
      </c>
      <c r="AR154" s="186" t="s">
        <v>249</v>
      </c>
      <c r="AT154" s="186" t="s">
        <v>167</v>
      </c>
      <c r="AU154" s="186" t="s">
        <v>86</v>
      </c>
      <c r="AY154" s="3" t="s">
        <v>165</v>
      </c>
      <c r="BE154" s="187">
        <f t="shared" si="11"/>
        <v>0</v>
      </c>
      <c r="BF154" s="187">
        <f t="shared" si="12"/>
        <v>0</v>
      </c>
      <c r="BG154" s="187">
        <f t="shared" si="13"/>
        <v>0</v>
      </c>
      <c r="BH154" s="187">
        <f t="shared" si="14"/>
        <v>0</v>
      </c>
      <c r="BI154" s="187">
        <f t="shared" si="15"/>
        <v>0</v>
      </c>
      <c r="BJ154" s="3" t="s">
        <v>84</v>
      </c>
      <c r="BK154" s="187">
        <f t="shared" si="16"/>
        <v>0</v>
      </c>
      <c r="BL154" s="3" t="s">
        <v>249</v>
      </c>
      <c r="BM154" s="186" t="s">
        <v>884</v>
      </c>
    </row>
    <row r="155" spans="2:65" s="20" customFormat="1" ht="24.2" customHeight="1">
      <c r="B155" s="21"/>
      <c r="C155" s="175" t="s">
        <v>249</v>
      </c>
      <c r="D155" s="175" t="s">
        <v>167</v>
      </c>
      <c r="E155" s="176" t="s">
        <v>885</v>
      </c>
      <c r="F155" s="177" t="s">
        <v>886</v>
      </c>
      <c r="G155" s="178" t="s">
        <v>295</v>
      </c>
      <c r="H155" s="235"/>
      <c r="I155" s="180"/>
      <c r="J155" s="181">
        <f t="shared" si="7"/>
        <v>0</v>
      </c>
      <c r="K155" s="177" t="s">
        <v>171</v>
      </c>
      <c r="L155" s="25"/>
      <c r="M155" s="236" t="s">
        <v>1</v>
      </c>
      <c r="N155" s="237" t="s">
        <v>41</v>
      </c>
      <c r="O155" s="238"/>
      <c r="P155" s="239">
        <f t="shared" si="8"/>
        <v>0</v>
      </c>
      <c r="Q155" s="239">
        <v>0</v>
      </c>
      <c r="R155" s="239">
        <f t="shared" si="9"/>
        <v>0</v>
      </c>
      <c r="S155" s="239">
        <v>0</v>
      </c>
      <c r="T155" s="240">
        <f t="shared" si="10"/>
        <v>0</v>
      </c>
      <c r="AR155" s="186" t="s">
        <v>249</v>
      </c>
      <c r="AT155" s="186" t="s">
        <v>167</v>
      </c>
      <c r="AU155" s="186" t="s">
        <v>86</v>
      </c>
      <c r="AY155" s="3" t="s">
        <v>165</v>
      </c>
      <c r="BE155" s="187">
        <f t="shared" si="11"/>
        <v>0</v>
      </c>
      <c r="BF155" s="187">
        <f t="shared" si="12"/>
        <v>0</v>
      </c>
      <c r="BG155" s="187">
        <f t="shared" si="13"/>
        <v>0</v>
      </c>
      <c r="BH155" s="187">
        <f t="shared" si="14"/>
        <v>0</v>
      </c>
      <c r="BI155" s="187">
        <f t="shared" si="15"/>
        <v>0</v>
      </c>
      <c r="BJ155" s="3" t="s">
        <v>84</v>
      </c>
      <c r="BK155" s="187">
        <f t="shared" si="16"/>
        <v>0</v>
      </c>
      <c r="BL155" s="3" t="s">
        <v>249</v>
      </c>
      <c r="BM155" s="186" t="s">
        <v>887</v>
      </c>
    </row>
    <row r="156" spans="2:65" s="20" customFormat="1" ht="6.95" customHeight="1">
      <c r="B156" s="37"/>
      <c r="C156" s="38"/>
      <c r="D156" s="38"/>
      <c r="E156" s="38"/>
      <c r="F156" s="38"/>
      <c r="G156" s="38"/>
      <c r="H156" s="38"/>
      <c r="I156" s="38"/>
      <c r="J156" s="38"/>
      <c r="K156" s="38"/>
      <c r="L156" s="25"/>
    </row>
  </sheetData>
  <sheetProtection algorithmName="SHA-512" hashValue="Tk3wSOh79gfCzp0ewmVUYHIqIG3ozvfpHlvyUL3wYFWxa0TSy1hYMDoNO2bXye4xPMEAzg9tv6OnG1DrLycb1A==" saltValue="TmA1/OKmb+s1PWffwll7YpCruMbJJgr/dC7PcO+h8kVvEY8DN44gQqUNql4b/ww25ARNgTy5iDZfB2oLXAS74A==" spinCount="100000" sheet="1" objects="1" scenarios="1" formatColumns="0" formatRows="0" autoFilter="0"/>
  <autoFilter ref="C121:K155" xr:uid="{00000000-0009-0000-0000-00000B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3" t="s">
        <v>120</v>
      </c>
    </row>
    <row r="3" spans="2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6"/>
      <c r="AT3" s="3" t="s">
        <v>86</v>
      </c>
    </row>
    <row r="4" spans="2:46" s="1" customFormat="1" ht="24.95" customHeight="1">
      <c r="B4" s="6"/>
      <c r="D4" s="104" t="s">
        <v>135</v>
      </c>
      <c r="L4" s="6"/>
      <c r="M4" s="105" t="s">
        <v>10</v>
      </c>
      <c r="AT4" s="3" t="s">
        <v>4</v>
      </c>
    </row>
    <row r="5" spans="2:46" s="1" customFormat="1" ht="6.95" customHeight="1">
      <c r="B5" s="6"/>
      <c r="L5" s="6"/>
    </row>
    <row r="6" spans="2:46" s="1" customFormat="1" ht="12" customHeight="1">
      <c r="B6" s="6"/>
      <c r="D6" s="106" t="s">
        <v>16</v>
      </c>
      <c r="L6" s="6"/>
    </row>
    <row r="7" spans="2:46" s="1" customFormat="1" ht="16.5" customHeight="1">
      <c r="B7" s="6"/>
      <c r="E7" s="302" t="str">
        <f>'Rekapitulace stavby'!K6</f>
        <v>Rozšíření infrastruktury cestovního ruchu u Pilské nádrže</v>
      </c>
      <c r="F7" s="303"/>
      <c r="G7" s="303"/>
      <c r="H7" s="303"/>
      <c r="L7" s="6"/>
    </row>
    <row r="8" spans="2:46" s="1" customFormat="1" ht="12" customHeight="1">
      <c r="B8" s="6"/>
      <c r="D8" s="106" t="s">
        <v>136</v>
      </c>
      <c r="L8" s="6"/>
    </row>
    <row r="9" spans="2:46" s="20" customFormat="1" ht="16.5" customHeight="1">
      <c r="B9" s="25"/>
      <c r="E9" s="302" t="s">
        <v>821</v>
      </c>
      <c r="F9" s="305"/>
      <c r="G9" s="305"/>
      <c r="H9" s="305"/>
      <c r="L9" s="25"/>
    </row>
    <row r="10" spans="2:46" s="20" customFormat="1" ht="12" customHeight="1">
      <c r="B10" s="25"/>
      <c r="D10" s="106" t="s">
        <v>822</v>
      </c>
      <c r="L10" s="25"/>
    </row>
    <row r="11" spans="2:46" s="20" customFormat="1" ht="16.5" customHeight="1">
      <c r="B11" s="25"/>
      <c r="E11" s="304" t="s">
        <v>888</v>
      </c>
      <c r="F11" s="305"/>
      <c r="G11" s="305"/>
      <c r="H11" s="305"/>
      <c r="L11" s="25"/>
    </row>
    <row r="12" spans="2:46" s="20" customFormat="1">
      <c r="B12" s="25"/>
      <c r="L12" s="25"/>
    </row>
    <row r="13" spans="2:46" s="20" customFormat="1" ht="12" customHeight="1">
      <c r="B13" s="25"/>
      <c r="D13" s="106" t="s">
        <v>18</v>
      </c>
      <c r="F13" s="96" t="s">
        <v>1</v>
      </c>
      <c r="I13" s="106" t="s">
        <v>19</v>
      </c>
      <c r="J13" s="96" t="s">
        <v>1</v>
      </c>
      <c r="L13" s="25"/>
    </row>
    <row r="14" spans="2:46" s="20" customFormat="1" ht="12" customHeight="1">
      <c r="B14" s="25"/>
      <c r="D14" s="106" t="s">
        <v>20</v>
      </c>
      <c r="F14" s="96" t="s">
        <v>21</v>
      </c>
      <c r="I14" s="106" t="s">
        <v>22</v>
      </c>
      <c r="J14" s="107" t="str">
        <f>'Rekapitulace stavby'!AN8</f>
        <v>Vyplň údaj</v>
      </c>
      <c r="L14" s="25"/>
    </row>
    <row r="15" spans="2:46" s="20" customFormat="1" ht="10.9" customHeight="1">
      <c r="B15" s="25"/>
      <c r="L15" s="25"/>
    </row>
    <row r="16" spans="2:46" s="20" customFormat="1" ht="12" customHeight="1">
      <c r="B16" s="25"/>
      <c r="D16" s="106" t="s">
        <v>23</v>
      </c>
      <c r="I16" s="106" t="s">
        <v>24</v>
      </c>
      <c r="J16" s="96" t="str">
        <f>IF('Rekapitulace stavby'!AN10="","",'Rekapitulace stavby'!AN10)</f>
        <v/>
      </c>
      <c r="L16" s="25"/>
    </row>
    <row r="17" spans="2:12" s="20" customFormat="1" ht="18" customHeight="1">
      <c r="B17" s="25"/>
      <c r="E17" s="96" t="str">
        <f>IF('Rekapitulace stavby'!E11="","",'Rekapitulace stavby'!E11)</f>
        <v xml:space="preserve"> </v>
      </c>
      <c r="I17" s="106" t="s">
        <v>26</v>
      </c>
      <c r="J17" s="96" t="str">
        <f>IF('Rekapitulace stavby'!AN11="","",'Rekapitulace stavby'!AN11)</f>
        <v/>
      </c>
      <c r="L17" s="25"/>
    </row>
    <row r="18" spans="2:12" s="20" customFormat="1" ht="6.95" customHeight="1">
      <c r="B18" s="25"/>
      <c r="L18" s="25"/>
    </row>
    <row r="19" spans="2:12" s="20" customFormat="1" ht="12" customHeight="1">
      <c r="B19" s="25"/>
      <c r="D19" s="106" t="s">
        <v>27</v>
      </c>
      <c r="I19" s="106" t="s">
        <v>24</v>
      </c>
      <c r="J19" s="16" t="str">
        <f>'Rekapitulace stavby'!AN13</f>
        <v>Vyplň údaj</v>
      </c>
      <c r="L19" s="25"/>
    </row>
    <row r="20" spans="2:12" s="20" customFormat="1" ht="18" customHeight="1">
      <c r="B20" s="25"/>
      <c r="E20" s="306" t="str">
        <f>'Rekapitulace stavby'!E14</f>
        <v>Vyplň údaj</v>
      </c>
      <c r="F20" s="307"/>
      <c r="G20" s="307"/>
      <c r="H20" s="307"/>
      <c r="I20" s="106" t="s">
        <v>26</v>
      </c>
      <c r="J20" s="16" t="str">
        <f>'Rekapitulace stavby'!AN14</f>
        <v>Vyplň údaj</v>
      </c>
      <c r="L20" s="25"/>
    </row>
    <row r="21" spans="2:12" s="20" customFormat="1" ht="6.95" customHeight="1">
      <c r="B21" s="25"/>
      <c r="L21" s="25"/>
    </row>
    <row r="22" spans="2:12" s="20" customFormat="1" ht="12" customHeight="1">
      <c r="B22" s="25"/>
      <c r="D22" s="106" t="s">
        <v>29</v>
      </c>
      <c r="I22" s="106" t="s">
        <v>24</v>
      </c>
      <c r="J22" s="96" t="s">
        <v>1</v>
      </c>
      <c r="L22" s="25"/>
    </row>
    <row r="23" spans="2:12" s="20" customFormat="1" ht="18" customHeight="1">
      <c r="B23" s="25"/>
      <c r="E23" s="96" t="s">
        <v>30</v>
      </c>
      <c r="I23" s="106" t="s">
        <v>26</v>
      </c>
      <c r="J23" s="96" t="s">
        <v>1</v>
      </c>
      <c r="L23" s="25"/>
    </row>
    <row r="24" spans="2:12" s="20" customFormat="1" ht="6.95" customHeight="1">
      <c r="B24" s="25"/>
      <c r="L24" s="25"/>
    </row>
    <row r="25" spans="2:12" s="20" customFormat="1" ht="12" customHeight="1">
      <c r="B25" s="25"/>
      <c r="D25" s="106" t="s">
        <v>32</v>
      </c>
      <c r="I25" s="106" t="s">
        <v>24</v>
      </c>
      <c r="J25" s="96" t="s">
        <v>1</v>
      </c>
      <c r="L25" s="25"/>
    </row>
    <row r="26" spans="2:12" s="20" customFormat="1" ht="18" customHeight="1">
      <c r="B26" s="25"/>
      <c r="E26" s="96" t="s">
        <v>33</v>
      </c>
      <c r="I26" s="106" t="s">
        <v>26</v>
      </c>
      <c r="J26" s="96" t="s">
        <v>1</v>
      </c>
      <c r="L26" s="25"/>
    </row>
    <row r="27" spans="2:12" s="20" customFormat="1" ht="6.95" customHeight="1">
      <c r="B27" s="25"/>
      <c r="L27" s="25"/>
    </row>
    <row r="28" spans="2:12" s="20" customFormat="1" ht="12" customHeight="1">
      <c r="B28" s="25"/>
      <c r="D28" s="106" t="s">
        <v>34</v>
      </c>
      <c r="L28" s="25"/>
    </row>
    <row r="29" spans="2:12" s="108" customFormat="1" ht="16.5" customHeight="1">
      <c r="B29" s="109"/>
      <c r="E29" s="308" t="s">
        <v>1</v>
      </c>
      <c r="F29" s="308"/>
      <c r="G29" s="308"/>
      <c r="H29" s="308"/>
      <c r="L29" s="109"/>
    </row>
    <row r="30" spans="2:12" s="20" customFormat="1" ht="6.95" customHeight="1">
      <c r="B30" s="25"/>
      <c r="L30" s="25"/>
    </row>
    <row r="31" spans="2:12" s="20" customFormat="1" ht="6.95" customHeight="1">
      <c r="B31" s="25"/>
      <c r="D31" s="52"/>
      <c r="E31" s="52"/>
      <c r="F31" s="52"/>
      <c r="G31" s="52"/>
      <c r="H31" s="52"/>
      <c r="I31" s="52"/>
      <c r="J31" s="52"/>
      <c r="K31" s="52"/>
      <c r="L31" s="25"/>
    </row>
    <row r="32" spans="2:12" s="20" customFormat="1" ht="25.35" customHeight="1">
      <c r="B32" s="25"/>
      <c r="D32" s="110" t="s">
        <v>36</v>
      </c>
      <c r="J32" s="111">
        <f>ROUND(J123, 2)</f>
        <v>0</v>
      </c>
      <c r="L32" s="25"/>
    </row>
    <row r="33" spans="2:12" s="20" customFormat="1" ht="6.95" customHeight="1">
      <c r="B33" s="25"/>
      <c r="D33" s="52"/>
      <c r="E33" s="52"/>
      <c r="F33" s="52"/>
      <c r="G33" s="52"/>
      <c r="H33" s="52"/>
      <c r="I33" s="52"/>
      <c r="J33" s="52"/>
      <c r="K33" s="52"/>
      <c r="L33" s="25"/>
    </row>
    <row r="34" spans="2:12" s="20" customFormat="1" ht="14.45" customHeight="1">
      <c r="B34" s="25"/>
      <c r="F34" s="112" t="s">
        <v>38</v>
      </c>
      <c r="I34" s="112" t="s">
        <v>37</v>
      </c>
      <c r="J34" s="112" t="s">
        <v>39</v>
      </c>
      <c r="L34" s="25"/>
    </row>
    <row r="35" spans="2:12" s="20" customFormat="1" ht="14.45" customHeight="1">
      <c r="B35" s="25"/>
      <c r="D35" s="54" t="s">
        <v>40</v>
      </c>
      <c r="E35" s="106" t="s">
        <v>41</v>
      </c>
      <c r="F35" s="113">
        <f>ROUND((SUM(BE123:BE155)),  2)</f>
        <v>0</v>
      </c>
      <c r="I35" s="114">
        <v>0.21</v>
      </c>
      <c r="J35" s="113">
        <f>ROUND(((SUM(BE123:BE155))*I35),  2)</f>
        <v>0</v>
      </c>
      <c r="L35" s="25"/>
    </row>
    <row r="36" spans="2:12" s="20" customFormat="1" ht="14.45" customHeight="1">
      <c r="B36" s="25"/>
      <c r="E36" s="106" t="s">
        <v>42</v>
      </c>
      <c r="F36" s="113">
        <f>ROUND((SUM(BF123:BF155)),  2)</f>
        <v>0</v>
      </c>
      <c r="I36" s="114">
        <v>0.12</v>
      </c>
      <c r="J36" s="113">
        <f>ROUND(((SUM(BF123:BF155))*I36),  2)</f>
        <v>0</v>
      </c>
      <c r="L36" s="25"/>
    </row>
    <row r="37" spans="2:12" s="20" customFormat="1" ht="14.45" hidden="1" customHeight="1">
      <c r="B37" s="25"/>
      <c r="E37" s="106" t="s">
        <v>43</v>
      </c>
      <c r="F37" s="113">
        <f>ROUND((SUM(BG123:BG155)),  2)</f>
        <v>0</v>
      </c>
      <c r="I37" s="114">
        <v>0.21</v>
      </c>
      <c r="J37" s="113">
        <f t="shared" ref="J37:J39" si="0">0</f>
        <v>0</v>
      </c>
      <c r="L37" s="25"/>
    </row>
    <row r="38" spans="2:12" s="20" customFormat="1" ht="14.45" hidden="1" customHeight="1">
      <c r="B38" s="25"/>
      <c r="E38" s="106" t="s">
        <v>44</v>
      </c>
      <c r="F38" s="113">
        <f>ROUND((SUM(BH123:BH155)),  2)</f>
        <v>0</v>
      </c>
      <c r="I38" s="114">
        <v>0.12</v>
      </c>
      <c r="J38" s="113">
        <f t="shared" si="0"/>
        <v>0</v>
      </c>
      <c r="L38" s="25"/>
    </row>
    <row r="39" spans="2:12" s="20" customFormat="1" ht="14.45" hidden="1" customHeight="1">
      <c r="B39" s="25"/>
      <c r="E39" s="106" t="s">
        <v>45</v>
      </c>
      <c r="F39" s="113">
        <f>ROUND((SUM(BI123:BI155)),  2)</f>
        <v>0</v>
      </c>
      <c r="I39" s="114">
        <v>0</v>
      </c>
      <c r="J39" s="113">
        <f t="shared" si="0"/>
        <v>0</v>
      </c>
      <c r="L39" s="25"/>
    </row>
    <row r="40" spans="2:12" s="20" customFormat="1" ht="6.95" customHeight="1">
      <c r="B40" s="25"/>
      <c r="L40" s="25"/>
    </row>
    <row r="41" spans="2:12" s="20" customFormat="1" ht="25.35" customHeight="1">
      <c r="B41" s="25"/>
      <c r="C41" s="115"/>
      <c r="D41" s="116" t="s">
        <v>46</v>
      </c>
      <c r="E41" s="117"/>
      <c r="F41" s="117"/>
      <c r="G41" s="118" t="s">
        <v>47</v>
      </c>
      <c r="H41" s="119" t="s">
        <v>48</v>
      </c>
      <c r="I41" s="117"/>
      <c r="J41" s="120">
        <f>SUM(J32:J39)</f>
        <v>0</v>
      </c>
      <c r="K41" s="121"/>
      <c r="L41" s="25"/>
    </row>
    <row r="42" spans="2:12" s="20" customFormat="1" ht="14.45" customHeight="1">
      <c r="B42" s="25"/>
      <c r="L42" s="25"/>
    </row>
    <row r="43" spans="2:12" s="1" customFormat="1" ht="14.45" customHeight="1">
      <c r="B43" s="6"/>
      <c r="L43" s="6"/>
    </row>
    <row r="44" spans="2:12" s="1" customFormat="1" ht="14.45" customHeight="1">
      <c r="B44" s="6"/>
      <c r="L44" s="6"/>
    </row>
    <row r="45" spans="2:12" s="1" customFormat="1" ht="14.45" customHeight="1">
      <c r="B45" s="6"/>
      <c r="L45" s="6"/>
    </row>
    <row r="46" spans="2:12" s="1" customFormat="1" ht="14.45" customHeight="1">
      <c r="B46" s="6"/>
      <c r="L46" s="6"/>
    </row>
    <row r="47" spans="2:12" s="1" customFormat="1" ht="14.45" customHeight="1">
      <c r="B47" s="6"/>
      <c r="L47" s="6"/>
    </row>
    <row r="48" spans="2:12" s="1" customFormat="1" ht="14.45" customHeight="1">
      <c r="B48" s="6"/>
      <c r="L48" s="6"/>
    </row>
    <row r="49" spans="2:12" s="1" customFormat="1" ht="14.45" customHeight="1">
      <c r="B49" s="6"/>
      <c r="L49" s="6"/>
    </row>
    <row r="50" spans="2:12" s="20" customFormat="1" ht="14.45" customHeight="1">
      <c r="B50" s="25"/>
      <c r="D50" s="122" t="s">
        <v>49</v>
      </c>
      <c r="E50" s="123"/>
      <c r="F50" s="123"/>
      <c r="G50" s="122" t="s">
        <v>50</v>
      </c>
      <c r="H50" s="123"/>
      <c r="I50" s="123"/>
      <c r="J50" s="123"/>
      <c r="K50" s="123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0" customFormat="1" ht="12.75">
      <c r="B61" s="25"/>
      <c r="D61" s="124" t="s">
        <v>51</v>
      </c>
      <c r="E61" s="125"/>
      <c r="F61" s="126" t="s">
        <v>52</v>
      </c>
      <c r="G61" s="124" t="s">
        <v>51</v>
      </c>
      <c r="H61" s="125"/>
      <c r="I61" s="125"/>
      <c r="J61" s="127" t="s">
        <v>52</v>
      </c>
      <c r="K61" s="125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0" customFormat="1" ht="12.75">
      <c r="B65" s="25"/>
      <c r="D65" s="122" t="s">
        <v>53</v>
      </c>
      <c r="E65" s="123"/>
      <c r="F65" s="123"/>
      <c r="G65" s="122" t="s">
        <v>54</v>
      </c>
      <c r="H65" s="123"/>
      <c r="I65" s="123"/>
      <c r="J65" s="123"/>
      <c r="K65" s="123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0" customFormat="1" ht="12.75">
      <c r="B76" s="25"/>
      <c r="D76" s="124" t="s">
        <v>51</v>
      </c>
      <c r="E76" s="125"/>
      <c r="F76" s="126" t="s">
        <v>52</v>
      </c>
      <c r="G76" s="124" t="s">
        <v>51</v>
      </c>
      <c r="H76" s="125"/>
      <c r="I76" s="125"/>
      <c r="J76" s="127" t="s">
        <v>52</v>
      </c>
      <c r="K76" s="125"/>
      <c r="L76" s="25"/>
    </row>
    <row r="77" spans="2:12" s="20" customFormat="1" ht="14.45" customHeight="1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25"/>
    </row>
    <row r="81" spans="2:12" s="20" customFormat="1" ht="6.95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25"/>
    </row>
    <row r="82" spans="2:12" s="20" customFormat="1" ht="24.95" customHeight="1">
      <c r="B82" s="21"/>
      <c r="C82" s="9" t="s">
        <v>138</v>
      </c>
      <c r="D82" s="22"/>
      <c r="E82" s="22"/>
      <c r="F82" s="22"/>
      <c r="G82" s="22"/>
      <c r="H82" s="22"/>
      <c r="I82" s="22"/>
      <c r="J82" s="22"/>
      <c r="K82" s="22"/>
      <c r="L82" s="25"/>
    </row>
    <row r="83" spans="2:12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5"/>
    </row>
    <row r="84" spans="2:12" s="20" customFormat="1" ht="12" customHeight="1">
      <c r="B84" s="21"/>
      <c r="C84" s="15" t="s">
        <v>16</v>
      </c>
      <c r="D84" s="22"/>
      <c r="E84" s="22"/>
      <c r="F84" s="22"/>
      <c r="G84" s="22"/>
      <c r="H84" s="22"/>
      <c r="I84" s="22"/>
      <c r="J84" s="22"/>
      <c r="K84" s="22"/>
      <c r="L84" s="25"/>
    </row>
    <row r="85" spans="2:12" s="20" customFormat="1" ht="16.5" customHeight="1">
      <c r="B85" s="21"/>
      <c r="C85" s="22"/>
      <c r="D85" s="22"/>
      <c r="E85" s="309" t="str">
        <f>E7</f>
        <v>Rozšíření infrastruktury cestovního ruchu u Pilské nádrže</v>
      </c>
      <c r="F85" s="310"/>
      <c r="G85" s="310"/>
      <c r="H85" s="310"/>
      <c r="I85" s="22"/>
      <c r="J85" s="22"/>
      <c r="K85" s="22"/>
      <c r="L85" s="25"/>
    </row>
    <row r="86" spans="2:12" s="1" customFormat="1" ht="12" customHeight="1">
      <c r="B86" s="7"/>
      <c r="C86" s="15" t="s">
        <v>136</v>
      </c>
      <c r="D86" s="8"/>
      <c r="E86" s="8"/>
      <c r="F86" s="8"/>
      <c r="G86" s="8"/>
      <c r="H86" s="8"/>
      <c r="I86" s="8"/>
      <c r="J86" s="8"/>
      <c r="K86" s="8"/>
      <c r="L86" s="6"/>
    </row>
    <row r="87" spans="2:12" s="20" customFormat="1" ht="16.5" customHeight="1">
      <c r="B87" s="21"/>
      <c r="C87" s="22"/>
      <c r="D87" s="22"/>
      <c r="E87" s="309" t="s">
        <v>821</v>
      </c>
      <c r="F87" s="311"/>
      <c r="G87" s="311"/>
      <c r="H87" s="311"/>
      <c r="I87" s="22"/>
      <c r="J87" s="22"/>
      <c r="K87" s="22"/>
      <c r="L87" s="25"/>
    </row>
    <row r="88" spans="2:12" s="20" customFormat="1" ht="12" customHeight="1">
      <c r="B88" s="21"/>
      <c r="C88" s="15" t="s">
        <v>822</v>
      </c>
      <c r="D88" s="22"/>
      <c r="E88" s="22"/>
      <c r="F88" s="22"/>
      <c r="G88" s="22"/>
      <c r="H88" s="22"/>
      <c r="I88" s="22"/>
      <c r="J88" s="22"/>
      <c r="K88" s="22"/>
      <c r="L88" s="25"/>
    </row>
    <row r="89" spans="2:12" s="20" customFormat="1" ht="16.5" customHeight="1">
      <c r="B89" s="21"/>
      <c r="C89" s="22"/>
      <c r="D89" s="22"/>
      <c r="E89" s="277" t="str">
        <f>E11</f>
        <v>SO- 11V - Přípojka vody</v>
      </c>
      <c r="F89" s="311"/>
      <c r="G89" s="311"/>
      <c r="H89" s="311"/>
      <c r="I89" s="22"/>
      <c r="J89" s="22"/>
      <c r="K89" s="22"/>
      <c r="L89" s="25"/>
    </row>
    <row r="90" spans="2:12" s="20" customFormat="1" ht="6.95" customHeight="1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5"/>
    </row>
    <row r="91" spans="2:12" s="20" customFormat="1" ht="12" customHeight="1">
      <c r="B91" s="21"/>
      <c r="C91" s="15" t="s">
        <v>20</v>
      </c>
      <c r="D91" s="22"/>
      <c r="E91" s="22"/>
      <c r="F91" s="13" t="str">
        <f>F14</f>
        <v>k.ú. Zámek Žďár [795453]</v>
      </c>
      <c r="G91" s="22"/>
      <c r="H91" s="22"/>
      <c r="I91" s="15" t="s">
        <v>22</v>
      </c>
      <c r="J91" s="51" t="str">
        <f>IF(J14="","",J14)</f>
        <v>Vyplň údaj</v>
      </c>
      <c r="K91" s="22"/>
      <c r="L91" s="25"/>
    </row>
    <row r="92" spans="2:12" s="20" customFormat="1" ht="6.95" customHeight="1"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5"/>
    </row>
    <row r="93" spans="2:12" s="20" customFormat="1" ht="15.2" customHeight="1">
      <c r="B93" s="21"/>
      <c r="C93" s="15" t="s">
        <v>23</v>
      </c>
      <c r="D93" s="22"/>
      <c r="E93" s="22"/>
      <c r="F93" s="13" t="str">
        <f>E17</f>
        <v xml:space="preserve"> </v>
      </c>
      <c r="G93" s="22"/>
      <c r="H93" s="22"/>
      <c r="I93" s="15" t="s">
        <v>29</v>
      </c>
      <c r="J93" s="18" t="str">
        <f>E23</f>
        <v xml:space="preserve">Tomáš Bezchleba </v>
      </c>
      <c r="K93" s="22"/>
      <c r="L93" s="25"/>
    </row>
    <row r="94" spans="2:12" s="20" customFormat="1" ht="15.2" customHeight="1">
      <c r="B94" s="21"/>
      <c r="C94" s="15" t="s">
        <v>27</v>
      </c>
      <c r="D94" s="22"/>
      <c r="E94" s="22"/>
      <c r="F94" s="13" t="str">
        <f>IF(E20="","",E20)</f>
        <v>Vyplň údaj</v>
      </c>
      <c r="G94" s="22"/>
      <c r="H94" s="22"/>
      <c r="I94" s="15" t="s">
        <v>32</v>
      </c>
      <c r="J94" s="18" t="str">
        <f>E26</f>
        <v>Zdeněk Drda</v>
      </c>
      <c r="K94" s="22"/>
      <c r="L94" s="25"/>
    </row>
    <row r="95" spans="2:12" s="20" customFormat="1" ht="10.35" customHeight="1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5"/>
    </row>
    <row r="96" spans="2:12" s="20" customFormat="1" ht="29.25" customHeight="1">
      <c r="B96" s="21"/>
      <c r="C96" s="132" t="s">
        <v>139</v>
      </c>
      <c r="D96" s="133"/>
      <c r="E96" s="133"/>
      <c r="F96" s="133"/>
      <c r="G96" s="133"/>
      <c r="H96" s="133"/>
      <c r="I96" s="133"/>
      <c r="J96" s="134" t="s">
        <v>140</v>
      </c>
      <c r="K96" s="133"/>
      <c r="L96" s="25"/>
    </row>
    <row r="97" spans="2:47" s="20" customFormat="1" ht="10.35" customHeight="1"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5"/>
    </row>
    <row r="98" spans="2:47" s="20" customFormat="1" ht="22.9" customHeight="1">
      <c r="B98" s="21"/>
      <c r="C98" s="135" t="s">
        <v>141</v>
      </c>
      <c r="D98" s="22"/>
      <c r="E98" s="22"/>
      <c r="F98" s="22"/>
      <c r="G98" s="22"/>
      <c r="H98" s="22"/>
      <c r="I98" s="22"/>
      <c r="J98" s="69">
        <f t="shared" ref="J98:J100" si="1">J123</f>
        <v>0</v>
      </c>
      <c r="K98" s="22"/>
      <c r="L98" s="25"/>
      <c r="AU98" s="3" t="s">
        <v>142</v>
      </c>
    </row>
    <row r="99" spans="2:47" s="136" customFormat="1" ht="24.95" customHeight="1">
      <c r="B99" s="137"/>
      <c r="C99" s="138"/>
      <c r="D99" s="139" t="s">
        <v>143</v>
      </c>
      <c r="E99" s="140"/>
      <c r="F99" s="140"/>
      <c r="G99" s="140"/>
      <c r="H99" s="140"/>
      <c r="I99" s="140"/>
      <c r="J99" s="141">
        <f t="shared" si="1"/>
        <v>0</v>
      </c>
      <c r="K99" s="138"/>
      <c r="L99" s="142"/>
    </row>
    <row r="100" spans="2:47" s="143" customFormat="1" ht="19.899999999999999" customHeight="1">
      <c r="B100" s="144"/>
      <c r="C100" s="90"/>
      <c r="D100" s="145" t="s">
        <v>889</v>
      </c>
      <c r="E100" s="146"/>
      <c r="F100" s="146"/>
      <c r="G100" s="146"/>
      <c r="H100" s="146"/>
      <c r="I100" s="146"/>
      <c r="J100" s="147">
        <f t="shared" si="1"/>
        <v>0</v>
      </c>
      <c r="K100" s="90"/>
      <c r="L100" s="148"/>
    </row>
    <row r="101" spans="2:47" s="143" customFormat="1" ht="19.899999999999999" customHeight="1">
      <c r="B101" s="144"/>
      <c r="C101" s="90"/>
      <c r="D101" s="145" t="s">
        <v>147</v>
      </c>
      <c r="E101" s="146"/>
      <c r="F101" s="146"/>
      <c r="G101" s="146"/>
      <c r="H101" s="146"/>
      <c r="I101" s="146"/>
      <c r="J101" s="147">
        <f>J154</f>
        <v>0</v>
      </c>
      <c r="K101" s="90"/>
      <c r="L101" s="148"/>
    </row>
    <row r="102" spans="2:47" s="20" customFormat="1" ht="21.75" customHeight="1"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5"/>
    </row>
    <row r="103" spans="2:47" s="20" customFormat="1" ht="6.95" customHeigh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25"/>
    </row>
    <row r="107" spans="2:47" s="20" customFormat="1" ht="6.95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5"/>
    </row>
    <row r="108" spans="2:47" s="20" customFormat="1" ht="24.95" customHeight="1">
      <c r="B108" s="21"/>
      <c r="C108" s="9" t="s">
        <v>150</v>
      </c>
      <c r="D108" s="22"/>
      <c r="E108" s="22"/>
      <c r="F108" s="22"/>
      <c r="G108" s="22"/>
      <c r="H108" s="22"/>
      <c r="I108" s="22"/>
      <c r="J108" s="22"/>
      <c r="K108" s="22"/>
      <c r="L108" s="25"/>
    </row>
    <row r="109" spans="2:47" s="20" customFormat="1" ht="6.95" customHeight="1"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5"/>
    </row>
    <row r="110" spans="2:47" s="20" customFormat="1" ht="12" customHeight="1">
      <c r="B110" s="21"/>
      <c r="C110" s="15" t="s">
        <v>16</v>
      </c>
      <c r="D110" s="22"/>
      <c r="E110" s="22"/>
      <c r="F110" s="22"/>
      <c r="G110" s="22"/>
      <c r="H110" s="22"/>
      <c r="I110" s="22"/>
      <c r="J110" s="22"/>
      <c r="K110" s="22"/>
      <c r="L110" s="25"/>
    </row>
    <row r="111" spans="2:47" s="20" customFormat="1" ht="16.5" customHeight="1">
      <c r="B111" s="21"/>
      <c r="C111" s="22"/>
      <c r="D111" s="22"/>
      <c r="E111" s="309" t="str">
        <f>E7</f>
        <v>Rozšíření infrastruktury cestovního ruchu u Pilské nádrže</v>
      </c>
      <c r="F111" s="310"/>
      <c r="G111" s="310"/>
      <c r="H111" s="310"/>
      <c r="I111" s="22"/>
      <c r="J111" s="22"/>
      <c r="K111" s="22"/>
      <c r="L111" s="25"/>
    </row>
    <row r="112" spans="2:47" s="1" customFormat="1" ht="12" customHeight="1">
      <c r="B112" s="7"/>
      <c r="C112" s="15" t="s">
        <v>136</v>
      </c>
      <c r="D112" s="8"/>
      <c r="E112" s="8"/>
      <c r="F112" s="8"/>
      <c r="G112" s="8"/>
      <c r="H112" s="8"/>
      <c r="I112" s="8"/>
      <c r="J112" s="8"/>
      <c r="K112" s="8"/>
      <c r="L112" s="6"/>
    </row>
    <row r="113" spans="2:65" s="20" customFormat="1" ht="16.5" customHeight="1">
      <c r="B113" s="21"/>
      <c r="C113" s="22"/>
      <c r="D113" s="22"/>
      <c r="E113" s="309" t="s">
        <v>821</v>
      </c>
      <c r="F113" s="311"/>
      <c r="G113" s="311"/>
      <c r="H113" s="311"/>
      <c r="I113" s="22"/>
      <c r="J113" s="22"/>
      <c r="K113" s="22"/>
      <c r="L113" s="25"/>
    </row>
    <row r="114" spans="2:65" s="20" customFormat="1" ht="12" customHeight="1">
      <c r="B114" s="21"/>
      <c r="C114" s="15" t="s">
        <v>822</v>
      </c>
      <c r="D114" s="22"/>
      <c r="E114" s="22"/>
      <c r="F114" s="22"/>
      <c r="G114" s="22"/>
      <c r="H114" s="22"/>
      <c r="I114" s="22"/>
      <c r="J114" s="22"/>
      <c r="K114" s="22"/>
      <c r="L114" s="25"/>
    </row>
    <row r="115" spans="2:65" s="20" customFormat="1" ht="16.5" customHeight="1">
      <c r="B115" s="21"/>
      <c r="C115" s="22"/>
      <c r="D115" s="22"/>
      <c r="E115" s="277" t="str">
        <f>E11</f>
        <v>SO- 11V - Přípojka vody</v>
      </c>
      <c r="F115" s="311"/>
      <c r="G115" s="311"/>
      <c r="H115" s="311"/>
      <c r="I115" s="22"/>
      <c r="J115" s="22"/>
      <c r="K115" s="22"/>
      <c r="L115" s="25"/>
    </row>
    <row r="116" spans="2:65" s="20" customFormat="1" ht="6.95" customHeight="1"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5"/>
    </row>
    <row r="117" spans="2:65" s="20" customFormat="1" ht="12" customHeight="1">
      <c r="B117" s="21"/>
      <c r="C117" s="15" t="s">
        <v>20</v>
      </c>
      <c r="D117" s="22"/>
      <c r="E117" s="22"/>
      <c r="F117" s="13" t="str">
        <f>F14</f>
        <v>k.ú. Zámek Žďár [795453]</v>
      </c>
      <c r="G117" s="22"/>
      <c r="H117" s="22"/>
      <c r="I117" s="15" t="s">
        <v>22</v>
      </c>
      <c r="J117" s="51" t="str">
        <f>IF(J14="","",J14)</f>
        <v>Vyplň údaj</v>
      </c>
      <c r="K117" s="22"/>
      <c r="L117" s="25"/>
    </row>
    <row r="118" spans="2:65" s="20" customFormat="1" ht="6.95" customHeight="1"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5"/>
    </row>
    <row r="119" spans="2:65" s="20" customFormat="1" ht="15.2" customHeight="1">
      <c r="B119" s="21"/>
      <c r="C119" s="15" t="s">
        <v>23</v>
      </c>
      <c r="D119" s="22"/>
      <c r="E119" s="22"/>
      <c r="F119" s="13" t="str">
        <f>E17</f>
        <v xml:space="preserve"> </v>
      </c>
      <c r="G119" s="22"/>
      <c r="H119" s="22"/>
      <c r="I119" s="15" t="s">
        <v>29</v>
      </c>
      <c r="J119" s="18" t="str">
        <f>E23</f>
        <v xml:space="preserve">Tomáš Bezchleba </v>
      </c>
      <c r="K119" s="22"/>
      <c r="L119" s="25"/>
    </row>
    <row r="120" spans="2:65" s="20" customFormat="1" ht="15.2" customHeight="1">
      <c r="B120" s="21"/>
      <c r="C120" s="15" t="s">
        <v>27</v>
      </c>
      <c r="D120" s="22"/>
      <c r="E120" s="22"/>
      <c r="F120" s="13" t="str">
        <f>IF(E20="","",E20)</f>
        <v>Vyplň údaj</v>
      </c>
      <c r="G120" s="22"/>
      <c r="H120" s="22"/>
      <c r="I120" s="15" t="s">
        <v>32</v>
      </c>
      <c r="J120" s="18" t="str">
        <f>E26</f>
        <v>Zdeněk Drda</v>
      </c>
      <c r="K120" s="22"/>
      <c r="L120" s="25"/>
    </row>
    <row r="121" spans="2:65" s="20" customFormat="1" ht="10.35" customHeight="1"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5"/>
    </row>
    <row r="122" spans="2:65" s="149" customFormat="1" ht="29.25" customHeight="1">
      <c r="B122" s="150"/>
      <c r="C122" s="151" t="s">
        <v>151</v>
      </c>
      <c r="D122" s="152" t="s">
        <v>61</v>
      </c>
      <c r="E122" s="152" t="s">
        <v>57</v>
      </c>
      <c r="F122" s="152" t="s">
        <v>58</v>
      </c>
      <c r="G122" s="152" t="s">
        <v>152</v>
      </c>
      <c r="H122" s="152" t="s">
        <v>153</v>
      </c>
      <c r="I122" s="152" t="s">
        <v>154</v>
      </c>
      <c r="J122" s="152" t="s">
        <v>140</v>
      </c>
      <c r="K122" s="153" t="s">
        <v>155</v>
      </c>
      <c r="L122" s="154"/>
      <c r="M122" s="59" t="s">
        <v>1</v>
      </c>
      <c r="N122" s="60" t="s">
        <v>40</v>
      </c>
      <c r="O122" s="60" t="s">
        <v>156</v>
      </c>
      <c r="P122" s="60" t="s">
        <v>157</v>
      </c>
      <c r="Q122" s="60" t="s">
        <v>158</v>
      </c>
      <c r="R122" s="60" t="s">
        <v>159</v>
      </c>
      <c r="S122" s="60" t="s">
        <v>160</v>
      </c>
      <c r="T122" s="61" t="s">
        <v>161</v>
      </c>
    </row>
    <row r="123" spans="2:65" s="20" customFormat="1" ht="22.9" customHeight="1">
      <c r="B123" s="21"/>
      <c r="C123" s="67" t="s">
        <v>162</v>
      </c>
      <c r="D123" s="22"/>
      <c r="E123" s="22"/>
      <c r="F123" s="22"/>
      <c r="G123" s="22"/>
      <c r="H123" s="22"/>
      <c r="I123" s="22"/>
      <c r="J123" s="155">
        <f t="shared" ref="J123:J125" si="2">BK123</f>
        <v>0</v>
      </c>
      <c r="K123" s="22"/>
      <c r="L123" s="25"/>
      <c r="M123" s="62"/>
      <c r="N123" s="63"/>
      <c r="O123" s="63"/>
      <c r="P123" s="156">
        <f>P124</f>
        <v>0</v>
      </c>
      <c r="Q123" s="63"/>
      <c r="R123" s="156">
        <f>R124</f>
        <v>3.8980330000000003</v>
      </c>
      <c r="S123" s="63"/>
      <c r="T123" s="157">
        <f>T124</f>
        <v>0</v>
      </c>
      <c r="AT123" s="3" t="s">
        <v>75</v>
      </c>
      <c r="AU123" s="3" t="s">
        <v>142</v>
      </c>
      <c r="BK123" s="158">
        <f>BK124</f>
        <v>0</v>
      </c>
    </row>
    <row r="124" spans="2:65" s="159" customFormat="1" ht="25.9" customHeight="1">
      <c r="B124" s="160"/>
      <c r="C124" s="161"/>
      <c r="D124" s="162" t="s">
        <v>75</v>
      </c>
      <c r="E124" s="163" t="s">
        <v>163</v>
      </c>
      <c r="F124" s="163" t="s">
        <v>164</v>
      </c>
      <c r="G124" s="161"/>
      <c r="H124" s="161"/>
      <c r="I124" s="164"/>
      <c r="J124" s="165">
        <f t="shared" si="2"/>
        <v>0</v>
      </c>
      <c r="K124" s="161"/>
      <c r="L124" s="166"/>
      <c r="M124" s="167"/>
      <c r="N124" s="161"/>
      <c r="O124" s="161"/>
      <c r="P124" s="168">
        <f>P125+P154</f>
        <v>0</v>
      </c>
      <c r="Q124" s="161"/>
      <c r="R124" s="168">
        <f>R125+R154</f>
        <v>3.8980330000000003</v>
      </c>
      <c r="S124" s="161"/>
      <c r="T124" s="169">
        <f>T125+T154</f>
        <v>0</v>
      </c>
      <c r="AR124" s="170" t="s">
        <v>84</v>
      </c>
      <c r="AT124" s="171" t="s">
        <v>75</v>
      </c>
      <c r="AU124" s="171" t="s">
        <v>76</v>
      </c>
      <c r="AY124" s="170" t="s">
        <v>165</v>
      </c>
      <c r="BK124" s="172">
        <f>BK125+BK154</f>
        <v>0</v>
      </c>
    </row>
    <row r="125" spans="2:65" s="159" customFormat="1" ht="22.9" customHeight="1">
      <c r="B125" s="160"/>
      <c r="C125" s="161"/>
      <c r="D125" s="162" t="s">
        <v>75</v>
      </c>
      <c r="E125" s="173" t="s">
        <v>203</v>
      </c>
      <c r="F125" s="173" t="s">
        <v>890</v>
      </c>
      <c r="G125" s="161"/>
      <c r="H125" s="161"/>
      <c r="I125" s="164"/>
      <c r="J125" s="174">
        <f t="shared" si="2"/>
        <v>0</v>
      </c>
      <c r="K125" s="161"/>
      <c r="L125" s="166"/>
      <c r="M125" s="167"/>
      <c r="N125" s="161"/>
      <c r="O125" s="161"/>
      <c r="P125" s="168">
        <f>SUM(P126:P153)</f>
        <v>0</v>
      </c>
      <c r="Q125" s="161"/>
      <c r="R125" s="168">
        <f>SUM(R126:R153)</f>
        <v>3.8980330000000003</v>
      </c>
      <c r="S125" s="161"/>
      <c r="T125" s="169">
        <f>SUM(T126:T153)</f>
        <v>0</v>
      </c>
      <c r="AR125" s="170" t="s">
        <v>84</v>
      </c>
      <c r="AT125" s="171" t="s">
        <v>75</v>
      </c>
      <c r="AU125" s="171" t="s">
        <v>84</v>
      </c>
      <c r="AY125" s="170" t="s">
        <v>165</v>
      </c>
      <c r="BK125" s="172">
        <f>SUM(BK126:BK153)</f>
        <v>0</v>
      </c>
    </row>
    <row r="126" spans="2:65" s="20" customFormat="1" ht="33" customHeight="1">
      <c r="B126" s="21"/>
      <c r="C126" s="175" t="s">
        <v>84</v>
      </c>
      <c r="D126" s="175" t="s">
        <v>167</v>
      </c>
      <c r="E126" s="176" t="s">
        <v>168</v>
      </c>
      <c r="F126" s="177" t="s">
        <v>169</v>
      </c>
      <c r="G126" s="178" t="s">
        <v>170</v>
      </c>
      <c r="H126" s="179">
        <v>15.6</v>
      </c>
      <c r="I126" s="180"/>
      <c r="J126" s="181">
        <f>ROUND(I126*H126,2)</f>
        <v>0</v>
      </c>
      <c r="K126" s="177" t="s">
        <v>171</v>
      </c>
      <c r="L126" s="25"/>
      <c r="M126" s="182" t="s">
        <v>1</v>
      </c>
      <c r="N126" s="183" t="s">
        <v>41</v>
      </c>
      <c r="O126" s="22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AR126" s="186" t="s">
        <v>172</v>
      </c>
      <c r="AT126" s="186" t="s">
        <v>167</v>
      </c>
      <c r="AU126" s="186" t="s">
        <v>86</v>
      </c>
      <c r="AY126" s="3" t="s">
        <v>165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3" t="s">
        <v>84</v>
      </c>
      <c r="BK126" s="187">
        <f>ROUND(I126*H126,2)</f>
        <v>0</v>
      </c>
      <c r="BL126" s="3" t="s">
        <v>172</v>
      </c>
      <c r="BM126" s="186" t="s">
        <v>891</v>
      </c>
    </row>
    <row r="127" spans="2:65" s="211" customFormat="1">
      <c r="B127" s="212"/>
      <c r="C127" s="213"/>
      <c r="D127" s="191" t="s">
        <v>174</v>
      </c>
      <c r="E127" s="214" t="s">
        <v>1</v>
      </c>
      <c r="F127" s="215" t="s">
        <v>892</v>
      </c>
      <c r="G127" s="213"/>
      <c r="H127" s="214" t="s">
        <v>1</v>
      </c>
      <c r="I127" s="216"/>
      <c r="J127" s="213"/>
      <c r="K127" s="213"/>
      <c r="L127" s="217"/>
      <c r="M127" s="218"/>
      <c r="N127" s="213"/>
      <c r="O127" s="213"/>
      <c r="P127" s="213"/>
      <c r="Q127" s="213"/>
      <c r="R127" s="213"/>
      <c r="S127" s="213"/>
      <c r="T127" s="219"/>
      <c r="AT127" s="220" t="s">
        <v>174</v>
      </c>
      <c r="AU127" s="220" t="s">
        <v>86</v>
      </c>
      <c r="AV127" s="211" t="s">
        <v>84</v>
      </c>
      <c r="AW127" s="211" t="s">
        <v>31</v>
      </c>
      <c r="AX127" s="211" t="s">
        <v>76</v>
      </c>
      <c r="AY127" s="220" t="s">
        <v>165</v>
      </c>
    </row>
    <row r="128" spans="2:65" s="188" customFormat="1">
      <c r="B128" s="189"/>
      <c r="C128" s="190"/>
      <c r="D128" s="191" t="s">
        <v>174</v>
      </c>
      <c r="E128" s="192" t="s">
        <v>1</v>
      </c>
      <c r="F128" s="193" t="s">
        <v>893</v>
      </c>
      <c r="G128" s="190"/>
      <c r="H128" s="194">
        <v>15.6</v>
      </c>
      <c r="I128" s="195"/>
      <c r="J128" s="190"/>
      <c r="K128" s="190"/>
      <c r="L128" s="196"/>
      <c r="M128" s="197"/>
      <c r="N128" s="190"/>
      <c r="O128" s="190"/>
      <c r="P128" s="190"/>
      <c r="Q128" s="190"/>
      <c r="R128" s="190"/>
      <c r="S128" s="190"/>
      <c r="T128" s="198"/>
      <c r="AT128" s="199" t="s">
        <v>174</v>
      </c>
      <c r="AU128" s="199" t="s">
        <v>86</v>
      </c>
      <c r="AV128" s="188" t="s">
        <v>86</v>
      </c>
      <c r="AW128" s="188" t="s">
        <v>31</v>
      </c>
      <c r="AX128" s="188" t="s">
        <v>84</v>
      </c>
      <c r="AY128" s="199" t="s">
        <v>165</v>
      </c>
    </row>
    <row r="129" spans="2:65" s="20" customFormat="1" ht="37.9" customHeight="1">
      <c r="B129" s="21"/>
      <c r="C129" s="175" t="s">
        <v>86</v>
      </c>
      <c r="D129" s="175" t="s">
        <v>167</v>
      </c>
      <c r="E129" s="176" t="s">
        <v>894</v>
      </c>
      <c r="F129" s="177" t="s">
        <v>895</v>
      </c>
      <c r="G129" s="178" t="s">
        <v>170</v>
      </c>
      <c r="H129" s="179">
        <v>15.6</v>
      </c>
      <c r="I129" s="180"/>
      <c r="J129" s="181">
        <f>ROUND(I129*H129,2)</f>
        <v>0</v>
      </c>
      <c r="K129" s="177" t="s">
        <v>171</v>
      </c>
      <c r="L129" s="25"/>
      <c r="M129" s="182" t="s">
        <v>1</v>
      </c>
      <c r="N129" s="183" t="s">
        <v>41</v>
      </c>
      <c r="O129" s="22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AR129" s="186" t="s">
        <v>172</v>
      </c>
      <c r="AT129" s="186" t="s">
        <v>167</v>
      </c>
      <c r="AU129" s="186" t="s">
        <v>86</v>
      </c>
      <c r="AY129" s="3" t="s">
        <v>165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3" t="s">
        <v>84</v>
      </c>
      <c r="BK129" s="187">
        <f>ROUND(I129*H129,2)</f>
        <v>0</v>
      </c>
      <c r="BL129" s="3" t="s">
        <v>172</v>
      </c>
      <c r="BM129" s="186" t="s">
        <v>896</v>
      </c>
    </row>
    <row r="130" spans="2:65" s="211" customFormat="1">
      <c r="B130" s="212"/>
      <c r="C130" s="213"/>
      <c r="D130" s="191" t="s">
        <v>174</v>
      </c>
      <c r="E130" s="214" t="s">
        <v>1</v>
      </c>
      <c r="F130" s="215" t="s">
        <v>892</v>
      </c>
      <c r="G130" s="213"/>
      <c r="H130" s="214" t="s">
        <v>1</v>
      </c>
      <c r="I130" s="216"/>
      <c r="J130" s="213"/>
      <c r="K130" s="213"/>
      <c r="L130" s="217"/>
      <c r="M130" s="218"/>
      <c r="N130" s="213"/>
      <c r="O130" s="213"/>
      <c r="P130" s="213"/>
      <c r="Q130" s="213"/>
      <c r="R130" s="213"/>
      <c r="S130" s="213"/>
      <c r="T130" s="219"/>
      <c r="AT130" s="220" t="s">
        <v>174</v>
      </c>
      <c r="AU130" s="220" t="s">
        <v>86</v>
      </c>
      <c r="AV130" s="211" t="s">
        <v>84</v>
      </c>
      <c r="AW130" s="211" t="s">
        <v>31</v>
      </c>
      <c r="AX130" s="211" t="s">
        <v>76</v>
      </c>
      <c r="AY130" s="220" t="s">
        <v>165</v>
      </c>
    </row>
    <row r="131" spans="2:65" s="188" customFormat="1">
      <c r="B131" s="189"/>
      <c r="C131" s="190"/>
      <c r="D131" s="191" t="s">
        <v>174</v>
      </c>
      <c r="E131" s="192" t="s">
        <v>1</v>
      </c>
      <c r="F131" s="193" t="s">
        <v>893</v>
      </c>
      <c r="G131" s="190"/>
      <c r="H131" s="194">
        <v>15.6</v>
      </c>
      <c r="I131" s="195"/>
      <c r="J131" s="190"/>
      <c r="K131" s="190"/>
      <c r="L131" s="196"/>
      <c r="M131" s="197"/>
      <c r="N131" s="190"/>
      <c r="O131" s="190"/>
      <c r="P131" s="190"/>
      <c r="Q131" s="190"/>
      <c r="R131" s="190"/>
      <c r="S131" s="190"/>
      <c r="T131" s="198"/>
      <c r="AT131" s="199" t="s">
        <v>174</v>
      </c>
      <c r="AU131" s="199" t="s">
        <v>86</v>
      </c>
      <c r="AV131" s="188" t="s">
        <v>86</v>
      </c>
      <c r="AW131" s="188" t="s">
        <v>31</v>
      </c>
      <c r="AX131" s="188" t="s">
        <v>84</v>
      </c>
      <c r="AY131" s="199" t="s">
        <v>165</v>
      </c>
    </row>
    <row r="132" spans="2:65" s="20" customFormat="1" ht="24.2" customHeight="1">
      <c r="B132" s="21"/>
      <c r="C132" s="175" t="s">
        <v>134</v>
      </c>
      <c r="D132" s="175" t="s">
        <v>167</v>
      </c>
      <c r="E132" s="176" t="s">
        <v>661</v>
      </c>
      <c r="F132" s="177" t="s">
        <v>662</v>
      </c>
      <c r="G132" s="178" t="s">
        <v>170</v>
      </c>
      <c r="H132" s="179">
        <v>13.2</v>
      </c>
      <c r="I132" s="180"/>
      <c r="J132" s="181">
        <f>ROUND(I132*H132,2)</f>
        <v>0</v>
      </c>
      <c r="K132" s="177" t="s">
        <v>171</v>
      </c>
      <c r="L132" s="25"/>
      <c r="M132" s="182" t="s">
        <v>1</v>
      </c>
      <c r="N132" s="183" t="s">
        <v>41</v>
      </c>
      <c r="O132" s="22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AR132" s="186" t="s">
        <v>172</v>
      </c>
      <c r="AT132" s="186" t="s">
        <v>167</v>
      </c>
      <c r="AU132" s="186" t="s">
        <v>86</v>
      </c>
      <c r="AY132" s="3" t="s">
        <v>165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3" t="s">
        <v>84</v>
      </c>
      <c r="BK132" s="187">
        <f>ROUND(I132*H132,2)</f>
        <v>0</v>
      </c>
      <c r="BL132" s="3" t="s">
        <v>172</v>
      </c>
      <c r="BM132" s="186" t="s">
        <v>897</v>
      </c>
    </row>
    <row r="133" spans="2:65" s="211" customFormat="1" ht="22.5">
      <c r="B133" s="212"/>
      <c r="C133" s="213"/>
      <c r="D133" s="191" t="s">
        <v>174</v>
      </c>
      <c r="E133" s="214" t="s">
        <v>1</v>
      </c>
      <c r="F133" s="215" t="s">
        <v>898</v>
      </c>
      <c r="G133" s="213"/>
      <c r="H133" s="214" t="s">
        <v>1</v>
      </c>
      <c r="I133" s="216"/>
      <c r="J133" s="213"/>
      <c r="K133" s="213"/>
      <c r="L133" s="217"/>
      <c r="M133" s="218"/>
      <c r="N133" s="213"/>
      <c r="O133" s="213"/>
      <c r="P133" s="213"/>
      <c r="Q133" s="213"/>
      <c r="R133" s="213"/>
      <c r="S133" s="213"/>
      <c r="T133" s="219"/>
      <c r="AT133" s="220" t="s">
        <v>174</v>
      </c>
      <c r="AU133" s="220" t="s">
        <v>86</v>
      </c>
      <c r="AV133" s="211" t="s">
        <v>84</v>
      </c>
      <c r="AW133" s="211" t="s">
        <v>31</v>
      </c>
      <c r="AX133" s="211" t="s">
        <v>76</v>
      </c>
      <c r="AY133" s="220" t="s">
        <v>165</v>
      </c>
    </row>
    <row r="134" spans="2:65" s="188" customFormat="1">
      <c r="B134" s="189"/>
      <c r="C134" s="190"/>
      <c r="D134" s="191" t="s">
        <v>174</v>
      </c>
      <c r="E134" s="192" t="s">
        <v>1</v>
      </c>
      <c r="F134" s="193" t="s">
        <v>899</v>
      </c>
      <c r="G134" s="190"/>
      <c r="H134" s="194">
        <v>13.2</v>
      </c>
      <c r="I134" s="195"/>
      <c r="J134" s="190"/>
      <c r="K134" s="190"/>
      <c r="L134" s="196"/>
      <c r="M134" s="197"/>
      <c r="N134" s="190"/>
      <c r="O134" s="190"/>
      <c r="P134" s="190"/>
      <c r="Q134" s="190"/>
      <c r="R134" s="190"/>
      <c r="S134" s="190"/>
      <c r="T134" s="198"/>
      <c r="AT134" s="199" t="s">
        <v>174</v>
      </c>
      <c r="AU134" s="199" t="s">
        <v>86</v>
      </c>
      <c r="AV134" s="188" t="s">
        <v>86</v>
      </c>
      <c r="AW134" s="188" t="s">
        <v>31</v>
      </c>
      <c r="AX134" s="188" t="s">
        <v>84</v>
      </c>
      <c r="AY134" s="199" t="s">
        <v>165</v>
      </c>
    </row>
    <row r="135" spans="2:65" s="20" customFormat="1" ht="24.2" customHeight="1">
      <c r="B135" s="21"/>
      <c r="C135" s="175" t="s">
        <v>172</v>
      </c>
      <c r="D135" s="175" t="s">
        <v>167</v>
      </c>
      <c r="E135" s="176" t="s">
        <v>900</v>
      </c>
      <c r="F135" s="177" t="s">
        <v>901</v>
      </c>
      <c r="G135" s="178" t="s">
        <v>170</v>
      </c>
      <c r="H135" s="179">
        <v>1.2</v>
      </c>
      <c r="I135" s="180"/>
      <c r="J135" s="181">
        <f>ROUND(I135*H135,2)</f>
        <v>0</v>
      </c>
      <c r="K135" s="177" t="s">
        <v>171</v>
      </c>
      <c r="L135" s="25"/>
      <c r="M135" s="182" t="s">
        <v>1</v>
      </c>
      <c r="N135" s="183" t="s">
        <v>41</v>
      </c>
      <c r="O135" s="22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AR135" s="186" t="s">
        <v>172</v>
      </c>
      <c r="AT135" s="186" t="s">
        <v>167</v>
      </c>
      <c r="AU135" s="186" t="s">
        <v>86</v>
      </c>
      <c r="AY135" s="3" t="s">
        <v>165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3" t="s">
        <v>84</v>
      </c>
      <c r="BK135" s="187">
        <f>ROUND(I135*H135,2)</f>
        <v>0</v>
      </c>
      <c r="BL135" s="3" t="s">
        <v>172</v>
      </c>
      <c r="BM135" s="186" t="s">
        <v>902</v>
      </c>
    </row>
    <row r="136" spans="2:65" s="211" customFormat="1">
      <c r="B136" s="212"/>
      <c r="C136" s="213"/>
      <c r="D136" s="191" t="s">
        <v>174</v>
      </c>
      <c r="E136" s="214" t="s">
        <v>1</v>
      </c>
      <c r="F136" s="215" t="s">
        <v>903</v>
      </c>
      <c r="G136" s="213"/>
      <c r="H136" s="214" t="s">
        <v>1</v>
      </c>
      <c r="I136" s="216"/>
      <c r="J136" s="213"/>
      <c r="K136" s="213"/>
      <c r="L136" s="217"/>
      <c r="M136" s="218"/>
      <c r="N136" s="213"/>
      <c r="O136" s="213"/>
      <c r="P136" s="213"/>
      <c r="Q136" s="213"/>
      <c r="R136" s="213"/>
      <c r="S136" s="213"/>
      <c r="T136" s="219"/>
      <c r="AT136" s="220" t="s">
        <v>174</v>
      </c>
      <c r="AU136" s="220" t="s">
        <v>86</v>
      </c>
      <c r="AV136" s="211" t="s">
        <v>84</v>
      </c>
      <c r="AW136" s="211" t="s">
        <v>31</v>
      </c>
      <c r="AX136" s="211" t="s">
        <v>76</v>
      </c>
      <c r="AY136" s="220" t="s">
        <v>165</v>
      </c>
    </row>
    <row r="137" spans="2:65" s="188" customFormat="1">
      <c r="B137" s="189"/>
      <c r="C137" s="190"/>
      <c r="D137" s="191" t="s">
        <v>174</v>
      </c>
      <c r="E137" s="192" t="s">
        <v>1</v>
      </c>
      <c r="F137" s="193" t="s">
        <v>904</v>
      </c>
      <c r="G137" s="190"/>
      <c r="H137" s="194">
        <v>1.2</v>
      </c>
      <c r="I137" s="195"/>
      <c r="J137" s="190"/>
      <c r="K137" s="190"/>
      <c r="L137" s="196"/>
      <c r="M137" s="197"/>
      <c r="N137" s="190"/>
      <c r="O137" s="190"/>
      <c r="P137" s="190"/>
      <c r="Q137" s="190"/>
      <c r="R137" s="190"/>
      <c r="S137" s="190"/>
      <c r="T137" s="198"/>
      <c r="AT137" s="199" t="s">
        <v>174</v>
      </c>
      <c r="AU137" s="199" t="s">
        <v>86</v>
      </c>
      <c r="AV137" s="188" t="s">
        <v>86</v>
      </c>
      <c r="AW137" s="188" t="s">
        <v>31</v>
      </c>
      <c r="AX137" s="188" t="s">
        <v>84</v>
      </c>
      <c r="AY137" s="199" t="s">
        <v>165</v>
      </c>
    </row>
    <row r="138" spans="2:65" s="20" customFormat="1" ht="16.5" customHeight="1">
      <c r="B138" s="21"/>
      <c r="C138" s="221" t="s">
        <v>191</v>
      </c>
      <c r="D138" s="221" t="s">
        <v>199</v>
      </c>
      <c r="E138" s="222" t="s">
        <v>905</v>
      </c>
      <c r="F138" s="223" t="s">
        <v>906</v>
      </c>
      <c r="G138" s="224" t="s">
        <v>202</v>
      </c>
      <c r="H138" s="225">
        <v>1.62</v>
      </c>
      <c r="I138" s="226"/>
      <c r="J138" s="227">
        <f>ROUND(I138*H138,2)</f>
        <v>0</v>
      </c>
      <c r="K138" s="223" t="s">
        <v>171</v>
      </c>
      <c r="L138" s="228"/>
      <c r="M138" s="229" t="s">
        <v>1</v>
      </c>
      <c r="N138" s="230" t="s">
        <v>41</v>
      </c>
      <c r="O138" s="22"/>
      <c r="P138" s="184">
        <f>O138*H138</f>
        <v>0</v>
      </c>
      <c r="Q138" s="184">
        <v>1</v>
      </c>
      <c r="R138" s="184">
        <f>Q138*H138</f>
        <v>1.62</v>
      </c>
      <c r="S138" s="184">
        <v>0</v>
      </c>
      <c r="T138" s="185">
        <f>S138*H138</f>
        <v>0</v>
      </c>
      <c r="AR138" s="186" t="s">
        <v>203</v>
      </c>
      <c r="AT138" s="186" t="s">
        <v>199</v>
      </c>
      <c r="AU138" s="186" t="s">
        <v>86</v>
      </c>
      <c r="AY138" s="3" t="s">
        <v>165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3" t="s">
        <v>84</v>
      </c>
      <c r="BK138" s="187">
        <f>ROUND(I138*H138,2)</f>
        <v>0</v>
      </c>
      <c r="BL138" s="3" t="s">
        <v>172</v>
      </c>
      <c r="BM138" s="186" t="s">
        <v>907</v>
      </c>
    </row>
    <row r="139" spans="2:65" s="211" customFormat="1">
      <c r="B139" s="212"/>
      <c r="C139" s="213"/>
      <c r="D139" s="191" t="s">
        <v>174</v>
      </c>
      <c r="E139" s="214" t="s">
        <v>1</v>
      </c>
      <c r="F139" s="215" t="s">
        <v>908</v>
      </c>
      <c r="G139" s="213"/>
      <c r="H139" s="214" t="s">
        <v>1</v>
      </c>
      <c r="I139" s="216"/>
      <c r="J139" s="213"/>
      <c r="K139" s="213"/>
      <c r="L139" s="217"/>
      <c r="M139" s="218"/>
      <c r="N139" s="213"/>
      <c r="O139" s="213"/>
      <c r="P139" s="213"/>
      <c r="Q139" s="213"/>
      <c r="R139" s="213"/>
      <c r="S139" s="213"/>
      <c r="T139" s="219"/>
      <c r="AT139" s="220" t="s">
        <v>174</v>
      </c>
      <c r="AU139" s="220" t="s">
        <v>86</v>
      </c>
      <c r="AV139" s="211" t="s">
        <v>84</v>
      </c>
      <c r="AW139" s="211" t="s">
        <v>31</v>
      </c>
      <c r="AX139" s="211" t="s">
        <v>76</v>
      </c>
      <c r="AY139" s="220" t="s">
        <v>165</v>
      </c>
    </row>
    <row r="140" spans="2:65" s="188" customFormat="1">
      <c r="B140" s="189"/>
      <c r="C140" s="190"/>
      <c r="D140" s="191" t="s">
        <v>174</v>
      </c>
      <c r="E140" s="192" t="s">
        <v>1</v>
      </c>
      <c r="F140" s="193" t="s">
        <v>909</v>
      </c>
      <c r="G140" s="190"/>
      <c r="H140" s="194">
        <v>1.62</v>
      </c>
      <c r="I140" s="195"/>
      <c r="J140" s="190"/>
      <c r="K140" s="190"/>
      <c r="L140" s="196"/>
      <c r="M140" s="197"/>
      <c r="N140" s="190"/>
      <c r="O140" s="190"/>
      <c r="P140" s="190"/>
      <c r="Q140" s="190"/>
      <c r="R140" s="190"/>
      <c r="S140" s="190"/>
      <c r="T140" s="198"/>
      <c r="AT140" s="199" t="s">
        <v>174</v>
      </c>
      <c r="AU140" s="199" t="s">
        <v>86</v>
      </c>
      <c r="AV140" s="188" t="s">
        <v>86</v>
      </c>
      <c r="AW140" s="188" t="s">
        <v>31</v>
      </c>
      <c r="AX140" s="188" t="s">
        <v>84</v>
      </c>
      <c r="AY140" s="199" t="s">
        <v>165</v>
      </c>
    </row>
    <row r="141" spans="2:65" s="20" customFormat="1" ht="16.5" customHeight="1">
      <c r="B141" s="21"/>
      <c r="C141" s="175" t="s">
        <v>198</v>
      </c>
      <c r="D141" s="175" t="s">
        <v>167</v>
      </c>
      <c r="E141" s="176" t="s">
        <v>910</v>
      </c>
      <c r="F141" s="177" t="s">
        <v>911</v>
      </c>
      <c r="G141" s="178" t="s">
        <v>170</v>
      </c>
      <c r="H141" s="179">
        <v>1.2</v>
      </c>
      <c r="I141" s="180"/>
      <c r="J141" s="181">
        <f>ROUND(I141*H141,2)</f>
        <v>0</v>
      </c>
      <c r="K141" s="177" t="s">
        <v>171</v>
      </c>
      <c r="L141" s="25"/>
      <c r="M141" s="182" t="s">
        <v>1</v>
      </c>
      <c r="N141" s="183" t="s">
        <v>41</v>
      </c>
      <c r="O141" s="22"/>
      <c r="P141" s="184">
        <f>O141*H141</f>
        <v>0</v>
      </c>
      <c r="Q141" s="184">
        <v>1.8907700000000001</v>
      </c>
      <c r="R141" s="184">
        <f>Q141*H141</f>
        <v>2.2689240000000002</v>
      </c>
      <c r="S141" s="184">
        <v>0</v>
      </c>
      <c r="T141" s="185">
        <f>S141*H141</f>
        <v>0</v>
      </c>
      <c r="AR141" s="186" t="s">
        <v>172</v>
      </c>
      <c r="AT141" s="186" t="s">
        <v>167</v>
      </c>
      <c r="AU141" s="186" t="s">
        <v>86</v>
      </c>
      <c r="AY141" s="3" t="s">
        <v>165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3" t="s">
        <v>84</v>
      </c>
      <c r="BK141" s="187">
        <f>ROUND(I141*H141,2)</f>
        <v>0</v>
      </c>
      <c r="BL141" s="3" t="s">
        <v>172</v>
      </c>
      <c r="BM141" s="186" t="s">
        <v>912</v>
      </c>
    </row>
    <row r="142" spans="2:65" s="211" customFormat="1">
      <c r="B142" s="212"/>
      <c r="C142" s="213"/>
      <c r="D142" s="191" t="s">
        <v>174</v>
      </c>
      <c r="E142" s="214" t="s">
        <v>1</v>
      </c>
      <c r="F142" s="215" t="s">
        <v>913</v>
      </c>
      <c r="G142" s="213"/>
      <c r="H142" s="214" t="s">
        <v>1</v>
      </c>
      <c r="I142" s="216"/>
      <c r="J142" s="213"/>
      <c r="K142" s="213"/>
      <c r="L142" s="217"/>
      <c r="M142" s="218"/>
      <c r="N142" s="213"/>
      <c r="O142" s="213"/>
      <c r="P142" s="213"/>
      <c r="Q142" s="213"/>
      <c r="R142" s="213"/>
      <c r="S142" s="213"/>
      <c r="T142" s="219"/>
      <c r="AT142" s="220" t="s">
        <v>174</v>
      </c>
      <c r="AU142" s="220" t="s">
        <v>86</v>
      </c>
      <c r="AV142" s="211" t="s">
        <v>84</v>
      </c>
      <c r="AW142" s="211" t="s">
        <v>31</v>
      </c>
      <c r="AX142" s="211" t="s">
        <v>76</v>
      </c>
      <c r="AY142" s="220" t="s">
        <v>165</v>
      </c>
    </row>
    <row r="143" spans="2:65" s="188" customFormat="1">
      <c r="B143" s="189"/>
      <c r="C143" s="190"/>
      <c r="D143" s="191" t="s">
        <v>174</v>
      </c>
      <c r="E143" s="192" t="s">
        <v>1</v>
      </c>
      <c r="F143" s="193" t="s">
        <v>904</v>
      </c>
      <c r="G143" s="190"/>
      <c r="H143" s="194">
        <v>1.2</v>
      </c>
      <c r="I143" s="195"/>
      <c r="J143" s="190"/>
      <c r="K143" s="190"/>
      <c r="L143" s="196"/>
      <c r="M143" s="197"/>
      <c r="N143" s="190"/>
      <c r="O143" s="190"/>
      <c r="P143" s="190"/>
      <c r="Q143" s="190"/>
      <c r="R143" s="190"/>
      <c r="S143" s="190"/>
      <c r="T143" s="198"/>
      <c r="AT143" s="199" t="s">
        <v>174</v>
      </c>
      <c r="AU143" s="199" t="s">
        <v>86</v>
      </c>
      <c r="AV143" s="188" t="s">
        <v>86</v>
      </c>
      <c r="AW143" s="188" t="s">
        <v>31</v>
      </c>
      <c r="AX143" s="188" t="s">
        <v>84</v>
      </c>
      <c r="AY143" s="199" t="s">
        <v>165</v>
      </c>
    </row>
    <row r="144" spans="2:65" s="20" customFormat="1" ht="24.2" customHeight="1">
      <c r="B144" s="21"/>
      <c r="C144" s="175" t="s">
        <v>206</v>
      </c>
      <c r="D144" s="175" t="s">
        <v>167</v>
      </c>
      <c r="E144" s="176" t="s">
        <v>914</v>
      </c>
      <c r="F144" s="177" t="s">
        <v>915</v>
      </c>
      <c r="G144" s="178" t="s">
        <v>337</v>
      </c>
      <c r="H144" s="179">
        <v>20</v>
      </c>
      <c r="I144" s="180"/>
      <c r="J144" s="181">
        <f t="shared" ref="J144:J151" si="3">ROUND(I144*H144,2)</f>
        <v>0</v>
      </c>
      <c r="K144" s="177" t="s">
        <v>171</v>
      </c>
      <c r="L144" s="25"/>
      <c r="M144" s="182" t="s">
        <v>1</v>
      </c>
      <c r="N144" s="183" t="s">
        <v>41</v>
      </c>
      <c r="O144" s="22"/>
      <c r="P144" s="184">
        <f t="shared" ref="P144:P151" si="4">O144*H144</f>
        <v>0</v>
      </c>
      <c r="Q144" s="184">
        <v>0</v>
      </c>
      <c r="R144" s="184">
        <f t="shared" ref="R144:R151" si="5">Q144*H144</f>
        <v>0</v>
      </c>
      <c r="S144" s="184">
        <v>0</v>
      </c>
      <c r="T144" s="185">
        <f t="shared" ref="T144:T151" si="6">S144*H144</f>
        <v>0</v>
      </c>
      <c r="AR144" s="186" t="s">
        <v>172</v>
      </c>
      <c r="AT144" s="186" t="s">
        <v>167</v>
      </c>
      <c r="AU144" s="186" t="s">
        <v>86</v>
      </c>
      <c r="AY144" s="3" t="s">
        <v>165</v>
      </c>
      <c r="BE144" s="187">
        <f t="shared" ref="BE144:BE155" si="7">IF(N144="základní",J144,0)</f>
        <v>0</v>
      </c>
      <c r="BF144" s="187">
        <f t="shared" ref="BF144:BF155" si="8">IF(N144="snížená",J144,0)</f>
        <v>0</v>
      </c>
      <c r="BG144" s="187">
        <f t="shared" ref="BG144:BG155" si="9">IF(N144="zákl. přenesená",J144,0)</f>
        <v>0</v>
      </c>
      <c r="BH144" s="187">
        <f t="shared" ref="BH144:BH155" si="10">IF(N144="sníž. přenesená",J144,0)</f>
        <v>0</v>
      </c>
      <c r="BI144" s="187">
        <f t="shared" ref="BI144:BI155" si="11">IF(N144="nulová",J144,0)</f>
        <v>0</v>
      </c>
      <c r="BJ144" s="3" t="s">
        <v>84</v>
      </c>
      <c r="BK144" s="187">
        <f t="shared" ref="BK144:BK151" si="12">ROUND(I144*H144,2)</f>
        <v>0</v>
      </c>
      <c r="BL144" s="3" t="s">
        <v>172</v>
      </c>
      <c r="BM144" s="186" t="s">
        <v>916</v>
      </c>
    </row>
    <row r="145" spans="2:65" s="20" customFormat="1" ht="24.2" customHeight="1">
      <c r="B145" s="21"/>
      <c r="C145" s="221" t="s">
        <v>203</v>
      </c>
      <c r="D145" s="221" t="s">
        <v>199</v>
      </c>
      <c r="E145" s="222" t="s">
        <v>917</v>
      </c>
      <c r="F145" s="223" t="s">
        <v>918</v>
      </c>
      <c r="G145" s="224" t="s">
        <v>337</v>
      </c>
      <c r="H145" s="225">
        <v>20.3</v>
      </c>
      <c r="I145" s="226"/>
      <c r="J145" s="227">
        <f t="shared" si="3"/>
        <v>0</v>
      </c>
      <c r="K145" s="223" t="s">
        <v>171</v>
      </c>
      <c r="L145" s="228"/>
      <c r="M145" s="229" t="s">
        <v>1</v>
      </c>
      <c r="N145" s="230" t="s">
        <v>41</v>
      </c>
      <c r="O145" s="22"/>
      <c r="P145" s="184">
        <f t="shared" si="4"/>
        <v>0</v>
      </c>
      <c r="Q145" s="184">
        <v>4.2999999999999999E-4</v>
      </c>
      <c r="R145" s="184">
        <f t="shared" si="5"/>
        <v>8.7290000000000006E-3</v>
      </c>
      <c r="S145" s="184">
        <v>0</v>
      </c>
      <c r="T145" s="185">
        <f t="shared" si="6"/>
        <v>0</v>
      </c>
      <c r="AR145" s="186" t="s">
        <v>203</v>
      </c>
      <c r="AT145" s="186" t="s">
        <v>199</v>
      </c>
      <c r="AU145" s="186" t="s">
        <v>86</v>
      </c>
      <c r="AY145" s="3" t="s">
        <v>165</v>
      </c>
      <c r="BE145" s="187">
        <f t="shared" si="7"/>
        <v>0</v>
      </c>
      <c r="BF145" s="187">
        <f t="shared" si="8"/>
        <v>0</v>
      </c>
      <c r="BG145" s="187">
        <f t="shared" si="9"/>
        <v>0</v>
      </c>
      <c r="BH145" s="187">
        <f t="shared" si="10"/>
        <v>0</v>
      </c>
      <c r="BI145" s="187">
        <f t="shared" si="11"/>
        <v>0</v>
      </c>
      <c r="BJ145" s="3" t="s">
        <v>84</v>
      </c>
      <c r="BK145" s="187">
        <f t="shared" si="12"/>
        <v>0</v>
      </c>
      <c r="BL145" s="3" t="s">
        <v>172</v>
      </c>
      <c r="BM145" s="186" t="s">
        <v>919</v>
      </c>
    </row>
    <row r="146" spans="2:65" s="188" customFormat="1">
      <c r="B146" s="189"/>
      <c r="C146" s="190"/>
      <c r="D146" s="191" t="s">
        <v>174</v>
      </c>
      <c r="E146" s="190"/>
      <c r="F146" s="193" t="s">
        <v>920</v>
      </c>
      <c r="G146" s="190"/>
      <c r="H146" s="194">
        <v>20.3</v>
      </c>
      <c r="I146" s="195"/>
      <c r="J146" s="190"/>
      <c r="K146" s="190"/>
      <c r="L146" s="196"/>
      <c r="M146" s="197"/>
      <c r="N146" s="190"/>
      <c r="O146" s="190"/>
      <c r="P146" s="190"/>
      <c r="Q146" s="190"/>
      <c r="R146" s="190"/>
      <c r="S146" s="190"/>
      <c r="T146" s="198"/>
      <c r="AT146" s="199" t="s">
        <v>174</v>
      </c>
      <c r="AU146" s="199" t="s">
        <v>86</v>
      </c>
      <c r="AV146" s="188" t="s">
        <v>86</v>
      </c>
      <c r="AW146" s="188" t="s">
        <v>4</v>
      </c>
      <c r="AX146" s="188" t="s">
        <v>84</v>
      </c>
      <c r="AY146" s="199" t="s">
        <v>165</v>
      </c>
    </row>
    <row r="147" spans="2:65" s="20" customFormat="1" ht="24.2" customHeight="1">
      <c r="B147" s="21"/>
      <c r="C147" s="175" t="s">
        <v>214</v>
      </c>
      <c r="D147" s="175" t="s">
        <v>167</v>
      </c>
      <c r="E147" s="176" t="s">
        <v>921</v>
      </c>
      <c r="F147" s="177" t="s">
        <v>922</v>
      </c>
      <c r="G147" s="178" t="s">
        <v>427</v>
      </c>
      <c r="H147" s="179">
        <v>1</v>
      </c>
      <c r="I147" s="180"/>
      <c r="J147" s="181">
        <f t="shared" si="3"/>
        <v>0</v>
      </c>
      <c r="K147" s="177" t="s">
        <v>171</v>
      </c>
      <c r="L147" s="25"/>
      <c r="M147" s="182" t="s">
        <v>1</v>
      </c>
      <c r="N147" s="183" t="s">
        <v>41</v>
      </c>
      <c r="O147" s="22"/>
      <c r="P147" s="184">
        <f t="shared" si="4"/>
        <v>0</v>
      </c>
      <c r="Q147" s="184">
        <v>3.8000000000000002E-4</v>
      </c>
      <c r="R147" s="184">
        <f t="shared" si="5"/>
        <v>3.8000000000000002E-4</v>
      </c>
      <c r="S147" s="184">
        <v>0</v>
      </c>
      <c r="T147" s="185">
        <f t="shared" si="6"/>
        <v>0</v>
      </c>
      <c r="AR147" s="186" t="s">
        <v>172</v>
      </c>
      <c r="AT147" s="186" t="s">
        <v>167</v>
      </c>
      <c r="AU147" s="186" t="s">
        <v>86</v>
      </c>
      <c r="AY147" s="3" t="s">
        <v>165</v>
      </c>
      <c r="BE147" s="187">
        <f t="shared" si="7"/>
        <v>0</v>
      </c>
      <c r="BF147" s="187">
        <f t="shared" si="8"/>
        <v>0</v>
      </c>
      <c r="BG147" s="187">
        <f t="shared" si="9"/>
        <v>0</v>
      </c>
      <c r="BH147" s="187">
        <f t="shared" si="10"/>
        <v>0</v>
      </c>
      <c r="BI147" s="187">
        <f t="shared" si="11"/>
        <v>0</v>
      </c>
      <c r="BJ147" s="3" t="s">
        <v>84</v>
      </c>
      <c r="BK147" s="187">
        <f t="shared" si="12"/>
        <v>0</v>
      </c>
      <c r="BL147" s="3" t="s">
        <v>172</v>
      </c>
      <c r="BM147" s="186" t="s">
        <v>923</v>
      </c>
    </row>
    <row r="148" spans="2:65" s="20" customFormat="1" ht="24.2" customHeight="1">
      <c r="B148" s="21"/>
      <c r="C148" s="175" t="s">
        <v>222</v>
      </c>
      <c r="D148" s="175" t="s">
        <v>167</v>
      </c>
      <c r="E148" s="176" t="s">
        <v>924</v>
      </c>
      <c r="F148" s="177" t="s">
        <v>925</v>
      </c>
      <c r="G148" s="178" t="s">
        <v>337</v>
      </c>
      <c r="H148" s="179">
        <v>20</v>
      </c>
      <c r="I148" s="180"/>
      <c r="J148" s="181">
        <f t="shared" si="3"/>
        <v>0</v>
      </c>
      <c r="K148" s="177" t="s">
        <v>171</v>
      </c>
      <c r="L148" s="25"/>
      <c r="M148" s="182" t="s">
        <v>1</v>
      </c>
      <c r="N148" s="183" t="s">
        <v>41</v>
      </c>
      <c r="O148" s="22"/>
      <c r="P148" s="184">
        <f t="shared" si="4"/>
        <v>0</v>
      </c>
      <c r="Q148" s="184">
        <v>0</v>
      </c>
      <c r="R148" s="184">
        <f t="shared" si="5"/>
        <v>0</v>
      </c>
      <c r="S148" s="184">
        <v>0</v>
      </c>
      <c r="T148" s="185">
        <f t="shared" si="6"/>
        <v>0</v>
      </c>
      <c r="AR148" s="186" t="s">
        <v>172</v>
      </c>
      <c r="AT148" s="186" t="s">
        <v>167</v>
      </c>
      <c r="AU148" s="186" t="s">
        <v>86</v>
      </c>
      <c r="AY148" s="3" t="s">
        <v>165</v>
      </c>
      <c r="BE148" s="187">
        <f t="shared" si="7"/>
        <v>0</v>
      </c>
      <c r="BF148" s="187">
        <f t="shared" si="8"/>
        <v>0</v>
      </c>
      <c r="BG148" s="187">
        <f t="shared" si="9"/>
        <v>0</v>
      </c>
      <c r="BH148" s="187">
        <f t="shared" si="10"/>
        <v>0</v>
      </c>
      <c r="BI148" s="187">
        <f t="shared" si="11"/>
        <v>0</v>
      </c>
      <c r="BJ148" s="3" t="s">
        <v>84</v>
      </c>
      <c r="BK148" s="187">
        <f t="shared" si="12"/>
        <v>0</v>
      </c>
      <c r="BL148" s="3" t="s">
        <v>172</v>
      </c>
      <c r="BM148" s="186" t="s">
        <v>926</v>
      </c>
    </row>
    <row r="149" spans="2:65" s="211" customFormat="1">
      <c r="B149" s="212"/>
      <c r="C149" s="213"/>
      <c r="D149" s="191" t="s">
        <v>174</v>
      </c>
      <c r="E149" s="214" t="s">
        <v>1</v>
      </c>
      <c r="F149" s="215" t="s">
        <v>870</v>
      </c>
      <c r="G149" s="213"/>
      <c r="H149" s="214" t="s">
        <v>1</v>
      </c>
      <c r="I149" s="216"/>
      <c r="J149" s="213"/>
      <c r="K149" s="213"/>
      <c r="L149" s="217"/>
      <c r="M149" s="218"/>
      <c r="N149" s="213"/>
      <c r="O149" s="213"/>
      <c r="P149" s="213"/>
      <c r="Q149" s="213"/>
      <c r="R149" s="213"/>
      <c r="S149" s="213"/>
      <c r="T149" s="219"/>
      <c r="AT149" s="220" t="s">
        <v>174</v>
      </c>
      <c r="AU149" s="220" t="s">
        <v>86</v>
      </c>
      <c r="AV149" s="211" t="s">
        <v>84</v>
      </c>
      <c r="AW149" s="211" t="s">
        <v>31</v>
      </c>
      <c r="AX149" s="211" t="s">
        <v>76</v>
      </c>
      <c r="AY149" s="220" t="s">
        <v>165</v>
      </c>
    </row>
    <row r="150" spans="2:65" s="188" customFormat="1">
      <c r="B150" s="189"/>
      <c r="C150" s="190"/>
      <c r="D150" s="191" t="s">
        <v>174</v>
      </c>
      <c r="E150" s="192" t="s">
        <v>1</v>
      </c>
      <c r="F150" s="193" t="s">
        <v>871</v>
      </c>
      <c r="G150" s="190"/>
      <c r="H150" s="194">
        <v>20</v>
      </c>
      <c r="I150" s="195"/>
      <c r="J150" s="190"/>
      <c r="K150" s="190"/>
      <c r="L150" s="196"/>
      <c r="M150" s="197"/>
      <c r="N150" s="190"/>
      <c r="O150" s="190"/>
      <c r="P150" s="190"/>
      <c r="Q150" s="190"/>
      <c r="R150" s="190"/>
      <c r="S150" s="190"/>
      <c r="T150" s="198"/>
      <c r="AT150" s="199" t="s">
        <v>174</v>
      </c>
      <c r="AU150" s="199" t="s">
        <v>86</v>
      </c>
      <c r="AV150" s="188" t="s">
        <v>86</v>
      </c>
      <c r="AW150" s="188" t="s">
        <v>31</v>
      </c>
      <c r="AX150" s="188" t="s">
        <v>84</v>
      </c>
      <c r="AY150" s="199" t="s">
        <v>165</v>
      </c>
    </row>
    <row r="151" spans="2:65" s="20" customFormat="1" ht="16.5" customHeight="1">
      <c r="B151" s="21"/>
      <c r="C151" s="175" t="s">
        <v>229</v>
      </c>
      <c r="D151" s="175" t="s">
        <v>167</v>
      </c>
      <c r="E151" s="176" t="s">
        <v>927</v>
      </c>
      <c r="F151" s="177" t="s">
        <v>928</v>
      </c>
      <c r="G151" s="178" t="s">
        <v>337</v>
      </c>
      <c r="H151" s="179">
        <v>20</v>
      </c>
      <c r="I151" s="180"/>
      <c r="J151" s="181">
        <f t="shared" si="3"/>
        <v>0</v>
      </c>
      <c r="K151" s="177" t="s">
        <v>171</v>
      </c>
      <c r="L151" s="25"/>
      <c r="M151" s="182" t="s">
        <v>1</v>
      </c>
      <c r="N151" s="183" t="s">
        <v>41</v>
      </c>
      <c r="O151" s="22"/>
      <c r="P151" s="184">
        <f t="shared" si="4"/>
        <v>0</v>
      </c>
      <c r="Q151" s="184">
        <v>0</v>
      </c>
      <c r="R151" s="184">
        <f t="shared" si="5"/>
        <v>0</v>
      </c>
      <c r="S151" s="184">
        <v>0</v>
      </c>
      <c r="T151" s="185">
        <f t="shared" si="6"/>
        <v>0</v>
      </c>
      <c r="AR151" s="186" t="s">
        <v>172</v>
      </c>
      <c r="AT151" s="186" t="s">
        <v>167</v>
      </c>
      <c r="AU151" s="186" t="s">
        <v>86</v>
      </c>
      <c r="AY151" s="3" t="s">
        <v>165</v>
      </c>
      <c r="BE151" s="187">
        <f t="shared" si="7"/>
        <v>0</v>
      </c>
      <c r="BF151" s="187">
        <f t="shared" si="8"/>
        <v>0</v>
      </c>
      <c r="BG151" s="187">
        <f t="shared" si="9"/>
        <v>0</v>
      </c>
      <c r="BH151" s="187">
        <f t="shared" si="10"/>
        <v>0</v>
      </c>
      <c r="BI151" s="187">
        <f t="shared" si="11"/>
        <v>0</v>
      </c>
      <c r="BJ151" s="3" t="s">
        <v>84</v>
      </c>
      <c r="BK151" s="187">
        <f t="shared" si="12"/>
        <v>0</v>
      </c>
      <c r="BL151" s="3" t="s">
        <v>172</v>
      </c>
      <c r="BM151" s="186" t="s">
        <v>929</v>
      </c>
    </row>
    <row r="152" spans="2:65" s="211" customFormat="1">
      <c r="B152" s="212"/>
      <c r="C152" s="213"/>
      <c r="D152" s="191" t="s">
        <v>174</v>
      </c>
      <c r="E152" s="214" t="s">
        <v>1</v>
      </c>
      <c r="F152" s="215" t="s">
        <v>870</v>
      </c>
      <c r="G152" s="213"/>
      <c r="H152" s="214" t="s">
        <v>1</v>
      </c>
      <c r="I152" s="216"/>
      <c r="J152" s="213"/>
      <c r="K152" s="213"/>
      <c r="L152" s="217"/>
      <c r="M152" s="218"/>
      <c r="N152" s="213"/>
      <c r="O152" s="213"/>
      <c r="P152" s="213"/>
      <c r="Q152" s="213"/>
      <c r="R152" s="213"/>
      <c r="S152" s="213"/>
      <c r="T152" s="219"/>
      <c r="AT152" s="220" t="s">
        <v>174</v>
      </c>
      <c r="AU152" s="220" t="s">
        <v>86</v>
      </c>
      <c r="AV152" s="211" t="s">
        <v>84</v>
      </c>
      <c r="AW152" s="211" t="s">
        <v>31</v>
      </c>
      <c r="AX152" s="211" t="s">
        <v>76</v>
      </c>
      <c r="AY152" s="220" t="s">
        <v>165</v>
      </c>
    </row>
    <row r="153" spans="2:65" s="188" customFormat="1">
      <c r="B153" s="189"/>
      <c r="C153" s="190"/>
      <c r="D153" s="191" t="s">
        <v>174</v>
      </c>
      <c r="E153" s="192" t="s">
        <v>1</v>
      </c>
      <c r="F153" s="193" t="s">
        <v>871</v>
      </c>
      <c r="G153" s="190"/>
      <c r="H153" s="194">
        <v>20</v>
      </c>
      <c r="I153" s="195"/>
      <c r="J153" s="190"/>
      <c r="K153" s="190"/>
      <c r="L153" s="196"/>
      <c r="M153" s="197"/>
      <c r="N153" s="190"/>
      <c r="O153" s="190"/>
      <c r="P153" s="190"/>
      <c r="Q153" s="190"/>
      <c r="R153" s="190"/>
      <c r="S153" s="190"/>
      <c r="T153" s="198"/>
      <c r="AT153" s="199" t="s">
        <v>174</v>
      </c>
      <c r="AU153" s="199" t="s">
        <v>86</v>
      </c>
      <c r="AV153" s="188" t="s">
        <v>86</v>
      </c>
      <c r="AW153" s="188" t="s">
        <v>31</v>
      </c>
      <c r="AX153" s="188" t="s">
        <v>84</v>
      </c>
      <c r="AY153" s="199" t="s">
        <v>165</v>
      </c>
    </row>
    <row r="154" spans="2:65" s="159" customFormat="1" ht="22.9" customHeight="1">
      <c r="B154" s="160"/>
      <c r="C154" s="161"/>
      <c r="D154" s="162" t="s">
        <v>75</v>
      </c>
      <c r="E154" s="173" t="s">
        <v>272</v>
      </c>
      <c r="F154" s="173" t="s">
        <v>273</v>
      </c>
      <c r="G154" s="161"/>
      <c r="H154" s="161"/>
      <c r="I154" s="164"/>
      <c r="J154" s="174">
        <f>BK154</f>
        <v>0</v>
      </c>
      <c r="K154" s="161"/>
      <c r="L154" s="166"/>
      <c r="M154" s="167"/>
      <c r="N154" s="161"/>
      <c r="O154" s="161"/>
      <c r="P154" s="168">
        <f>P155</f>
        <v>0</v>
      </c>
      <c r="Q154" s="161"/>
      <c r="R154" s="168">
        <f>R155</f>
        <v>0</v>
      </c>
      <c r="S154" s="161"/>
      <c r="T154" s="169">
        <f>T155</f>
        <v>0</v>
      </c>
      <c r="AR154" s="170" t="s">
        <v>84</v>
      </c>
      <c r="AT154" s="171" t="s">
        <v>75</v>
      </c>
      <c r="AU154" s="171" t="s">
        <v>84</v>
      </c>
      <c r="AY154" s="170" t="s">
        <v>165</v>
      </c>
      <c r="BK154" s="172">
        <f>BK155</f>
        <v>0</v>
      </c>
    </row>
    <row r="155" spans="2:65" s="20" customFormat="1" ht="24.2" customHeight="1">
      <c r="B155" s="21"/>
      <c r="C155" s="175" t="s">
        <v>8</v>
      </c>
      <c r="D155" s="175" t="s">
        <v>167</v>
      </c>
      <c r="E155" s="176" t="s">
        <v>930</v>
      </c>
      <c r="F155" s="177" t="s">
        <v>931</v>
      </c>
      <c r="G155" s="178" t="s">
        <v>202</v>
      </c>
      <c r="H155" s="179">
        <v>3.8980000000000001</v>
      </c>
      <c r="I155" s="180"/>
      <c r="J155" s="181">
        <f>ROUND(I155*H155,2)</f>
        <v>0</v>
      </c>
      <c r="K155" s="177" t="s">
        <v>171</v>
      </c>
      <c r="L155" s="25"/>
      <c r="M155" s="236" t="s">
        <v>1</v>
      </c>
      <c r="N155" s="237" t="s">
        <v>41</v>
      </c>
      <c r="O155" s="238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AR155" s="186" t="s">
        <v>172</v>
      </c>
      <c r="AT155" s="186" t="s">
        <v>167</v>
      </c>
      <c r="AU155" s="186" t="s">
        <v>86</v>
      </c>
      <c r="AY155" s="3" t="s">
        <v>165</v>
      </c>
      <c r="BE155" s="187">
        <f t="shared" si="7"/>
        <v>0</v>
      </c>
      <c r="BF155" s="187">
        <f t="shared" si="8"/>
        <v>0</v>
      </c>
      <c r="BG155" s="187">
        <f t="shared" si="9"/>
        <v>0</v>
      </c>
      <c r="BH155" s="187">
        <f t="shared" si="10"/>
        <v>0</v>
      </c>
      <c r="BI155" s="187">
        <f t="shared" si="11"/>
        <v>0</v>
      </c>
      <c r="BJ155" s="3" t="s">
        <v>84</v>
      </c>
      <c r="BK155" s="187">
        <f>ROUND(I155*H155,2)</f>
        <v>0</v>
      </c>
      <c r="BL155" s="3" t="s">
        <v>172</v>
      </c>
      <c r="BM155" s="186" t="s">
        <v>932</v>
      </c>
    </row>
    <row r="156" spans="2:65" s="20" customFormat="1" ht="6.95" customHeight="1">
      <c r="B156" s="37"/>
      <c r="C156" s="38"/>
      <c r="D156" s="38"/>
      <c r="E156" s="38"/>
      <c r="F156" s="38"/>
      <c r="G156" s="38"/>
      <c r="H156" s="38"/>
      <c r="I156" s="38"/>
      <c r="J156" s="38"/>
      <c r="K156" s="38"/>
      <c r="L156" s="25"/>
    </row>
  </sheetData>
  <sheetProtection algorithmName="SHA-512" hashValue="ff2uf5kVAt7wKxsxCRogcSON4iDO4OCdvtpQmQwM4t51/AUz80jNBhHzpCv8n1btMB1tlj9ZuWSN2ICDdAnRpg==" saltValue="O4xrg2b13dTHU+10QbCgdCsW4fPYCKzHXodl2jD5EGXnFFn1Glb1HK9iko1hGuG9/6sX+ctO9diwX7e5CV9z3A==" spinCount="100000" sheet="1" objects="1" scenarios="1" formatColumns="0" formatRows="0" autoFilter="0"/>
  <autoFilter ref="C122:K155" xr:uid="{00000000-0009-0000-0000-00000C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6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3" t="s">
        <v>123</v>
      </c>
    </row>
    <row r="3" spans="2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6"/>
      <c r="AT3" s="3" t="s">
        <v>86</v>
      </c>
    </row>
    <row r="4" spans="2:46" s="1" customFormat="1" ht="24.95" customHeight="1">
      <c r="B4" s="6"/>
      <c r="D4" s="104" t="s">
        <v>135</v>
      </c>
      <c r="L4" s="6"/>
      <c r="M4" s="105" t="s">
        <v>10</v>
      </c>
      <c r="AT4" s="3" t="s">
        <v>4</v>
      </c>
    </row>
    <row r="5" spans="2:46" s="1" customFormat="1" ht="6.95" customHeight="1">
      <c r="B5" s="6"/>
      <c r="L5" s="6"/>
    </row>
    <row r="6" spans="2:46" s="1" customFormat="1" ht="12" customHeight="1">
      <c r="B6" s="6"/>
      <c r="D6" s="106" t="s">
        <v>16</v>
      </c>
      <c r="L6" s="6"/>
    </row>
    <row r="7" spans="2:46" s="1" customFormat="1" ht="16.5" customHeight="1">
      <c r="B7" s="6"/>
      <c r="E7" s="302" t="str">
        <f>'Rekapitulace stavby'!K6</f>
        <v>Rozšíření infrastruktury cestovního ruchu u Pilské nádrže</v>
      </c>
      <c r="F7" s="303"/>
      <c r="G7" s="303"/>
      <c r="H7" s="303"/>
      <c r="L7" s="6"/>
    </row>
    <row r="8" spans="2:46" s="1" customFormat="1" ht="12" customHeight="1">
      <c r="B8" s="6"/>
      <c r="D8" s="106" t="s">
        <v>136</v>
      </c>
      <c r="L8" s="6"/>
    </row>
    <row r="9" spans="2:46" s="20" customFormat="1" ht="16.5" customHeight="1">
      <c r="B9" s="25"/>
      <c r="E9" s="302" t="s">
        <v>821</v>
      </c>
      <c r="F9" s="305"/>
      <c r="G9" s="305"/>
      <c r="H9" s="305"/>
      <c r="L9" s="25"/>
    </row>
    <row r="10" spans="2:46" s="20" customFormat="1" ht="12" customHeight="1">
      <c r="B10" s="25"/>
      <c r="D10" s="106" t="s">
        <v>822</v>
      </c>
      <c r="L10" s="25"/>
    </row>
    <row r="11" spans="2:46" s="20" customFormat="1" ht="16.5" customHeight="1">
      <c r="B11" s="25"/>
      <c r="E11" s="304" t="s">
        <v>933</v>
      </c>
      <c r="F11" s="305"/>
      <c r="G11" s="305"/>
      <c r="H11" s="305"/>
      <c r="L11" s="25"/>
    </row>
    <row r="12" spans="2:46" s="20" customFormat="1">
      <c r="B12" s="25"/>
      <c r="L12" s="25"/>
    </row>
    <row r="13" spans="2:46" s="20" customFormat="1" ht="12" customHeight="1">
      <c r="B13" s="25"/>
      <c r="D13" s="106" t="s">
        <v>18</v>
      </c>
      <c r="F13" s="96" t="s">
        <v>1</v>
      </c>
      <c r="I13" s="106" t="s">
        <v>19</v>
      </c>
      <c r="J13" s="96" t="s">
        <v>1</v>
      </c>
      <c r="L13" s="25"/>
    </row>
    <row r="14" spans="2:46" s="20" customFormat="1" ht="12" customHeight="1">
      <c r="B14" s="25"/>
      <c r="D14" s="106" t="s">
        <v>20</v>
      </c>
      <c r="F14" s="96" t="s">
        <v>21</v>
      </c>
      <c r="I14" s="106" t="s">
        <v>22</v>
      </c>
      <c r="J14" s="107" t="str">
        <f>'Rekapitulace stavby'!AN8</f>
        <v>Vyplň údaj</v>
      </c>
      <c r="L14" s="25"/>
    </row>
    <row r="15" spans="2:46" s="20" customFormat="1" ht="10.9" customHeight="1">
      <c r="B15" s="25"/>
      <c r="L15" s="25"/>
    </row>
    <row r="16" spans="2:46" s="20" customFormat="1" ht="12" customHeight="1">
      <c r="B16" s="25"/>
      <c r="D16" s="106" t="s">
        <v>23</v>
      </c>
      <c r="I16" s="106" t="s">
        <v>24</v>
      </c>
      <c r="J16" s="96" t="str">
        <f>IF('Rekapitulace stavby'!AN10="","",'Rekapitulace stavby'!AN10)</f>
        <v/>
      </c>
      <c r="L16" s="25"/>
    </row>
    <row r="17" spans="2:12" s="20" customFormat="1" ht="18" customHeight="1">
      <c r="B17" s="25"/>
      <c r="E17" s="96" t="str">
        <f>IF('Rekapitulace stavby'!E11="","",'Rekapitulace stavby'!E11)</f>
        <v xml:space="preserve"> </v>
      </c>
      <c r="I17" s="106" t="s">
        <v>26</v>
      </c>
      <c r="J17" s="96" t="str">
        <f>IF('Rekapitulace stavby'!AN11="","",'Rekapitulace stavby'!AN11)</f>
        <v/>
      </c>
      <c r="L17" s="25"/>
    </row>
    <row r="18" spans="2:12" s="20" customFormat="1" ht="6.95" customHeight="1">
      <c r="B18" s="25"/>
      <c r="L18" s="25"/>
    </row>
    <row r="19" spans="2:12" s="20" customFormat="1" ht="12" customHeight="1">
      <c r="B19" s="25"/>
      <c r="D19" s="106" t="s">
        <v>27</v>
      </c>
      <c r="I19" s="106" t="s">
        <v>24</v>
      </c>
      <c r="J19" s="16" t="str">
        <f>'Rekapitulace stavby'!AN13</f>
        <v>Vyplň údaj</v>
      </c>
      <c r="L19" s="25"/>
    </row>
    <row r="20" spans="2:12" s="20" customFormat="1" ht="18" customHeight="1">
      <c r="B20" s="25"/>
      <c r="E20" s="306" t="str">
        <f>'Rekapitulace stavby'!E14</f>
        <v>Vyplň údaj</v>
      </c>
      <c r="F20" s="307"/>
      <c r="G20" s="307"/>
      <c r="H20" s="307"/>
      <c r="I20" s="106" t="s">
        <v>26</v>
      </c>
      <c r="J20" s="16" t="str">
        <f>'Rekapitulace stavby'!AN14</f>
        <v>Vyplň údaj</v>
      </c>
      <c r="L20" s="25"/>
    </row>
    <row r="21" spans="2:12" s="20" customFormat="1" ht="6.95" customHeight="1">
      <c r="B21" s="25"/>
      <c r="L21" s="25"/>
    </row>
    <row r="22" spans="2:12" s="20" customFormat="1" ht="12" customHeight="1">
      <c r="B22" s="25"/>
      <c r="D22" s="106" t="s">
        <v>29</v>
      </c>
      <c r="I22" s="106" t="s">
        <v>24</v>
      </c>
      <c r="J22" s="96" t="s">
        <v>1</v>
      </c>
      <c r="L22" s="25"/>
    </row>
    <row r="23" spans="2:12" s="20" customFormat="1" ht="18" customHeight="1">
      <c r="B23" s="25"/>
      <c r="E23" s="96" t="s">
        <v>30</v>
      </c>
      <c r="I23" s="106" t="s">
        <v>26</v>
      </c>
      <c r="J23" s="96" t="s">
        <v>1</v>
      </c>
      <c r="L23" s="25"/>
    </row>
    <row r="24" spans="2:12" s="20" customFormat="1" ht="6.95" customHeight="1">
      <c r="B24" s="25"/>
      <c r="L24" s="25"/>
    </row>
    <row r="25" spans="2:12" s="20" customFormat="1" ht="12" customHeight="1">
      <c r="B25" s="25"/>
      <c r="D25" s="106" t="s">
        <v>32</v>
      </c>
      <c r="I25" s="106" t="s">
        <v>24</v>
      </c>
      <c r="J25" s="96" t="s">
        <v>1</v>
      </c>
      <c r="L25" s="25"/>
    </row>
    <row r="26" spans="2:12" s="20" customFormat="1" ht="18" customHeight="1">
      <c r="B26" s="25"/>
      <c r="E26" s="96" t="s">
        <v>33</v>
      </c>
      <c r="I26" s="106" t="s">
        <v>26</v>
      </c>
      <c r="J26" s="96" t="s">
        <v>1</v>
      </c>
      <c r="L26" s="25"/>
    </row>
    <row r="27" spans="2:12" s="20" customFormat="1" ht="6.95" customHeight="1">
      <c r="B27" s="25"/>
      <c r="L27" s="25"/>
    </row>
    <row r="28" spans="2:12" s="20" customFormat="1" ht="12" customHeight="1">
      <c r="B28" s="25"/>
      <c r="D28" s="106" t="s">
        <v>34</v>
      </c>
      <c r="L28" s="25"/>
    </row>
    <row r="29" spans="2:12" s="108" customFormat="1" ht="16.5" customHeight="1">
      <c r="B29" s="109"/>
      <c r="E29" s="308" t="s">
        <v>1</v>
      </c>
      <c r="F29" s="308"/>
      <c r="G29" s="308"/>
      <c r="H29" s="308"/>
      <c r="L29" s="109"/>
    </row>
    <row r="30" spans="2:12" s="20" customFormat="1" ht="6.95" customHeight="1">
      <c r="B30" s="25"/>
      <c r="L30" s="25"/>
    </row>
    <row r="31" spans="2:12" s="20" customFormat="1" ht="6.95" customHeight="1">
      <c r="B31" s="25"/>
      <c r="D31" s="52"/>
      <c r="E31" s="52"/>
      <c r="F31" s="52"/>
      <c r="G31" s="52"/>
      <c r="H31" s="52"/>
      <c r="I31" s="52"/>
      <c r="J31" s="52"/>
      <c r="K31" s="52"/>
      <c r="L31" s="25"/>
    </row>
    <row r="32" spans="2:12" s="20" customFormat="1" ht="25.35" customHeight="1">
      <c r="B32" s="25"/>
      <c r="D32" s="110" t="s">
        <v>36</v>
      </c>
      <c r="J32" s="111">
        <f>ROUND(J123, 2)</f>
        <v>0</v>
      </c>
      <c r="L32" s="25"/>
    </row>
    <row r="33" spans="2:12" s="20" customFormat="1" ht="6.95" customHeight="1">
      <c r="B33" s="25"/>
      <c r="D33" s="52"/>
      <c r="E33" s="52"/>
      <c r="F33" s="52"/>
      <c r="G33" s="52"/>
      <c r="H33" s="52"/>
      <c r="I33" s="52"/>
      <c r="J33" s="52"/>
      <c r="K33" s="52"/>
      <c r="L33" s="25"/>
    </row>
    <row r="34" spans="2:12" s="20" customFormat="1" ht="14.45" customHeight="1">
      <c r="B34" s="25"/>
      <c r="F34" s="112" t="s">
        <v>38</v>
      </c>
      <c r="I34" s="112" t="s">
        <v>37</v>
      </c>
      <c r="J34" s="112" t="s">
        <v>39</v>
      </c>
      <c r="L34" s="25"/>
    </row>
    <row r="35" spans="2:12" s="20" customFormat="1" ht="14.45" customHeight="1">
      <c r="B35" s="25"/>
      <c r="D35" s="54" t="s">
        <v>40</v>
      </c>
      <c r="E35" s="106" t="s">
        <v>41</v>
      </c>
      <c r="F35" s="113">
        <f>ROUND((SUM(BE123:BE165)),  2)</f>
        <v>0</v>
      </c>
      <c r="I35" s="114">
        <v>0.21</v>
      </c>
      <c r="J35" s="113">
        <f>ROUND(((SUM(BE123:BE165))*I35),  2)</f>
        <v>0</v>
      </c>
      <c r="L35" s="25"/>
    </row>
    <row r="36" spans="2:12" s="20" customFormat="1" ht="14.45" customHeight="1">
      <c r="B36" s="25"/>
      <c r="E36" s="106" t="s">
        <v>42</v>
      </c>
      <c r="F36" s="113">
        <f>ROUND((SUM(BF123:BF165)),  2)</f>
        <v>0</v>
      </c>
      <c r="I36" s="114">
        <v>0.12</v>
      </c>
      <c r="J36" s="113">
        <f>ROUND(((SUM(BF123:BF165))*I36),  2)</f>
        <v>0</v>
      </c>
      <c r="L36" s="25"/>
    </row>
    <row r="37" spans="2:12" s="20" customFormat="1" ht="14.45" hidden="1" customHeight="1">
      <c r="B37" s="25"/>
      <c r="E37" s="106" t="s">
        <v>43</v>
      </c>
      <c r="F37" s="113">
        <f>ROUND((SUM(BG123:BG165)),  2)</f>
        <v>0</v>
      </c>
      <c r="I37" s="114">
        <v>0.21</v>
      </c>
      <c r="J37" s="113">
        <f t="shared" ref="J37:J39" si="0">0</f>
        <v>0</v>
      </c>
      <c r="L37" s="25"/>
    </row>
    <row r="38" spans="2:12" s="20" customFormat="1" ht="14.45" hidden="1" customHeight="1">
      <c r="B38" s="25"/>
      <c r="E38" s="106" t="s">
        <v>44</v>
      </c>
      <c r="F38" s="113">
        <f>ROUND((SUM(BH123:BH165)),  2)</f>
        <v>0</v>
      </c>
      <c r="I38" s="114">
        <v>0.12</v>
      </c>
      <c r="J38" s="113">
        <f t="shared" si="0"/>
        <v>0</v>
      </c>
      <c r="L38" s="25"/>
    </row>
    <row r="39" spans="2:12" s="20" customFormat="1" ht="14.45" hidden="1" customHeight="1">
      <c r="B39" s="25"/>
      <c r="E39" s="106" t="s">
        <v>45</v>
      </c>
      <c r="F39" s="113">
        <f>ROUND((SUM(BI123:BI165)),  2)</f>
        <v>0</v>
      </c>
      <c r="I39" s="114">
        <v>0</v>
      </c>
      <c r="J39" s="113">
        <f t="shared" si="0"/>
        <v>0</v>
      </c>
      <c r="L39" s="25"/>
    </row>
    <row r="40" spans="2:12" s="20" customFormat="1" ht="6.95" customHeight="1">
      <c r="B40" s="25"/>
      <c r="L40" s="25"/>
    </row>
    <row r="41" spans="2:12" s="20" customFormat="1" ht="25.35" customHeight="1">
      <c r="B41" s="25"/>
      <c r="C41" s="115"/>
      <c r="D41" s="116" t="s">
        <v>46</v>
      </c>
      <c r="E41" s="117"/>
      <c r="F41" s="117"/>
      <c r="G41" s="118" t="s">
        <v>47</v>
      </c>
      <c r="H41" s="119" t="s">
        <v>48</v>
      </c>
      <c r="I41" s="117"/>
      <c r="J41" s="120">
        <f>SUM(J32:J39)</f>
        <v>0</v>
      </c>
      <c r="K41" s="121"/>
      <c r="L41" s="25"/>
    </row>
    <row r="42" spans="2:12" s="20" customFormat="1" ht="14.45" customHeight="1">
      <c r="B42" s="25"/>
      <c r="L42" s="25"/>
    </row>
    <row r="43" spans="2:12" s="1" customFormat="1" ht="14.45" customHeight="1">
      <c r="B43" s="6"/>
      <c r="L43" s="6"/>
    </row>
    <row r="44" spans="2:12" s="1" customFormat="1" ht="14.45" customHeight="1">
      <c r="B44" s="6"/>
      <c r="L44" s="6"/>
    </row>
    <row r="45" spans="2:12" s="1" customFormat="1" ht="14.45" customHeight="1">
      <c r="B45" s="6"/>
      <c r="L45" s="6"/>
    </row>
    <row r="46" spans="2:12" s="1" customFormat="1" ht="14.45" customHeight="1">
      <c r="B46" s="6"/>
      <c r="L46" s="6"/>
    </row>
    <row r="47" spans="2:12" s="1" customFormat="1" ht="14.45" customHeight="1">
      <c r="B47" s="6"/>
      <c r="L47" s="6"/>
    </row>
    <row r="48" spans="2:12" s="1" customFormat="1" ht="14.45" customHeight="1">
      <c r="B48" s="6"/>
      <c r="L48" s="6"/>
    </row>
    <row r="49" spans="2:12" s="1" customFormat="1" ht="14.45" customHeight="1">
      <c r="B49" s="6"/>
      <c r="L49" s="6"/>
    </row>
    <row r="50" spans="2:12" s="20" customFormat="1" ht="14.45" customHeight="1">
      <c r="B50" s="25"/>
      <c r="D50" s="122" t="s">
        <v>49</v>
      </c>
      <c r="E50" s="123"/>
      <c r="F50" s="123"/>
      <c r="G50" s="122" t="s">
        <v>50</v>
      </c>
      <c r="H50" s="123"/>
      <c r="I50" s="123"/>
      <c r="J50" s="123"/>
      <c r="K50" s="123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0" customFormat="1" ht="12.75">
      <c r="B61" s="25"/>
      <c r="D61" s="124" t="s">
        <v>51</v>
      </c>
      <c r="E61" s="125"/>
      <c r="F61" s="126" t="s">
        <v>52</v>
      </c>
      <c r="G61" s="124" t="s">
        <v>51</v>
      </c>
      <c r="H61" s="125"/>
      <c r="I61" s="125"/>
      <c r="J61" s="127" t="s">
        <v>52</v>
      </c>
      <c r="K61" s="125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0" customFormat="1" ht="12.75">
      <c r="B65" s="25"/>
      <c r="D65" s="122" t="s">
        <v>53</v>
      </c>
      <c r="E65" s="123"/>
      <c r="F65" s="123"/>
      <c r="G65" s="122" t="s">
        <v>54</v>
      </c>
      <c r="H65" s="123"/>
      <c r="I65" s="123"/>
      <c r="J65" s="123"/>
      <c r="K65" s="123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0" customFormat="1" ht="12.75">
      <c r="B76" s="25"/>
      <c r="D76" s="124" t="s">
        <v>51</v>
      </c>
      <c r="E76" s="125"/>
      <c r="F76" s="126" t="s">
        <v>52</v>
      </c>
      <c r="G76" s="124" t="s">
        <v>51</v>
      </c>
      <c r="H76" s="125"/>
      <c r="I76" s="125"/>
      <c r="J76" s="127" t="s">
        <v>52</v>
      </c>
      <c r="K76" s="125"/>
      <c r="L76" s="25"/>
    </row>
    <row r="77" spans="2:12" s="20" customFormat="1" ht="14.45" customHeight="1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25"/>
    </row>
    <row r="81" spans="2:12" s="20" customFormat="1" ht="6.95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25"/>
    </row>
    <row r="82" spans="2:12" s="20" customFormat="1" ht="24.95" customHeight="1">
      <c r="B82" s="21"/>
      <c r="C82" s="9" t="s">
        <v>138</v>
      </c>
      <c r="D82" s="22"/>
      <c r="E82" s="22"/>
      <c r="F82" s="22"/>
      <c r="G82" s="22"/>
      <c r="H82" s="22"/>
      <c r="I82" s="22"/>
      <c r="J82" s="22"/>
      <c r="K82" s="22"/>
      <c r="L82" s="25"/>
    </row>
    <row r="83" spans="2:12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5"/>
    </row>
    <row r="84" spans="2:12" s="20" customFormat="1" ht="12" customHeight="1">
      <c r="B84" s="21"/>
      <c r="C84" s="15" t="s">
        <v>16</v>
      </c>
      <c r="D84" s="22"/>
      <c r="E84" s="22"/>
      <c r="F84" s="22"/>
      <c r="G84" s="22"/>
      <c r="H84" s="22"/>
      <c r="I84" s="22"/>
      <c r="J84" s="22"/>
      <c r="K84" s="22"/>
      <c r="L84" s="25"/>
    </row>
    <row r="85" spans="2:12" s="20" customFormat="1" ht="16.5" customHeight="1">
      <c r="B85" s="21"/>
      <c r="C85" s="22"/>
      <c r="D85" s="22"/>
      <c r="E85" s="309" t="str">
        <f>E7</f>
        <v>Rozšíření infrastruktury cestovního ruchu u Pilské nádrže</v>
      </c>
      <c r="F85" s="310"/>
      <c r="G85" s="310"/>
      <c r="H85" s="310"/>
      <c r="I85" s="22"/>
      <c r="J85" s="22"/>
      <c r="K85" s="22"/>
      <c r="L85" s="25"/>
    </row>
    <row r="86" spans="2:12" s="1" customFormat="1" ht="12" customHeight="1">
      <c r="B86" s="7"/>
      <c r="C86" s="15" t="s">
        <v>136</v>
      </c>
      <c r="D86" s="8"/>
      <c r="E86" s="8"/>
      <c r="F86" s="8"/>
      <c r="G86" s="8"/>
      <c r="H86" s="8"/>
      <c r="I86" s="8"/>
      <c r="J86" s="8"/>
      <c r="K86" s="8"/>
      <c r="L86" s="6"/>
    </row>
    <row r="87" spans="2:12" s="20" customFormat="1" ht="16.5" customHeight="1">
      <c r="B87" s="21"/>
      <c r="C87" s="22"/>
      <c r="D87" s="22"/>
      <c r="E87" s="309" t="s">
        <v>821</v>
      </c>
      <c r="F87" s="311"/>
      <c r="G87" s="311"/>
      <c r="H87" s="311"/>
      <c r="I87" s="22"/>
      <c r="J87" s="22"/>
      <c r="K87" s="22"/>
      <c r="L87" s="25"/>
    </row>
    <row r="88" spans="2:12" s="20" customFormat="1" ht="12" customHeight="1">
      <c r="B88" s="21"/>
      <c r="C88" s="15" t="s">
        <v>822</v>
      </c>
      <c r="D88" s="22"/>
      <c r="E88" s="22"/>
      <c r="F88" s="22"/>
      <c r="G88" s="22"/>
      <c r="H88" s="22"/>
      <c r="I88" s="22"/>
      <c r="J88" s="22"/>
      <c r="K88" s="22"/>
      <c r="L88" s="25"/>
    </row>
    <row r="89" spans="2:12" s="20" customFormat="1" ht="16.5" customHeight="1">
      <c r="B89" s="21"/>
      <c r="C89" s="22"/>
      <c r="D89" s="22"/>
      <c r="E89" s="277" t="str">
        <f>E11</f>
        <v>SO- 11K - Přípojka kanalizace splaškové</v>
      </c>
      <c r="F89" s="311"/>
      <c r="G89" s="311"/>
      <c r="H89" s="311"/>
      <c r="I89" s="22"/>
      <c r="J89" s="22"/>
      <c r="K89" s="22"/>
      <c r="L89" s="25"/>
    </row>
    <row r="90" spans="2:12" s="20" customFormat="1" ht="6.95" customHeight="1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5"/>
    </row>
    <row r="91" spans="2:12" s="20" customFormat="1" ht="12" customHeight="1">
      <c r="B91" s="21"/>
      <c r="C91" s="15" t="s">
        <v>20</v>
      </c>
      <c r="D91" s="22"/>
      <c r="E91" s="22"/>
      <c r="F91" s="13" t="str">
        <f>F14</f>
        <v>k.ú. Zámek Žďár [795453]</v>
      </c>
      <c r="G91" s="22"/>
      <c r="H91" s="22"/>
      <c r="I91" s="15" t="s">
        <v>22</v>
      </c>
      <c r="J91" s="51" t="str">
        <f>IF(J14="","",J14)</f>
        <v>Vyplň údaj</v>
      </c>
      <c r="K91" s="22"/>
      <c r="L91" s="25"/>
    </row>
    <row r="92" spans="2:12" s="20" customFormat="1" ht="6.95" customHeight="1"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5"/>
    </row>
    <row r="93" spans="2:12" s="20" customFormat="1" ht="15.2" customHeight="1">
      <c r="B93" s="21"/>
      <c r="C93" s="15" t="s">
        <v>23</v>
      </c>
      <c r="D93" s="22"/>
      <c r="E93" s="22"/>
      <c r="F93" s="13" t="str">
        <f>E17</f>
        <v xml:space="preserve"> </v>
      </c>
      <c r="G93" s="22"/>
      <c r="H93" s="22"/>
      <c r="I93" s="15" t="s">
        <v>29</v>
      </c>
      <c r="J93" s="18" t="str">
        <f>E23</f>
        <v xml:space="preserve">Tomáš Bezchleba </v>
      </c>
      <c r="K93" s="22"/>
      <c r="L93" s="25"/>
    </row>
    <row r="94" spans="2:12" s="20" customFormat="1" ht="15.2" customHeight="1">
      <c r="B94" s="21"/>
      <c r="C94" s="15" t="s">
        <v>27</v>
      </c>
      <c r="D94" s="22"/>
      <c r="E94" s="22"/>
      <c r="F94" s="13" t="str">
        <f>IF(E20="","",E20)</f>
        <v>Vyplň údaj</v>
      </c>
      <c r="G94" s="22"/>
      <c r="H94" s="22"/>
      <c r="I94" s="15" t="s">
        <v>32</v>
      </c>
      <c r="J94" s="18" t="str">
        <f>E26</f>
        <v>Zdeněk Drda</v>
      </c>
      <c r="K94" s="22"/>
      <c r="L94" s="25"/>
    </row>
    <row r="95" spans="2:12" s="20" customFormat="1" ht="10.35" customHeight="1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5"/>
    </row>
    <row r="96" spans="2:12" s="20" customFormat="1" ht="29.25" customHeight="1">
      <c r="B96" s="21"/>
      <c r="C96" s="132" t="s">
        <v>139</v>
      </c>
      <c r="D96" s="133"/>
      <c r="E96" s="133"/>
      <c r="F96" s="133"/>
      <c r="G96" s="133"/>
      <c r="H96" s="133"/>
      <c r="I96" s="133"/>
      <c r="J96" s="134" t="s">
        <v>140</v>
      </c>
      <c r="K96" s="133"/>
      <c r="L96" s="25"/>
    </row>
    <row r="97" spans="2:47" s="20" customFormat="1" ht="10.35" customHeight="1"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5"/>
    </row>
    <row r="98" spans="2:47" s="20" customFormat="1" ht="22.9" customHeight="1">
      <c r="B98" s="21"/>
      <c r="C98" s="135" t="s">
        <v>141</v>
      </c>
      <c r="D98" s="22"/>
      <c r="E98" s="22"/>
      <c r="F98" s="22"/>
      <c r="G98" s="22"/>
      <c r="H98" s="22"/>
      <c r="I98" s="22"/>
      <c r="J98" s="69">
        <f t="shared" ref="J98:J100" si="1">J123</f>
        <v>0</v>
      </c>
      <c r="K98" s="22"/>
      <c r="L98" s="25"/>
      <c r="AU98" s="3" t="s">
        <v>142</v>
      </c>
    </row>
    <row r="99" spans="2:47" s="136" customFormat="1" ht="24.95" customHeight="1">
      <c r="B99" s="137"/>
      <c r="C99" s="138"/>
      <c r="D99" s="139" t="s">
        <v>143</v>
      </c>
      <c r="E99" s="140"/>
      <c r="F99" s="140"/>
      <c r="G99" s="140"/>
      <c r="H99" s="140"/>
      <c r="I99" s="140"/>
      <c r="J99" s="141">
        <f t="shared" si="1"/>
        <v>0</v>
      </c>
      <c r="K99" s="138"/>
      <c r="L99" s="142"/>
    </row>
    <row r="100" spans="2:47" s="143" customFormat="1" ht="19.899999999999999" customHeight="1">
      <c r="B100" s="144"/>
      <c r="C100" s="90"/>
      <c r="D100" s="145" t="s">
        <v>719</v>
      </c>
      <c r="E100" s="146"/>
      <c r="F100" s="146"/>
      <c r="G100" s="146"/>
      <c r="H100" s="146"/>
      <c r="I100" s="146"/>
      <c r="J100" s="147">
        <f t="shared" si="1"/>
        <v>0</v>
      </c>
      <c r="K100" s="90"/>
      <c r="L100" s="148"/>
    </row>
    <row r="101" spans="2:47" s="143" customFormat="1" ht="19.899999999999999" customHeight="1">
      <c r="B101" s="144"/>
      <c r="C101" s="90"/>
      <c r="D101" s="145" t="s">
        <v>147</v>
      </c>
      <c r="E101" s="146"/>
      <c r="F101" s="146"/>
      <c r="G101" s="146"/>
      <c r="H101" s="146"/>
      <c r="I101" s="146"/>
      <c r="J101" s="147">
        <f>J164</f>
        <v>0</v>
      </c>
      <c r="K101" s="90"/>
      <c r="L101" s="148"/>
    </row>
    <row r="102" spans="2:47" s="20" customFormat="1" ht="21.75" customHeight="1"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5"/>
    </row>
    <row r="103" spans="2:47" s="20" customFormat="1" ht="6.95" customHeigh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25"/>
    </row>
    <row r="107" spans="2:47" s="20" customFormat="1" ht="6.95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5"/>
    </row>
    <row r="108" spans="2:47" s="20" customFormat="1" ht="24.95" customHeight="1">
      <c r="B108" s="21"/>
      <c r="C108" s="9" t="s">
        <v>150</v>
      </c>
      <c r="D108" s="22"/>
      <c r="E108" s="22"/>
      <c r="F108" s="22"/>
      <c r="G108" s="22"/>
      <c r="H108" s="22"/>
      <c r="I108" s="22"/>
      <c r="J108" s="22"/>
      <c r="K108" s="22"/>
      <c r="L108" s="25"/>
    </row>
    <row r="109" spans="2:47" s="20" customFormat="1" ht="6.95" customHeight="1"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5"/>
    </row>
    <row r="110" spans="2:47" s="20" customFormat="1" ht="12" customHeight="1">
      <c r="B110" s="21"/>
      <c r="C110" s="15" t="s">
        <v>16</v>
      </c>
      <c r="D110" s="22"/>
      <c r="E110" s="22"/>
      <c r="F110" s="22"/>
      <c r="G110" s="22"/>
      <c r="H110" s="22"/>
      <c r="I110" s="22"/>
      <c r="J110" s="22"/>
      <c r="K110" s="22"/>
      <c r="L110" s="25"/>
    </row>
    <row r="111" spans="2:47" s="20" customFormat="1" ht="16.5" customHeight="1">
      <c r="B111" s="21"/>
      <c r="C111" s="22"/>
      <c r="D111" s="22"/>
      <c r="E111" s="309" t="str">
        <f>E7</f>
        <v>Rozšíření infrastruktury cestovního ruchu u Pilské nádrže</v>
      </c>
      <c r="F111" s="310"/>
      <c r="G111" s="310"/>
      <c r="H111" s="310"/>
      <c r="I111" s="22"/>
      <c r="J111" s="22"/>
      <c r="K111" s="22"/>
      <c r="L111" s="25"/>
    </row>
    <row r="112" spans="2:47" s="1" customFormat="1" ht="12" customHeight="1">
      <c r="B112" s="7"/>
      <c r="C112" s="15" t="s">
        <v>136</v>
      </c>
      <c r="D112" s="8"/>
      <c r="E112" s="8"/>
      <c r="F112" s="8"/>
      <c r="G112" s="8"/>
      <c r="H112" s="8"/>
      <c r="I112" s="8"/>
      <c r="J112" s="8"/>
      <c r="K112" s="8"/>
      <c r="L112" s="6"/>
    </row>
    <row r="113" spans="2:65" s="20" customFormat="1" ht="16.5" customHeight="1">
      <c r="B113" s="21"/>
      <c r="C113" s="22"/>
      <c r="D113" s="22"/>
      <c r="E113" s="309" t="s">
        <v>821</v>
      </c>
      <c r="F113" s="311"/>
      <c r="G113" s="311"/>
      <c r="H113" s="311"/>
      <c r="I113" s="22"/>
      <c r="J113" s="22"/>
      <c r="K113" s="22"/>
      <c r="L113" s="25"/>
    </row>
    <row r="114" spans="2:65" s="20" customFormat="1" ht="12" customHeight="1">
      <c r="B114" s="21"/>
      <c r="C114" s="15" t="s">
        <v>822</v>
      </c>
      <c r="D114" s="22"/>
      <c r="E114" s="22"/>
      <c r="F114" s="22"/>
      <c r="G114" s="22"/>
      <c r="H114" s="22"/>
      <c r="I114" s="22"/>
      <c r="J114" s="22"/>
      <c r="K114" s="22"/>
      <c r="L114" s="25"/>
    </row>
    <row r="115" spans="2:65" s="20" customFormat="1" ht="16.5" customHeight="1">
      <c r="B115" s="21"/>
      <c r="C115" s="22"/>
      <c r="D115" s="22"/>
      <c r="E115" s="277" t="str">
        <f>E11</f>
        <v>SO- 11K - Přípojka kanalizace splaškové</v>
      </c>
      <c r="F115" s="311"/>
      <c r="G115" s="311"/>
      <c r="H115" s="311"/>
      <c r="I115" s="22"/>
      <c r="J115" s="22"/>
      <c r="K115" s="22"/>
      <c r="L115" s="25"/>
    </row>
    <row r="116" spans="2:65" s="20" customFormat="1" ht="6.95" customHeight="1"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5"/>
    </row>
    <row r="117" spans="2:65" s="20" customFormat="1" ht="12" customHeight="1">
      <c r="B117" s="21"/>
      <c r="C117" s="15" t="s">
        <v>20</v>
      </c>
      <c r="D117" s="22"/>
      <c r="E117" s="22"/>
      <c r="F117" s="13" t="str">
        <f>F14</f>
        <v>k.ú. Zámek Žďár [795453]</v>
      </c>
      <c r="G117" s="22"/>
      <c r="H117" s="22"/>
      <c r="I117" s="15" t="s">
        <v>22</v>
      </c>
      <c r="J117" s="51" t="str">
        <f>IF(J14="","",J14)</f>
        <v>Vyplň údaj</v>
      </c>
      <c r="K117" s="22"/>
      <c r="L117" s="25"/>
    </row>
    <row r="118" spans="2:65" s="20" customFormat="1" ht="6.95" customHeight="1"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5"/>
    </row>
    <row r="119" spans="2:65" s="20" customFormat="1" ht="15.2" customHeight="1">
      <c r="B119" s="21"/>
      <c r="C119" s="15" t="s">
        <v>23</v>
      </c>
      <c r="D119" s="22"/>
      <c r="E119" s="22"/>
      <c r="F119" s="13" t="str">
        <f>E17</f>
        <v xml:space="preserve"> </v>
      </c>
      <c r="G119" s="22"/>
      <c r="H119" s="22"/>
      <c r="I119" s="15" t="s">
        <v>29</v>
      </c>
      <c r="J119" s="18" t="str">
        <f>E23</f>
        <v xml:space="preserve">Tomáš Bezchleba </v>
      </c>
      <c r="K119" s="22"/>
      <c r="L119" s="25"/>
    </row>
    <row r="120" spans="2:65" s="20" customFormat="1" ht="15.2" customHeight="1">
      <c r="B120" s="21"/>
      <c r="C120" s="15" t="s">
        <v>27</v>
      </c>
      <c r="D120" s="22"/>
      <c r="E120" s="22"/>
      <c r="F120" s="13" t="str">
        <f>IF(E20="","",E20)</f>
        <v>Vyplň údaj</v>
      </c>
      <c r="G120" s="22"/>
      <c r="H120" s="22"/>
      <c r="I120" s="15" t="s">
        <v>32</v>
      </c>
      <c r="J120" s="18" t="str">
        <f>E26</f>
        <v>Zdeněk Drda</v>
      </c>
      <c r="K120" s="22"/>
      <c r="L120" s="25"/>
    </row>
    <row r="121" spans="2:65" s="20" customFormat="1" ht="10.35" customHeight="1"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5"/>
    </row>
    <row r="122" spans="2:65" s="149" customFormat="1" ht="29.25" customHeight="1">
      <c r="B122" s="150"/>
      <c r="C122" s="151" t="s">
        <v>151</v>
      </c>
      <c r="D122" s="152" t="s">
        <v>61</v>
      </c>
      <c r="E122" s="152" t="s">
        <v>57</v>
      </c>
      <c r="F122" s="152" t="s">
        <v>58</v>
      </c>
      <c r="G122" s="152" t="s">
        <v>152</v>
      </c>
      <c r="H122" s="152" t="s">
        <v>153</v>
      </c>
      <c r="I122" s="152" t="s">
        <v>154</v>
      </c>
      <c r="J122" s="152" t="s">
        <v>140</v>
      </c>
      <c r="K122" s="153" t="s">
        <v>155</v>
      </c>
      <c r="L122" s="154"/>
      <c r="M122" s="59" t="s">
        <v>1</v>
      </c>
      <c r="N122" s="60" t="s">
        <v>40</v>
      </c>
      <c r="O122" s="60" t="s">
        <v>156</v>
      </c>
      <c r="P122" s="60" t="s">
        <v>157</v>
      </c>
      <c r="Q122" s="60" t="s">
        <v>158</v>
      </c>
      <c r="R122" s="60" t="s">
        <v>159</v>
      </c>
      <c r="S122" s="60" t="s">
        <v>160</v>
      </c>
      <c r="T122" s="61" t="s">
        <v>161</v>
      </c>
    </row>
    <row r="123" spans="2:65" s="20" customFormat="1" ht="22.9" customHeight="1">
      <c r="B123" s="21"/>
      <c r="C123" s="67" t="s">
        <v>162</v>
      </c>
      <c r="D123" s="22"/>
      <c r="E123" s="22"/>
      <c r="F123" s="22"/>
      <c r="G123" s="22"/>
      <c r="H123" s="22"/>
      <c r="I123" s="22"/>
      <c r="J123" s="155">
        <f t="shared" ref="J123:J125" si="2">BK123</f>
        <v>0</v>
      </c>
      <c r="K123" s="22"/>
      <c r="L123" s="25"/>
      <c r="M123" s="62"/>
      <c r="N123" s="63"/>
      <c r="O123" s="63"/>
      <c r="P123" s="156">
        <f>P124</f>
        <v>0</v>
      </c>
      <c r="Q123" s="63"/>
      <c r="R123" s="156">
        <f>R124</f>
        <v>10.030901200000001</v>
      </c>
      <c r="S123" s="63"/>
      <c r="T123" s="157">
        <f>T124</f>
        <v>0</v>
      </c>
      <c r="AT123" s="3" t="s">
        <v>75</v>
      </c>
      <c r="AU123" s="3" t="s">
        <v>142</v>
      </c>
      <c r="BK123" s="158">
        <f>BK124</f>
        <v>0</v>
      </c>
    </row>
    <row r="124" spans="2:65" s="159" customFormat="1" ht="25.9" customHeight="1">
      <c r="B124" s="160"/>
      <c r="C124" s="161"/>
      <c r="D124" s="162" t="s">
        <v>75</v>
      </c>
      <c r="E124" s="163" t="s">
        <v>163</v>
      </c>
      <c r="F124" s="163" t="s">
        <v>164</v>
      </c>
      <c r="G124" s="161"/>
      <c r="H124" s="161"/>
      <c r="I124" s="164"/>
      <c r="J124" s="165">
        <f t="shared" si="2"/>
        <v>0</v>
      </c>
      <c r="K124" s="161"/>
      <c r="L124" s="166"/>
      <c r="M124" s="167"/>
      <c r="N124" s="161"/>
      <c r="O124" s="161"/>
      <c r="P124" s="168">
        <f>P125+P164</f>
        <v>0</v>
      </c>
      <c r="Q124" s="161"/>
      <c r="R124" s="168">
        <f>R125+R164</f>
        <v>10.030901200000001</v>
      </c>
      <c r="S124" s="161"/>
      <c r="T124" s="169">
        <f>T125+T164</f>
        <v>0</v>
      </c>
      <c r="AR124" s="170" t="s">
        <v>84</v>
      </c>
      <c r="AT124" s="171" t="s">
        <v>75</v>
      </c>
      <c r="AU124" s="171" t="s">
        <v>76</v>
      </c>
      <c r="AY124" s="170" t="s">
        <v>165</v>
      </c>
      <c r="BK124" s="172">
        <f>BK125+BK164</f>
        <v>0</v>
      </c>
    </row>
    <row r="125" spans="2:65" s="159" customFormat="1" ht="22.9" customHeight="1">
      <c r="B125" s="160"/>
      <c r="C125" s="161"/>
      <c r="D125" s="162" t="s">
        <v>75</v>
      </c>
      <c r="E125" s="173" t="s">
        <v>203</v>
      </c>
      <c r="F125" s="173" t="s">
        <v>735</v>
      </c>
      <c r="G125" s="161"/>
      <c r="H125" s="161"/>
      <c r="I125" s="164"/>
      <c r="J125" s="174">
        <f t="shared" si="2"/>
        <v>0</v>
      </c>
      <c r="K125" s="161"/>
      <c r="L125" s="166"/>
      <c r="M125" s="167"/>
      <c r="N125" s="161"/>
      <c r="O125" s="161"/>
      <c r="P125" s="168">
        <f>SUM(P126:P163)</f>
        <v>0</v>
      </c>
      <c r="Q125" s="161"/>
      <c r="R125" s="168">
        <f>SUM(R126:R163)</f>
        <v>10.030901200000001</v>
      </c>
      <c r="S125" s="161"/>
      <c r="T125" s="169">
        <f>SUM(T126:T163)</f>
        <v>0</v>
      </c>
      <c r="AR125" s="170" t="s">
        <v>84</v>
      </c>
      <c r="AT125" s="171" t="s">
        <v>75</v>
      </c>
      <c r="AU125" s="171" t="s">
        <v>84</v>
      </c>
      <c r="AY125" s="170" t="s">
        <v>165</v>
      </c>
      <c r="BK125" s="172">
        <f>SUM(BK126:BK163)</f>
        <v>0</v>
      </c>
    </row>
    <row r="126" spans="2:65" s="20" customFormat="1" ht="33" customHeight="1">
      <c r="B126" s="21"/>
      <c r="C126" s="175" t="s">
        <v>84</v>
      </c>
      <c r="D126" s="175" t="s">
        <v>167</v>
      </c>
      <c r="E126" s="176" t="s">
        <v>934</v>
      </c>
      <c r="F126" s="177" t="s">
        <v>935</v>
      </c>
      <c r="G126" s="178" t="s">
        <v>170</v>
      </c>
      <c r="H126" s="179">
        <v>28.08</v>
      </c>
      <c r="I126" s="180"/>
      <c r="J126" s="181">
        <f>ROUND(I126*H126,2)</f>
        <v>0</v>
      </c>
      <c r="K126" s="177" t="s">
        <v>171</v>
      </c>
      <c r="L126" s="25"/>
      <c r="M126" s="182" t="s">
        <v>1</v>
      </c>
      <c r="N126" s="183" t="s">
        <v>41</v>
      </c>
      <c r="O126" s="22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AR126" s="186" t="s">
        <v>172</v>
      </c>
      <c r="AT126" s="186" t="s">
        <v>167</v>
      </c>
      <c r="AU126" s="186" t="s">
        <v>86</v>
      </c>
      <c r="AY126" s="3" t="s">
        <v>165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3" t="s">
        <v>84</v>
      </c>
      <c r="BK126" s="187">
        <f>ROUND(I126*H126,2)</f>
        <v>0</v>
      </c>
      <c r="BL126" s="3" t="s">
        <v>172</v>
      </c>
      <c r="BM126" s="186" t="s">
        <v>936</v>
      </c>
    </row>
    <row r="127" spans="2:65" s="211" customFormat="1">
      <c r="B127" s="212"/>
      <c r="C127" s="213"/>
      <c r="D127" s="191" t="s">
        <v>174</v>
      </c>
      <c r="E127" s="214" t="s">
        <v>1</v>
      </c>
      <c r="F127" s="215" t="s">
        <v>892</v>
      </c>
      <c r="G127" s="213"/>
      <c r="H127" s="214" t="s">
        <v>1</v>
      </c>
      <c r="I127" s="216"/>
      <c r="J127" s="213"/>
      <c r="K127" s="213"/>
      <c r="L127" s="217"/>
      <c r="M127" s="218"/>
      <c r="N127" s="213"/>
      <c r="O127" s="213"/>
      <c r="P127" s="213"/>
      <c r="Q127" s="213"/>
      <c r="R127" s="213"/>
      <c r="S127" s="213"/>
      <c r="T127" s="219"/>
      <c r="AT127" s="220" t="s">
        <v>174</v>
      </c>
      <c r="AU127" s="220" t="s">
        <v>86</v>
      </c>
      <c r="AV127" s="211" t="s">
        <v>84</v>
      </c>
      <c r="AW127" s="211" t="s">
        <v>31</v>
      </c>
      <c r="AX127" s="211" t="s">
        <v>76</v>
      </c>
      <c r="AY127" s="220" t="s">
        <v>165</v>
      </c>
    </row>
    <row r="128" spans="2:65" s="188" customFormat="1">
      <c r="B128" s="189"/>
      <c r="C128" s="190"/>
      <c r="D128" s="191" t="s">
        <v>174</v>
      </c>
      <c r="E128" s="192" t="s">
        <v>1</v>
      </c>
      <c r="F128" s="193" t="s">
        <v>937</v>
      </c>
      <c r="G128" s="190"/>
      <c r="H128" s="194">
        <v>28.08</v>
      </c>
      <c r="I128" s="195"/>
      <c r="J128" s="190"/>
      <c r="K128" s="190"/>
      <c r="L128" s="196"/>
      <c r="M128" s="197"/>
      <c r="N128" s="190"/>
      <c r="O128" s="190"/>
      <c r="P128" s="190"/>
      <c r="Q128" s="190"/>
      <c r="R128" s="190"/>
      <c r="S128" s="190"/>
      <c r="T128" s="198"/>
      <c r="AT128" s="199" t="s">
        <v>174</v>
      </c>
      <c r="AU128" s="199" t="s">
        <v>86</v>
      </c>
      <c r="AV128" s="188" t="s">
        <v>86</v>
      </c>
      <c r="AW128" s="188" t="s">
        <v>31</v>
      </c>
      <c r="AX128" s="188" t="s">
        <v>84</v>
      </c>
      <c r="AY128" s="199" t="s">
        <v>165</v>
      </c>
    </row>
    <row r="129" spans="2:65" s="20" customFormat="1" ht="37.9" customHeight="1">
      <c r="B129" s="21"/>
      <c r="C129" s="175" t="s">
        <v>86</v>
      </c>
      <c r="D129" s="175" t="s">
        <v>167</v>
      </c>
      <c r="E129" s="176" t="s">
        <v>894</v>
      </c>
      <c r="F129" s="177" t="s">
        <v>895</v>
      </c>
      <c r="G129" s="178" t="s">
        <v>170</v>
      </c>
      <c r="H129" s="179">
        <v>28.08</v>
      </c>
      <c r="I129" s="180"/>
      <c r="J129" s="181">
        <f>ROUND(I129*H129,2)</f>
        <v>0</v>
      </c>
      <c r="K129" s="177" t="s">
        <v>171</v>
      </c>
      <c r="L129" s="25"/>
      <c r="M129" s="182" t="s">
        <v>1</v>
      </c>
      <c r="N129" s="183" t="s">
        <v>41</v>
      </c>
      <c r="O129" s="22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AR129" s="186" t="s">
        <v>172</v>
      </c>
      <c r="AT129" s="186" t="s">
        <v>167</v>
      </c>
      <c r="AU129" s="186" t="s">
        <v>86</v>
      </c>
      <c r="AY129" s="3" t="s">
        <v>165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3" t="s">
        <v>84</v>
      </c>
      <c r="BK129" s="187">
        <f>ROUND(I129*H129,2)</f>
        <v>0</v>
      </c>
      <c r="BL129" s="3" t="s">
        <v>172</v>
      </c>
      <c r="BM129" s="186" t="s">
        <v>938</v>
      </c>
    </row>
    <row r="130" spans="2:65" s="211" customFormat="1">
      <c r="B130" s="212"/>
      <c r="C130" s="213"/>
      <c r="D130" s="191" t="s">
        <v>174</v>
      </c>
      <c r="E130" s="214" t="s">
        <v>1</v>
      </c>
      <c r="F130" s="215" t="s">
        <v>892</v>
      </c>
      <c r="G130" s="213"/>
      <c r="H130" s="214" t="s">
        <v>1</v>
      </c>
      <c r="I130" s="216"/>
      <c r="J130" s="213"/>
      <c r="K130" s="213"/>
      <c r="L130" s="217"/>
      <c r="M130" s="218"/>
      <c r="N130" s="213"/>
      <c r="O130" s="213"/>
      <c r="P130" s="213"/>
      <c r="Q130" s="213"/>
      <c r="R130" s="213"/>
      <c r="S130" s="213"/>
      <c r="T130" s="219"/>
      <c r="AT130" s="220" t="s">
        <v>174</v>
      </c>
      <c r="AU130" s="220" t="s">
        <v>86</v>
      </c>
      <c r="AV130" s="211" t="s">
        <v>84</v>
      </c>
      <c r="AW130" s="211" t="s">
        <v>31</v>
      </c>
      <c r="AX130" s="211" t="s">
        <v>76</v>
      </c>
      <c r="AY130" s="220" t="s">
        <v>165</v>
      </c>
    </row>
    <row r="131" spans="2:65" s="188" customFormat="1">
      <c r="B131" s="189"/>
      <c r="C131" s="190"/>
      <c r="D131" s="191" t="s">
        <v>174</v>
      </c>
      <c r="E131" s="192" t="s">
        <v>1</v>
      </c>
      <c r="F131" s="193" t="s">
        <v>937</v>
      </c>
      <c r="G131" s="190"/>
      <c r="H131" s="194">
        <v>28.08</v>
      </c>
      <c r="I131" s="195"/>
      <c r="J131" s="190"/>
      <c r="K131" s="190"/>
      <c r="L131" s="196"/>
      <c r="M131" s="197"/>
      <c r="N131" s="190"/>
      <c r="O131" s="190"/>
      <c r="P131" s="190"/>
      <c r="Q131" s="190"/>
      <c r="R131" s="190"/>
      <c r="S131" s="190"/>
      <c r="T131" s="198"/>
      <c r="AT131" s="199" t="s">
        <v>174</v>
      </c>
      <c r="AU131" s="199" t="s">
        <v>86</v>
      </c>
      <c r="AV131" s="188" t="s">
        <v>86</v>
      </c>
      <c r="AW131" s="188" t="s">
        <v>31</v>
      </c>
      <c r="AX131" s="188" t="s">
        <v>84</v>
      </c>
      <c r="AY131" s="199" t="s">
        <v>165</v>
      </c>
    </row>
    <row r="132" spans="2:65" s="20" customFormat="1" ht="24.2" customHeight="1">
      <c r="B132" s="21"/>
      <c r="C132" s="175" t="s">
        <v>134</v>
      </c>
      <c r="D132" s="175" t="s">
        <v>167</v>
      </c>
      <c r="E132" s="176" t="s">
        <v>661</v>
      </c>
      <c r="F132" s="177" t="s">
        <v>662</v>
      </c>
      <c r="G132" s="178" t="s">
        <v>170</v>
      </c>
      <c r="H132" s="179">
        <v>21.6</v>
      </c>
      <c r="I132" s="180"/>
      <c r="J132" s="181">
        <f>ROUND(I132*H132,2)</f>
        <v>0</v>
      </c>
      <c r="K132" s="177" t="s">
        <v>171</v>
      </c>
      <c r="L132" s="25"/>
      <c r="M132" s="182" t="s">
        <v>1</v>
      </c>
      <c r="N132" s="183" t="s">
        <v>41</v>
      </c>
      <c r="O132" s="22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AR132" s="186" t="s">
        <v>172</v>
      </c>
      <c r="AT132" s="186" t="s">
        <v>167</v>
      </c>
      <c r="AU132" s="186" t="s">
        <v>86</v>
      </c>
      <c r="AY132" s="3" t="s">
        <v>165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3" t="s">
        <v>84</v>
      </c>
      <c r="BK132" s="187">
        <f>ROUND(I132*H132,2)</f>
        <v>0</v>
      </c>
      <c r="BL132" s="3" t="s">
        <v>172</v>
      </c>
      <c r="BM132" s="186" t="s">
        <v>939</v>
      </c>
    </row>
    <row r="133" spans="2:65" s="211" customFormat="1" ht="22.5">
      <c r="B133" s="212"/>
      <c r="C133" s="213"/>
      <c r="D133" s="191" t="s">
        <v>174</v>
      </c>
      <c r="E133" s="214" t="s">
        <v>1</v>
      </c>
      <c r="F133" s="215" t="s">
        <v>898</v>
      </c>
      <c r="G133" s="213"/>
      <c r="H133" s="214" t="s">
        <v>1</v>
      </c>
      <c r="I133" s="216"/>
      <c r="J133" s="213"/>
      <c r="K133" s="213"/>
      <c r="L133" s="217"/>
      <c r="M133" s="218"/>
      <c r="N133" s="213"/>
      <c r="O133" s="213"/>
      <c r="P133" s="213"/>
      <c r="Q133" s="213"/>
      <c r="R133" s="213"/>
      <c r="S133" s="213"/>
      <c r="T133" s="219"/>
      <c r="AT133" s="220" t="s">
        <v>174</v>
      </c>
      <c r="AU133" s="220" t="s">
        <v>86</v>
      </c>
      <c r="AV133" s="211" t="s">
        <v>84</v>
      </c>
      <c r="AW133" s="211" t="s">
        <v>31</v>
      </c>
      <c r="AX133" s="211" t="s">
        <v>76</v>
      </c>
      <c r="AY133" s="220" t="s">
        <v>165</v>
      </c>
    </row>
    <row r="134" spans="2:65" s="188" customFormat="1">
      <c r="B134" s="189"/>
      <c r="C134" s="190"/>
      <c r="D134" s="191" t="s">
        <v>174</v>
      </c>
      <c r="E134" s="192" t="s">
        <v>1</v>
      </c>
      <c r="F134" s="193" t="s">
        <v>940</v>
      </c>
      <c r="G134" s="190"/>
      <c r="H134" s="194">
        <v>21.6</v>
      </c>
      <c r="I134" s="195"/>
      <c r="J134" s="190"/>
      <c r="K134" s="190"/>
      <c r="L134" s="196"/>
      <c r="M134" s="197"/>
      <c r="N134" s="190"/>
      <c r="O134" s="190"/>
      <c r="P134" s="190"/>
      <c r="Q134" s="190"/>
      <c r="R134" s="190"/>
      <c r="S134" s="190"/>
      <c r="T134" s="198"/>
      <c r="AT134" s="199" t="s">
        <v>174</v>
      </c>
      <c r="AU134" s="199" t="s">
        <v>86</v>
      </c>
      <c r="AV134" s="188" t="s">
        <v>86</v>
      </c>
      <c r="AW134" s="188" t="s">
        <v>31</v>
      </c>
      <c r="AX134" s="188" t="s">
        <v>84</v>
      </c>
      <c r="AY134" s="199" t="s">
        <v>165</v>
      </c>
    </row>
    <row r="135" spans="2:65" s="20" customFormat="1" ht="24.2" customHeight="1">
      <c r="B135" s="21"/>
      <c r="C135" s="175" t="s">
        <v>172</v>
      </c>
      <c r="D135" s="175" t="s">
        <v>167</v>
      </c>
      <c r="E135" s="176" t="s">
        <v>900</v>
      </c>
      <c r="F135" s="177" t="s">
        <v>901</v>
      </c>
      <c r="G135" s="178" t="s">
        <v>170</v>
      </c>
      <c r="H135" s="179">
        <v>4.32</v>
      </c>
      <c r="I135" s="180"/>
      <c r="J135" s="181">
        <f>ROUND(I135*H135,2)</f>
        <v>0</v>
      </c>
      <c r="K135" s="177" t="s">
        <v>171</v>
      </c>
      <c r="L135" s="25"/>
      <c r="M135" s="182" t="s">
        <v>1</v>
      </c>
      <c r="N135" s="183" t="s">
        <v>41</v>
      </c>
      <c r="O135" s="22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AR135" s="186" t="s">
        <v>172</v>
      </c>
      <c r="AT135" s="186" t="s">
        <v>167</v>
      </c>
      <c r="AU135" s="186" t="s">
        <v>86</v>
      </c>
      <c r="AY135" s="3" t="s">
        <v>165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3" t="s">
        <v>84</v>
      </c>
      <c r="BK135" s="187">
        <f>ROUND(I135*H135,2)</f>
        <v>0</v>
      </c>
      <c r="BL135" s="3" t="s">
        <v>172</v>
      </c>
      <c r="BM135" s="186" t="s">
        <v>941</v>
      </c>
    </row>
    <row r="136" spans="2:65" s="211" customFormat="1">
      <c r="B136" s="212"/>
      <c r="C136" s="213"/>
      <c r="D136" s="191" t="s">
        <v>174</v>
      </c>
      <c r="E136" s="214" t="s">
        <v>1</v>
      </c>
      <c r="F136" s="215" t="s">
        <v>903</v>
      </c>
      <c r="G136" s="213"/>
      <c r="H136" s="214" t="s">
        <v>1</v>
      </c>
      <c r="I136" s="216"/>
      <c r="J136" s="213"/>
      <c r="K136" s="213"/>
      <c r="L136" s="217"/>
      <c r="M136" s="218"/>
      <c r="N136" s="213"/>
      <c r="O136" s="213"/>
      <c r="P136" s="213"/>
      <c r="Q136" s="213"/>
      <c r="R136" s="213"/>
      <c r="S136" s="213"/>
      <c r="T136" s="219"/>
      <c r="AT136" s="220" t="s">
        <v>174</v>
      </c>
      <c r="AU136" s="220" t="s">
        <v>86</v>
      </c>
      <c r="AV136" s="211" t="s">
        <v>84</v>
      </c>
      <c r="AW136" s="211" t="s">
        <v>31</v>
      </c>
      <c r="AX136" s="211" t="s">
        <v>76</v>
      </c>
      <c r="AY136" s="220" t="s">
        <v>165</v>
      </c>
    </row>
    <row r="137" spans="2:65" s="188" customFormat="1">
      <c r="B137" s="189"/>
      <c r="C137" s="190"/>
      <c r="D137" s="191" t="s">
        <v>174</v>
      </c>
      <c r="E137" s="192" t="s">
        <v>1</v>
      </c>
      <c r="F137" s="193" t="s">
        <v>942</v>
      </c>
      <c r="G137" s="190"/>
      <c r="H137" s="194">
        <v>4.32</v>
      </c>
      <c r="I137" s="195"/>
      <c r="J137" s="190"/>
      <c r="K137" s="190"/>
      <c r="L137" s="196"/>
      <c r="M137" s="197"/>
      <c r="N137" s="190"/>
      <c r="O137" s="190"/>
      <c r="P137" s="190"/>
      <c r="Q137" s="190"/>
      <c r="R137" s="190"/>
      <c r="S137" s="190"/>
      <c r="T137" s="198"/>
      <c r="AT137" s="199" t="s">
        <v>174</v>
      </c>
      <c r="AU137" s="199" t="s">
        <v>86</v>
      </c>
      <c r="AV137" s="188" t="s">
        <v>86</v>
      </c>
      <c r="AW137" s="188" t="s">
        <v>31</v>
      </c>
      <c r="AX137" s="188" t="s">
        <v>84</v>
      </c>
      <c r="AY137" s="199" t="s">
        <v>165</v>
      </c>
    </row>
    <row r="138" spans="2:65" s="20" customFormat="1" ht="16.5" customHeight="1">
      <c r="B138" s="21"/>
      <c r="C138" s="221" t="s">
        <v>191</v>
      </c>
      <c r="D138" s="221" t="s">
        <v>199</v>
      </c>
      <c r="E138" s="222" t="s">
        <v>905</v>
      </c>
      <c r="F138" s="223" t="s">
        <v>906</v>
      </c>
      <c r="G138" s="224" t="s">
        <v>202</v>
      </c>
      <c r="H138" s="225">
        <v>5.8319999999999999</v>
      </c>
      <c r="I138" s="226"/>
      <c r="J138" s="227">
        <f>ROUND(I138*H138,2)</f>
        <v>0</v>
      </c>
      <c r="K138" s="223" t="s">
        <v>171</v>
      </c>
      <c r="L138" s="228"/>
      <c r="M138" s="229" t="s">
        <v>1</v>
      </c>
      <c r="N138" s="230" t="s">
        <v>41</v>
      </c>
      <c r="O138" s="22"/>
      <c r="P138" s="184">
        <f>O138*H138</f>
        <v>0</v>
      </c>
      <c r="Q138" s="184">
        <v>1</v>
      </c>
      <c r="R138" s="184">
        <f>Q138*H138</f>
        <v>5.8319999999999999</v>
      </c>
      <c r="S138" s="184">
        <v>0</v>
      </c>
      <c r="T138" s="185">
        <f>S138*H138</f>
        <v>0</v>
      </c>
      <c r="AR138" s="186" t="s">
        <v>203</v>
      </c>
      <c r="AT138" s="186" t="s">
        <v>199</v>
      </c>
      <c r="AU138" s="186" t="s">
        <v>86</v>
      </c>
      <c r="AY138" s="3" t="s">
        <v>165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3" t="s">
        <v>84</v>
      </c>
      <c r="BK138" s="187">
        <f>ROUND(I138*H138,2)</f>
        <v>0</v>
      </c>
      <c r="BL138" s="3" t="s">
        <v>172</v>
      </c>
      <c r="BM138" s="186" t="s">
        <v>943</v>
      </c>
    </row>
    <row r="139" spans="2:65" s="211" customFormat="1" ht="22.5">
      <c r="B139" s="212"/>
      <c r="C139" s="213"/>
      <c r="D139" s="191" t="s">
        <v>174</v>
      </c>
      <c r="E139" s="214" t="s">
        <v>1</v>
      </c>
      <c r="F139" s="215" t="s">
        <v>944</v>
      </c>
      <c r="G139" s="213"/>
      <c r="H139" s="214" t="s">
        <v>1</v>
      </c>
      <c r="I139" s="216"/>
      <c r="J139" s="213"/>
      <c r="K139" s="213"/>
      <c r="L139" s="217"/>
      <c r="M139" s="218"/>
      <c r="N139" s="213"/>
      <c r="O139" s="213"/>
      <c r="P139" s="213"/>
      <c r="Q139" s="213"/>
      <c r="R139" s="213"/>
      <c r="S139" s="213"/>
      <c r="T139" s="219"/>
      <c r="AT139" s="220" t="s">
        <v>174</v>
      </c>
      <c r="AU139" s="220" t="s">
        <v>86</v>
      </c>
      <c r="AV139" s="211" t="s">
        <v>84</v>
      </c>
      <c r="AW139" s="211" t="s">
        <v>31</v>
      </c>
      <c r="AX139" s="211" t="s">
        <v>76</v>
      </c>
      <c r="AY139" s="220" t="s">
        <v>165</v>
      </c>
    </row>
    <row r="140" spans="2:65" s="188" customFormat="1">
      <c r="B140" s="189"/>
      <c r="C140" s="190"/>
      <c r="D140" s="191" t="s">
        <v>174</v>
      </c>
      <c r="E140" s="192" t="s">
        <v>1</v>
      </c>
      <c r="F140" s="193" t="s">
        <v>945</v>
      </c>
      <c r="G140" s="190"/>
      <c r="H140" s="194">
        <v>5.8319999999999999</v>
      </c>
      <c r="I140" s="195"/>
      <c r="J140" s="190"/>
      <c r="K140" s="190"/>
      <c r="L140" s="196"/>
      <c r="M140" s="197"/>
      <c r="N140" s="190"/>
      <c r="O140" s="190"/>
      <c r="P140" s="190"/>
      <c r="Q140" s="190"/>
      <c r="R140" s="190"/>
      <c r="S140" s="190"/>
      <c r="T140" s="198"/>
      <c r="AT140" s="199" t="s">
        <v>174</v>
      </c>
      <c r="AU140" s="199" t="s">
        <v>86</v>
      </c>
      <c r="AV140" s="188" t="s">
        <v>86</v>
      </c>
      <c r="AW140" s="188" t="s">
        <v>31</v>
      </c>
      <c r="AX140" s="188" t="s">
        <v>84</v>
      </c>
      <c r="AY140" s="199" t="s">
        <v>165</v>
      </c>
    </row>
    <row r="141" spans="2:65" s="20" customFormat="1" ht="16.5" customHeight="1">
      <c r="B141" s="21"/>
      <c r="C141" s="175" t="s">
        <v>198</v>
      </c>
      <c r="D141" s="175" t="s">
        <v>167</v>
      </c>
      <c r="E141" s="176" t="s">
        <v>910</v>
      </c>
      <c r="F141" s="177" t="s">
        <v>911</v>
      </c>
      <c r="G141" s="178" t="s">
        <v>170</v>
      </c>
      <c r="H141" s="179">
        <v>2.16</v>
      </c>
      <c r="I141" s="180"/>
      <c r="J141" s="181">
        <f>ROUND(I141*H141,2)</f>
        <v>0</v>
      </c>
      <c r="K141" s="177" t="s">
        <v>171</v>
      </c>
      <c r="L141" s="25"/>
      <c r="M141" s="182" t="s">
        <v>1</v>
      </c>
      <c r="N141" s="183" t="s">
        <v>41</v>
      </c>
      <c r="O141" s="22"/>
      <c r="P141" s="184">
        <f>O141*H141</f>
        <v>0</v>
      </c>
      <c r="Q141" s="184">
        <v>1.8907700000000001</v>
      </c>
      <c r="R141" s="184">
        <f>Q141*H141</f>
        <v>4.0840632000000001</v>
      </c>
      <c r="S141" s="184">
        <v>0</v>
      </c>
      <c r="T141" s="185">
        <f>S141*H141</f>
        <v>0</v>
      </c>
      <c r="AR141" s="186" t="s">
        <v>172</v>
      </c>
      <c r="AT141" s="186" t="s">
        <v>167</v>
      </c>
      <c r="AU141" s="186" t="s">
        <v>86</v>
      </c>
      <c r="AY141" s="3" t="s">
        <v>165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3" t="s">
        <v>84</v>
      </c>
      <c r="BK141" s="187">
        <f>ROUND(I141*H141,2)</f>
        <v>0</v>
      </c>
      <c r="BL141" s="3" t="s">
        <v>172</v>
      </c>
      <c r="BM141" s="186" t="s">
        <v>946</v>
      </c>
    </row>
    <row r="142" spans="2:65" s="211" customFormat="1">
      <c r="B142" s="212"/>
      <c r="C142" s="213"/>
      <c r="D142" s="191" t="s">
        <v>174</v>
      </c>
      <c r="E142" s="214" t="s">
        <v>1</v>
      </c>
      <c r="F142" s="215" t="s">
        <v>913</v>
      </c>
      <c r="G142" s="213"/>
      <c r="H142" s="214" t="s">
        <v>1</v>
      </c>
      <c r="I142" s="216"/>
      <c r="J142" s="213"/>
      <c r="K142" s="213"/>
      <c r="L142" s="217"/>
      <c r="M142" s="218"/>
      <c r="N142" s="213"/>
      <c r="O142" s="213"/>
      <c r="P142" s="213"/>
      <c r="Q142" s="213"/>
      <c r="R142" s="213"/>
      <c r="S142" s="213"/>
      <c r="T142" s="219"/>
      <c r="AT142" s="220" t="s">
        <v>174</v>
      </c>
      <c r="AU142" s="220" t="s">
        <v>86</v>
      </c>
      <c r="AV142" s="211" t="s">
        <v>84</v>
      </c>
      <c r="AW142" s="211" t="s">
        <v>31</v>
      </c>
      <c r="AX142" s="211" t="s">
        <v>76</v>
      </c>
      <c r="AY142" s="220" t="s">
        <v>165</v>
      </c>
    </row>
    <row r="143" spans="2:65" s="188" customFormat="1">
      <c r="B143" s="189"/>
      <c r="C143" s="190"/>
      <c r="D143" s="191" t="s">
        <v>174</v>
      </c>
      <c r="E143" s="192" t="s">
        <v>1</v>
      </c>
      <c r="F143" s="193" t="s">
        <v>947</v>
      </c>
      <c r="G143" s="190"/>
      <c r="H143" s="194">
        <v>2.16</v>
      </c>
      <c r="I143" s="195"/>
      <c r="J143" s="190"/>
      <c r="K143" s="190"/>
      <c r="L143" s="196"/>
      <c r="M143" s="197"/>
      <c r="N143" s="190"/>
      <c r="O143" s="190"/>
      <c r="P143" s="190"/>
      <c r="Q143" s="190"/>
      <c r="R143" s="190"/>
      <c r="S143" s="190"/>
      <c r="T143" s="198"/>
      <c r="AT143" s="199" t="s">
        <v>174</v>
      </c>
      <c r="AU143" s="199" t="s">
        <v>86</v>
      </c>
      <c r="AV143" s="188" t="s">
        <v>86</v>
      </c>
      <c r="AW143" s="188" t="s">
        <v>31</v>
      </c>
      <c r="AX143" s="188" t="s">
        <v>84</v>
      </c>
      <c r="AY143" s="199" t="s">
        <v>165</v>
      </c>
    </row>
    <row r="144" spans="2:65" s="20" customFormat="1" ht="24.2" customHeight="1">
      <c r="B144" s="21"/>
      <c r="C144" s="175" t="s">
        <v>206</v>
      </c>
      <c r="D144" s="175" t="s">
        <v>167</v>
      </c>
      <c r="E144" s="176" t="s">
        <v>948</v>
      </c>
      <c r="F144" s="177" t="s">
        <v>949</v>
      </c>
      <c r="G144" s="178" t="s">
        <v>337</v>
      </c>
      <c r="H144" s="179">
        <v>24</v>
      </c>
      <c r="I144" s="180"/>
      <c r="J144" s="181">
        <f>ROUND(I144*H144,2)</f>
        <v>0</v>
      </c>
      <c r="K144" s="177" t="s">
        <v>171</v>
      </c>
      <c r="L144" s="25"/>
      <c r="M144" s="182" t="s">
        <v>1</v>
      </c>
      <c r="N144" s="183" t="s">
        <v>41</v>
      </c>
      <c r="O144" s="22"/>
      <c r="P144" s="184">
        <f>O144*H144</f>
        <v>0</v>
      </c>
      <c r="Q144" s="184">
        <v>1.0000000000000001E-5</v>
      </c>
      <c r="R144" s="184">
        <f>Q144*H144</f>
        <v>2.4000000000000003E-4</v>
      </c>
      <c r="S144" s="184">
        <v>0</v>
      </c>
      <c r="T144" s="185">
        <f>S144*H144</f>
        <v>0</v>
      </c>
      <c r="AR144" s="186" t="s">
        <v>172</v>
      </c>
      <c r="AT144" s="186" t="s">
        <v>167</v>
      </c>
      <c r="AU144" s="186" t="s">
        <v>86</v>
      </c>
      <c r="AY144" s="3" t="s">
        <v>165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3" t="s">
        <v>84</v>
      </c>
      <c r="BK144" s="187">
        <f>ROUND(I144*H144,2)</f>
        <v>0</v>
      </c>
      <c r="BL144" s="3" t="s">
        <v>172</v>
      </c>
      <c r="BM144" s="186" t="s">
        <v>950</v>
      </c>
    </row>
    <row r="145" spans="2:65" s="211" customFormat="1">
      <c r="B145" s="212"/>
      <c r="C145" s="213"/>
      <c r="D145" s="191" t="s">
        <v>174</v>
      </c>
      <c r="E145" s="214" t="s">
        <v>1</v>
      </c>
      <c r="F145" s="215" t="s">
        <v>870</v>
      </c>
      <c r="G145" s="213"/>
      <c r="H145" s="214" t="s">
        <v>1</v>
      </c>
      <c r="I145" s="216"/>
      <c r="J145" s="213"/>
      <c r="K145" s="213"/>
      <c r="L145" s="217"/>
      <c r="M145" s="218"/>
      <c r="N145" s="213"/>
      <c r="O145" s="213"/>
      <c r="P145" s="213"/>
      <c r="Q145" s="213"/>
      <c r="R145" s="213"/>
      <c r="S145" s="213"/>
      <c r="T145" s="219"/>
      <c r="AT145" s="220" t="s">
        <v>174</v>
      </c>
      <c r="AU145" s="220" t="s">
        <v>86</v>
      </c>
      <c r="AV145" s="211" t="s">
        <v>84</v>
      </c>
      <c r="AW145" s="211" t="s">
        <v>31</v>
      </c>
      <c r="AX145" s="211" t="s">
        <v>76</v>
      </c>
      <c r="AY145" s="220" t="s">
        <v>165</v>
      </c>
    </row>
    <row r="146" spans="2:65" s="188" customFormat="1">
      <c r="B146" s="189"/>
      <c r="C146" s="190"/>
      <c r="D146" s="191" t="s">
        <v>174</v>
      </c>
      <c r="E146" s="192" t="s">
        <v>1</v>
      </c>
      <c r="F146" s="193" t="s">
        <v>287</v>
      </c>
      <c r="G146" s="190"/>
      <c r="H146" s="194">
        <v>24</v>
      </c>
      <c r="I146" s="195"/>
      <c r="J146" s="190"/>
      <c r="K146" s="190"/>
      <c r="L146" s="196"/>
      <c r="M146" s="197"/>
      <c r="N146" s="190"/>
      <c r="O146" s="190"/>
      <c r="P146" s="190"/>
      <c r="Q146" s="190"/>
      <c r="R146" s="190"/>
      <c r="S146" s="190"/>
      <c r="T146" s="198"/>
      <c r="AT146" s="199" t="s">
        <v>174</v>
      </c>
      <c r="AU146" s="199" t="s">
        <v>86</v>
      </c>
      <c r="AV146" s="188" t="s">
        <v>86</v>
      </c>
      <c r="AW146" s="188" t="s">
        <v>31</v>
      </c>
      <c r="AX146" s="188" t="s">
        <v>84</v>
      </c>
      <c r="AY146" s="199" t="s">
        <v>165</v>
      </c>
    </row>
    <row r="147" spans="2:65" s="20" customFormat="1" ht="16.5" customHeight="1">
      <c r="B147" s="21"/>
      <c r="C147" s="221" t="s">
        <v>203</v>
      </c>
      <c r="D147" s="221" t="s">
        <v>199</v>
      </c>
      <c r="E147" s="222" t="s">
        <v>951</v>
      </c>
      <c r="F147" s="223" t="s">
        <v>952</v>
      </c>
      <c r="G147" s="224" t="s">
        <v>337</v>
      </c>
      <c r="H147" s="225">
        <v>25.2</v>
      </c>
      <c r="I147" s="226"/>
      <c r="J147" s="227">
        <f>ROUND(I147*H147,2)</f>
        <v>0</v>
      </c>
      <c r="K147" s="223" t="s">
        <v>171</v>
      </c>
      <c r="L147" s="228"/>
      <c r="M147" s="229" t="s">
        <v>1</v>
      </c>
      <c r="N147" s="230" t="s">
        <v>41</v>
      </c>
      <c r="O147" s="22"/>
      <c r="P147" s="184">
        <f>O147*H147</f>
        <v>0</v>
      </c>
      <c r="Q147" s="184">
        <v>2.5899999999999999E-3</v>
      </c>
      <c r="R147" s="184">
        <f>Q147*H147</f>
        <v>6.5267999999999993E-2</v>
      </c>
      <c r="S147" s="184">
        <v>0</v>
      </c>
      <c r="T147" s="185">
        <f>S147*H147</f>
        <v>0</v>
      </c>
      <c r="AR147" s="186" t="s">
        <v>203</v>
      </c>
      <c r="AT147" s="186" t="s">
        <v>199</v>
      </c>
      <c r="AU147" s="186" t="s">
        <v>86</v>
      </c>
      <c r="AY147" s="3" t="s">
        <v>165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3" t="s">
        <v>84</v>
      </c>
      <c r="BK147" s="187">
        <f>ROUND(I147*H147,2)</f>
        <v>0</v>
      </c>
      <c r="BL147" s="3" t="s">
        <v>172</v>
      </c>
      <c r="BM147" s="186" t="s">
        <v>953</v>
      </c>
    </row>
    <row r="148" spans="2:65" s="211" customFormat="1">
      <c r="B148" s="212"/>
      <c r="C148" s="213"/>
      <c r="D148" s="191" t="s">
        <v>174</v>
      </c>
      <c r="E148" s="214" t="s">
        <v>1</v>
      </c>
      <c r="F148" s="215" t="s">
        <v>954</v>
      </c>
      <c r="G148" s="213"/>
      <c r="H148" s="214" t="s">
        <v>1</v>
      </c>
      <c r="I148" s="216"/>
      <c r="J148" s="213"/>
      <c r="K148" s="213"/>
      <c r="L148" s="217"/>
      <c r="M148" s="218"/>
      <c r="N148" s="213"/>
      <c r="O148" s="213"/>
      <c r="P148" s="213"/>
      <c r="Q148" s="213"/>
      <c r="R148" s="213"/>
      <c r="S148" s="213"/>
      <c r="T148" s="219"/>
      <c r="AT148" s="220" t="s">
        <v>174</v>
      </c>
      <c r="AU148" s="220" t="s">
        <v>86</v>
      </c>
      <c r="AV148" s="211" t="s">
        <v>84</v>
      </c>
      <c r="AW148" s="211" t="s">
        <v>31</v>
      </c>
      <c r="AX148" s="211" t="s">
        <v>76</v>
      </c>
      <c r="AY148" s="220" t="s">
        <v>165</v>
      </c>
    </row>
    <row r="149" spans="2:65" s="188" customFormat="1">
      <c r="B149" s="189"/>
      <c r="C149" s="190"/>
      <c r="D149" s="191" t="s">
        <v>174</v>
      </c>
      <c r="E149" s="192" t="s">
        <v>1</v>
      </c>
      <c r="F149" s="193" t="s">
        <v>955</v>
      </c>
      <c r="G149" s="190"/>
      <c r="H149" s="194">
        <v>25.2</v>
      </c>
      <c r="I149" s="195"/>
      <c r="J149" s="190"/>
      <c r="K149" s="190"/>
      <c r="L149" s="196"/>
      <c r="M149" s="197"/>
      <c r="N149" s="190"/>
      <c r="O149" s="190"/>
      <c r="P149" s="190"/>
      <c r="Q149" s="190"/>
      <c r="R149" s="190"/>
      <c r="S149" s="190"/>
      <c r="T149" s="198"/>
      <c r="AT149" s="199" t="s">
        <v>174</v>
      </c>
      <c r="AU149" s="199" t="s">
        <v>86</v>
      </c>
      <c r="AV149" s="188" t="s">
        <v>86</v>
      </c>
      <c r="AW149" s="188" t="s">
        <v>31</v>
      </c>
      <c r="AX149" s="188" t="s">
        <v>84</v>
      </c>
      <c r="AY149" s="199" t="s">
        <v>165</v>
      </c>
    </row>
    <row r="150" spans="2:65" s="20" customFormat="1" ht="33" customHeight="1">
      <c r="B150" s="21"/>
      <c r="C150" s="175" t="s">
        <v>214</v>
      </c>
      <c r="D150" s="175" t="s">
        <v>167</v>
      </c>
      <c r="E150" s="176" t="s">
        <v>956</v>
      </c>
      <c r="F150" s="177" t="s">
        <v>957</v>
      </c>
      <c r="G150" s="178" t="s">
        <v>427</v>
      </c>
      <c r="H150" s="179">
        <v>2</v>
      </c>
      <c r="I150" s="180"/>
      <c r="J150" s="181">
        <f>ROUND(I150*H150,2)</f>
        <v>0</v>
      </c>
      <c r="K150" s="177" t="s">
        <v>171</v>
      </c>
      <c r="L150" s="25"/>
      <c r="M150" s="182" t="s">
        <v>1</v>
      </c>
      <c r="N150" s="183" t="s">
        <v>41</v>
      </c>
      <c r="O150" s="22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AR150" s="186" t="s">
        <v>172</v>
      </c>
      <c r="AT150" s="186" t="s">
        <v>167</v>
      </c>
      <c r="AU150" s="186" t="s">
        <v>86</v>
      </c>
      <c r="AY150" s="3" t="s">
        <v>165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3" t="s">
        <v>84</v>
      </c>
      <c r="BK150" s="187">
        <f>ROUND(I150*H150,2)</f>
        <v>0</v>
      </c>
      <c r="BL150" s="3" t="s">
        <v>172</v>
      </c>
      <c r="BM150" s="186" t="s">
        <v>958</v>
      </c>
    </row>
    <row r="151" spans="2:65" s="188" customFormat="1">
      <c r="B151" s="189"/>
      <c r="C151" s="190"/>
      <c r="D151" s="191" t="s">
        <v>174</v>
      </c>
      <c r="E151" s="192" t="s">
        <v>1</v>
      </c>
      <c r="F151" s="193" t="s">
        <v>86</v>
      </c>
      <c r="G151" s="190"/>
      <c r="H151" s="194">
        <v>2</v>
      </c>
      <c r="I151" s="195"/>
      <c r="J151" s="190"/>
      <c r="K151" s="190"/>
      <c r="L151" s="196"/>
      <c r="M151" s="197"/>
      <c r="N151" s="190"/>
      <c r="O151" s="190"/>
      <c r="P151" s="190"/>
      <c r="Q151" s="190"/>
      <c r="R151" s="190"/>
      <c r="S151" s="190"/>
      <c r="T151" s="198"/>
      <c r="AT151" s="199" t="s">
        <v>174</v>
      </c>
      <c r="AU151" s="199" t="s">
        <v>86</v>
      </c>
      <c r="AV151" s="188" t="s">
        <v>86</v>
      </c>
      <c r="AW151" s="188" t="s">
        <v>31</v>
      </c>
      <c r="AX151" s="188" t="s">
        <v>84</v>
      </c>
      <c r="AY151" s="199" t="s">
        <v>165</v>
      </c>
    </row>
    <row r="152" spans="2:65" s="20" customFormat="1" ht="21.75" customHeight="1">
      <c r="B152" s="21"/>
      <c r="C152" s="221" t="s">
        <v>222</v>
      </c>
      <c r="D152" s="221" t="s">
        <v>199</v>
      </c>
      <c r="E152" s="222" t="s">
        <v>959</v>
      </c>
      <c r="F152" s="223" t="s">
        <v>960</v>
      </c>
      <c r="G152" s="224" t="s">
        <v>427</v>
      </c>
      <c r="H152" s="225">
        <v>2</v>
      </c>
      <c r="I152" s="226"/>
      <c r="J152" s="227">
        <f>ROUND(I152*H152,2)</f>
        <v>0</v>
      </c>
      <c r="K152" s="223" t="s">
        <v>171</v>
      </c>
      <c r="L152" s="228"/>
      <c r="M152" s="229" t="s">
        <v>1</v>
      </c>
      <c r="N152" s="230" t="s">
        <v>41</v>
      </c>
      <c r="O152" s="22"/>
      <c r="P152" s="184">
        <f>O152*H152</f>
        <v>0</v>
      </c>
      <c r="Q152" s="184">
        <v>6.9999999999999999E-4</v>
      </c>
      <c r="R152" s="184">
        <f>Q152*H152</f>
        <v>1.4E-3</v>
      </c>
      <c r="S152" s="184">
        <v>0</v>
      </c>
      <c r="T152" s="185">
        <f>S152*H152</f>
        <v>0</v>
      </c>
      <c r="AR152" s="186" t="s">
        <v>203</v>
      </c>
      <c r="AT152" s="186" t="s">
        <v>199</v>
      </c>
      <c r="AU152" s="186" t="s">
        <v>86</v>
      </c>
      <c r="AY152" s="3" t="s">
        <v>165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3" t="s">
        <v>84</v>
      </c>
      <c r="BK152" s="187">
        <f>ROUND(I152*H152,2)</f>
        <v>0</v>
      </c>
      <c r="BL152" s="3" t="s">
        <v>172</v>
      </c>
      <c r="BM152" s="186" t="s">
        <v>961</v>
      </c>
    </row>
    <row r="153" spans="2:65" s="188" customFormat="1">
      <c r="B153" s="189"/>
      <c r="C153" s="190"/>
      <c r="D153" s="191" t="s">
        <v>174</v>
      </c>
      <c r="E153" s="192" t="s">
        <v>1</v>
      </c>
      <c r="F153" s="193" t="s">
        <v>86</v>
      </c>
      <c r="G153" s="190"/>
      <c r="H153" s="194">
        <v>2</v>
      </c>
      <c r="I153" s="195"/>
      <c r="J153" s="190"/>
      <c r="K153" s="190"/>
      <c r="L153" s="196"/>
      <c r="M153" s="197"/>
      <c r="N153" s="190"/>
      <c r="O153" s="190"/>
      <c r="P153" s="190"/>
      <c r="Q153" s="190"/>
      <c r="R153" s="190"/>
      <c r="S153" s="190"/>
      <c r="T153" s="198"/>
      <c r="AT153" s="199" t="s">
        <v>174</v>
      </c>
      <c r="AU153" s="199" t="s">
        <v>86</v>
      </c>
      <c r="AV153" s="188" t="s">
        <v>86</v>
      </c>
      <c r="AW153" s="188" t="s">
        <v>31</v>
      </c>
      <c r="AX153" s="188" t="s">
        <v>84</v>
      </c>
      <c r="AY153" s="199" t="s">
        <v>165</v>
      </c>
    </row>
    <row r="154" spans="2:65" s="20" customFormat="1" ht="24.2" customHeight="1">
      <c r="B154" s="21"/>
      <c r="C154" s="175" t="s">
        <v>229</v>
      </c>
      <c r="D154" s="175" t="s">
        <v>167</v>
      </c>
      <c r="E154" s="176" t="s">
        <v>962</v>
      </c>
      <c r="F154" s="177" t="s">
        <v>963</v>
      </c>
      <c r="G154" s="178" t="s">
        <v>427</v>
      </c>
      <c r="H154" s="179">
        <v>1</v>
      </c>
      <c r="I154" s="180"/>
      <c r="J154" s="181">
        <f>ROUND(I154*H154,2)</f>
        <v>0</v>
      </c>
      <c r="K154" s="177" t="s">
        <v>171</v>
      </c>
      <c r="L154" s="25"/>
      <c r="M154" s="182" t="s">
        <v>1</v>
      </c>
      <c r="N154" s="183" t="s">
        <v>41</v>
      </c>
      <c r="O154" s="22"/>
      <c r="P154" s="184">
        <f>O154*H154</f>
        <v>0</v>
      </c>
      <c r="Q154" s="184">
        <v>4.0050000000000002E-2</v>
      </c>
      <c r="R154" s="184">
        <f>Q154*H154</f>
        <v>4.0050000000000002E-2</v>
      </c>
      <c r="S154" s="184">
        <v>0</v>
      </c>
      <c r="T154" s="185">
        <f>S154*H154</f>
        <v>0</v>
      </c>
      <c r="AR154" s="186" t="s">
        <v>172</v>
      </c>
      <c r="AT154" s="186" t="s">
        <v>167</v>
      </c>
      <c r="AU154" s="186" t="s">
        <v>86</v>
      </c>
      <c r="AY154" s="3" t="s">
        <v>165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3" t="s">
        <v>84</v>
      </c>
      <c r="BK154" s="187">
        <f>ROUND(I154*H154,2)</f>
        <v>0</v>
      </c>
      <c r="BL154" s="3" t="s">
        <v>172</v>
      </c>
      <c r="BM154" s="186" t="s">
        <v>964</v>
      </c>
    </row>
    <row r="155" spans="2:65" s="188" customFormat="1">
      <c r="B155" s="189"/>
      <c r="C155" s="190"/>
      <c r="D155" s="191" t="s">
        <v>174</v>
      </c>
      <c r="E155" s="192" t="s">
        <v>1</v>
      </c>
      <c r="F155" s="193" t="s">
        <v>84</v>
      </c>
      <c r="G155" s="190"/>
      <c r="H155" s="194">
        <v>1</v>
      </c>
      <c r="I155" s="195"/>
      <c r="J155" s="190"/>
      <c r="K155" s="190"/>
      <c r="L155" s="196"/>
      <c r="M155" s="197"/>
      <c r="N155" s="190"/>
      <c r="O155" s="190"/>
      <c r="P155" s="190"/>
      <c r="Q155" s="190"/>
      <c r="R155" s="190"/>
      <c r="S155" s="190"/>
      <c r="T155" s="198"/>
      <c r="AT155" s="199" t="s">
        <v>174</v>
      </c>
      <c r="AU155" s="199" t="s">
        <v>86</v>
      </c>
      <c r="AV155" s="188" t="s">
        <v>86</v>
      </c>
      <c r="AW155" s="188" t="s">
        <v>31</v>
      </c>
      <c r="AX155" s="188" t="s">
        <v>84</v>
      </c>
      <c r="AY155" s="199" t="s">
        <v>165</v>
      </c>
    </row>
    <row r="156" spans="2:65" s="20" customFormat="1" ht="33" customHeight="1">
      <c r="B156" s="21"/>
      <c r="C156" s="175" t="s">
        <v>8</v>
      </c>
      <c r="D156" s="175" t="s">
        <v>167</v>
      </c>
      <c r="E156" s="176" t="s">
        <v>965</v>
      </c>
      <c r="F156" s="177" t="s">
        <v>966</v>
      </c>
      <c r="G156" s="178" t="s">
        <v>427</v>
      </c>
      <c r="H156" s="179">
        <v>1</v>
      </c>
      <c r="I156" s="180"/>
      <c r="J156" s="181">
        <f>ROUND(I156*H156,2)</f>
        <v>0</v>
      </c>
      <c r="K156" s="177" t="s">
        <v>171</v>
      </c>
      <c r="L156" s="25"/>
      <c r="M156" s="182" t="s">
        <v>1</v>
      </c>
      <c r="N156" s="183" t="s">
        <v>41</v>
      </c>
      <c r="O156" s="22"/>
      <c r="P156" s="184">
        <f>O156*H156</f>
        <v>0</v>
      </c>
      <c r="Q156" s="184">
        <v>5.94E-3</v>
      </c>
      <c r="R156" s="184">
        <f>Q156*H156</f>
        <v>5.94E-3</v>
      </c>
      <c r="S156" s="184">
        <v>0</v>
      </c>
      <c r="T156" s="185">
        <f>S156*H156</f>
        <v>0</v>
      </c>
      <c r="AR156" s="186" t="s">
        <v>172</v>
      </c>
      <c r="AT156" s="186" t="s">
        <v>167</v>
      </c>
      <c r="AU156" s="186" t="s">
        <v>86</v>
      </c>
      <c r="AY156" s="3" t="s">
        <v>165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3" t="s">
        <v>84</v>
      </c>
      <c r="BK156" s="187">
        <f>ROUND(I156*H156,2)</f>
        <v>0</v>
      </c>
      <c r="BL156" s="3" t="s">
        <v>172</v>
      </c>
      <c r="BM156" s="186" t="s">
        <v>967</v>
      </c>
    </row>
    <row r="157" spans="2:65" s="188" customFormat="1">
      <c r="B157" s="189"/>
      <c r="C157" s="190"/>
      <c r="D157" s="191" t="s">
        <v>174</v>
      </c>
      <c r="E157" s="192" t="s">
        <v>1</v>
      </c>
      <c r="F157" s="193" t="s">
        <v>84</v>
      </c>
      <c r="G157" s="190"/>
      <c r="H157" s="194">
        <v>1</v>
      </c>
      <c r="I157" s="195"/>
      <c r="J157" s="190"/>
      <c r="K157" s="190"/>
      <c r="L157" s="196"/>
      <c r="M157" s="197"/>
      <c r="N157" s="190"/>
      <c r="O157" s="190"/>
      <c r="P157" s="190"/>
      <c r="Q157" s="190"/>
      <c r="R157" s="190"/>
      <c r="S157" s="190"/>
      <c r="T157" s="198"/>
      <c r="AT157" s="199" t="s">
        <v>174</v>
      </c>
      <c r="AU157" s="199" t="s">
        <v>86</v>
      </c>
      <c r="AV157" s="188" t="s">
        <v>86</v>
      </c>
      <c r="AW157" s="188" t="s">
        <v>31</v>
      </c>
      <c r="AX157" s="188" t="s">
        <v>84</v>
      </c>
      <c r="AY157" s="199" t="s">
        <v>165</v>
      </c>
    </row>
    <row r="158" spans="2:65" s="20" customFormat="1" ht="24.2" customHeight="1">
      <c r="B158" s="21"/>
      <c r="C158" s="175" t="s">
        <v>237</v>
      </c>
      <c r="D158" s="175" t="s">
        <v>167</v>
      </c>
      <c r="E158" s="176" t="s">
        <v>968</v>
      </c>
      <c r="F158" s="177" t="s">
        <v>969</v>
      </c>
      <c r="G158" s="178" t="s">
        <v>427</v>
      </c>
      <c r="H158" s="179">
        <v>1</v>
      </c>
      <c r="I158" s="180"/>
      <c r="J158" s="181">
        <f>ROUND(I158*H158,2)</f>
        <v>0</v>
      </c>
      <c r="K158" s="177" t="s">
        <v>171</v>
      </c>
      <c r="L158" s="25"/>
      <c r="M158" s="182" t="s">
        <v>1</v>
      </c>
      <c r="N158" s="183" t="s">
        <v>41</v>
      </c>
      <c r="O158" s="22"/>
      <c r="P158" s="184">
        <f>O158*H158</f>
        <v>0</v>
      </c>
      <c r="Q158" s="184">
        <v>1.9400000000000001E-3</v>
      </c>
      <c r="R158" s="184">
        <f>Q158*H158</f>
        <v>1.9400000000000001E-3</v>
      </c>
      <c r="S158" s="184">
        <v>0</v>
      </c>
      <c r="T158" s="185">
        <f>S158*H158</f>
        <v>0</v>
      </c>
      <c r="AR158" s="186" t="s">
        <v>172</v>
      </c>
      <c r="AT158" s="186" t="s">
        <v>167</v>
      </c>
      <c r="AU158" s="186" t="s">
        <v>86</v>
      </c>
      <c r="AY158" s="3" t="s">
        <v>165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3" t="s">
        <v>84</v>
      </c>
      <c r="BK158" s="187">
        <f>ROUND(I158*H158,2)</f>
        <v>0</v>
      </c>
      <c r="BL158" s="3" t="s">
        <v>172</v>
      </c>
      <c r="BM158" s="186" t="s">
        <v>970</v>
      </c>
    </row>
    <row r="159" spans="2:65" s="188" customFormat="1">
      <c r="B159" s="189"/>
      <c r="C159" s="190"/>
      <c r="D159" s="191" t="s">
        <v>174</v>
      </c>
      <c r="E159" s="192" t="s">
        <v>1</v>
      </c>
      <c r="F159" s="193" t="s">
        <v>84</v>
      </c>
      <c r="G159" s="190"/>
      <c r="H159" s="194">
        <v>1</v>
      </c>
      <c r="I159" s="195"/>
      <c r="J159" s="190"/>
      <c r="K159" s="190"/>
      <c r="L159" s="196"/>
      <c r="M159" s="197"/>
      <c r="N159" s="190"/>
      <c r="O159" s="190"/>
      <c r="P159" s="190"/>
      <c r="Q159" s="190"/>
      <c r="R159" s="190"/>
      <c r="S159" s="190"/>
      <c r="T159" s="198"/>
      <c r="AT159" s="199" t="s">
        <v>174</v>
      </c>
      <c r="AU159" s="199" t="s">
        <v>86</v>
      </c>
      <c r="AV159" s="188" t="s">
        <v>86</v>
      </c>
      <c r="AW159" s="188" t="s">
        <v>31</v>
      </c>
      <c r="AX159" s="188" t="s">
        <v>84</v>
      </c>
      <c r="AY159" s="199" t="s">
        <v>165</v>
      </c>
    </row>
    <row r="160" spans="2:65" s="20" customFormat="1" ht="24.2" customHeight="1">
      <c r="B160" s="21"/>
      <c r="C160" s="175" t="s">
        <v>241</v>
      </c>
      <c r="D160" s="175" t="s">
        <v>167</v>
      </c>
      <c r="E160" s="176" t="s">
        <v>971</v>
      </c>
      <c r="F160" s="177" t="s">
        <v>972</v>
      </c>
      <c r="G160" s="178" t="s">
        <v>337</v>
      </c>
      <c r="H160" s="179">
        <v>20</v>
      </c>
      <c r="I160" s="180"/>
      <c r="J160" s="181">
        <f>ROUND(I160*H160,2)</f>
        <v>0</v>
      </c>
      <c r="K160" s="177" t="s">
        <v>171</v>
      </c>
      <c r="L160" s="25"/>
      <c r="M160" s="182" t="s">
        <v>1</v>
      </c>
      <c r="N160" s="183" t="s">
        <v>41</v>
      </c>
      <c r="O160" s="22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AR160" s="186" t="s">
        <v>249</v>
      </c>
      <c r="AT160" s="186" t="s">
        <v>167</v>
      </c>
      <c r="AU160" s="186" t="s">
        <v>86</v>
      </c>
      <c r="AY160" s="3" t="s">
        <v>165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3" t="s">
        <v>84</v>
      </c>
      <c r="BK160" s="187">
        <f>ROUND(I160*H160,2)</f>
        <v>0</v>
      </c>
      <c r="BL160" s="3" t="s">
        <v>249</v>
      </c>
      <c r="BM160" s="186" t="s">
        <v>973</v>
      </c>
    </row>
    <row r="161" spans="2:65" s="211" customFormat="1">
      <c r="B161" s="212"/>
      <c r="C161" s="213"/>
      <c r="D161" s="191" t="s">
        <v>174</v>
      </c>
      <c r="E161" s="214" t="s">
        <v>1</v>
      </c>
      <c r="F161" s="215" t="s">
        <v>870</v>
      </c>
      <c r="G161" s="213"/>
      <c r="H161" s="214" t="s">
        <v>1</v>
      </c>
      <c r="I161" s="216"/>
      <c r="J161" s="213"/>
      <c r="K161" s="213"/>
      <c r="L161" s="217"/>
      <c r="M161" s="218"/>
      <c r="N161" s="213"/>
      <c r="O161" s="213"/>
      <c r="P161" s="213"/>
      <c r="Q161" s="213"/>
      <c r="R161" s="213"/>
      <c r="S161" s="213"/>
      <c r="T161" s="219"/>
      <c r="AT161" s="220" t="s">
        <v>174</v>
      </c>
      <c r="AU161" s="220" t="s">
        <v>86</v>
      </c>
      <c r="AV161" s="211" t="s">
        <v>84</v>
      </c>
      <c r="AW161" s="211" t="s">
        <v>31</v>
      </c>
      <c r="AX161" s="211" t="s">
        <v>76</v>
      </c>
      <c r="AY161" s="220" t="s">
        <v>165</v>
      </c>
    </row>
    <row r="162" spans="2:65" s="188" customFormat="1">
      <c r="B162" s="189"/>
      <c r="C162" s="190"/>
      <c r="D162" s="191" t="s">
        <v>174</v>
      </c>
      <c r="E162" s="192" t="s">
        <v>1</v>
      </c>
      <c r="F162" s="193" t="s">
        <v>871</v>
      </c>
      <c r="G162" s="190"/>
      <c r="H162" s="194">
        <v>20</v>
      </c>
      <c r="I162" s="195"/>
      <c r="J162" s="190"/>
      <c r="K162" s="190"/>
      <c r="L162" s="196"/>
      <c r="M162" s="197"/>
      <c r="N162" s="190"/>
      <c r="O162" s="190"/>
      <c r="P162" s="190"/>
      <c r="Q162" s="190"/>
      <c r="R162" s="190"/>
      <c r="S162" s="190"/>
      <c r="T162" s="198"/>
      <c r="AT162" s="199" t="s">
        <v>174</v>
      </c>
      <c r="AU162" s="199" t="s">
        <v>86</v>
      </c>
      <c r="AV162" s="188" t="s">
        <v>86</v>
      </c>
      <c r="AW162" s="188" t="s">
        <v>31</v>
      </c>
      <c r="AX162" s="188" t="s">
        <v>84</v>
      </c>
      <c r="AY162" s="199" t="s">
        <v>165</v>
      </c>
    </row>
    <row r="163" spans="2:65" s="20" customFormat="1" ht="16.5" customHeight="1">
      <c r="B163" s="21"/>
      <c r="C163" s="175" t="s">
        <v>245</v>
      </c>
      <c r="D163" s="175" t="s">
        <v>167</v>
      </c>
      <c r="E163" s="176" t="s">
        <v>974</v>
      </c>
      <c r="F163" s="177" t="s">
        <v>975</v>
      </c>
      <c r="G163" s="178" t="s">
        <v>232</v>
      </c>
      <c r="H163" s="179">
        <v>1</v>
      </c>
      <c r="I163" s="180"/>
      <c r="J163" s="181">
        <f>ROUND(I163*H163,2)</f>
        <v>0</v>
      </c>
      <c r="K163" s="177" t="s">
        <v>1</v>
      </c>
      <c r="L163" s="25"/>
      <c r="M163" s="182" t="s">
        <v>1</v>
      </c>
      <c r="N163" s="183" t="s">
        <v>41</v>
      </c>
      <c r="O163" s="22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AR163" s="186" t="s">
        <v>172</v>
      </c>
      <c r="AT163" s="186" t="s">
        <v>167</v>
      </c>
      <c r="AU163" s="186" t="s">
        <v>86</v>
      </c>
      <c r="AY163" s="3" t="s">
        <v>165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3" t="s">
        <v>84</v>
      </c>
      <c r="BK163" s="187">
        <f>ROUND(I163*H163,2)</f>
        <v>0</v>
      </c>
      <c r="BL163" s="3" t="s">
        <v>172</v>
      </c>
      <c r="BM163" s="186" t="s">
        <v>976</v>
      </c>
    </row>
    <row r="164" spans="2:65" s="159" customFormat="1" ht="22.9" customHeight="1">
      <c r="B164" s="160"/>
      <c r="C164" s="161"/>
      <c r="D164" s="162" t="s">
        <v>75</v>
      </c>
      <c r="E164" s="173" t="s">
        <v>272</v>
      </c>
      <c r="F164" s="173" t="s">
        <v>273</v>
      </c>
      <c r="G164" s="161"/>
      <c r="H164" s="161"/>
      <c r="I164" s="164"/>
      <c r="J164" s="174">
        <f>BK164</f>
        <v>0</v>
      </c>
      <c r="K164" s="161"/>
      <c r="L164" s="166"/>
      <c r="M164" s="167"/>
      <c r="N164" s="161"/>
      <c r="O164" s="161"/>
      <c r="P164" s="168">
        <f>P165</f>
        <v>0</v>
      </c>
      <c r="Q164" s="161"/>
      <c r="R164" s="168">
        <f>R165</f>
        <v>0</v>
      </c>
      <c r="S164" s="161"/>
      <c r="T164" s="169">
        <f>T165</f>
        <v>0</v>
      </c>
      <c r="AR164" s="170" t="s">
        <v>84</v>
      </c>
      <c r="AT164" s="171" t="s">
        <v>75</v>
      </c>
      <c r="AU164" s="171" t="s">
        <v>84</v>
      </c>
      <c r="AY164" s="170" t="s">
        <v>165</v>
      </c>
      <c r="BK164" s="172">
        <f>BK165</f>
        <v>0</v>
      </c>
    </row>
    <row r="165" spans="2:65" s="20" customFormat="1" ht="24.2" customHeight="1">
      <c r="B165" s="21"/>
      <c r="C165" s="175" t="s">
        <v>249</v>
      </c>
      <c r="D165" s="175" t="s">
        <v>167</v>
      </c>
      <c r="E165" s="176" t="s">
        <v>930</v>
      </c>
      <c r="F165" s="177" t="s">
        <v>931</v>
      </c>
      <c r="G165" s="178" t="s">
        <v>202</v>
      </c>
      <c r="H165" s="179">
        <v>10.031000000000001</v>
      </c>
      <c r="I165" s="180"/>
      <c r="J165" s="181">
        <f>ROUND(I165*H165,2)</f>
        <v>0</v>
      </c>
      <c r="K165" s="177" t="s">
        <v>171</v>
      </c>
      <c r="L165" s="25"/>
      <c r="M165" s="236" t="s">
        <v>1</v>
      </c>
      <c r="N165" s="237" t="s">
        <v>41</v>
      </c>
      <c r="O165" s="238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AR165" s="186" t="s">
        <v>172</v>
      </c>
      <c r="AT165" s="186" t="s">
        <v>167</v>
      </c>
      <c r="AU165" s="186" t="s">
        <v>86</v>
      </c>
      <c r="AY165" s="3" t="s">
        <v>165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3" t="s">
        <v>84</v>
      </c>
      <c r="BK165" s="187">
        <f>ROUND(I165*H165,2)</f>
        <v>0</v>
      </c>
      <c r="BL165" s="3" t="s">
        <v>172</v>
      </c>
      <c r="BM165" s="186" t="s">
        <v>977</v>
      </c>
    </row>
    <row r="166" spans="2:65" s="20" customFormat="1" ht="6.95" customHeight="1">
      <c r="B166" s="37"/>
      <c r="C166" s="38"/>
      <c r="D166" s="38"/>
      <c r="E166" s="38"/>
      <c r="F166" s="38"/>
      <c r="G166" s="38"/>
      <c r="H166" s="38"/>
      <c r="I166" s="38"/>
      <c r="J166" s="38"/>
      <c r="K166" s="38"/>
      <c r="L166" s="25"/>
    </row>
  </sheetData>
  <sheetProtection algorithmName="SHA-512" hashValue="3azexS4wsrEw0jZ+wyuS8SkUXvVdIROjcgU6U6AQKQrGaxPaAXJ/iomvMokeqF2zmIEY3FFY7i9kopbfKuWKzQ==" saltValue="A6j38hoZQKfJ5lVWHZk7UHl+0kKZRnwpKIDxUHSO624dR9Y7DLRpV/ZWlIyZQdj+Ct4sjlToCdCWNnNnPqpgQA==" spinCount="100000" sheet="1" objects="1" scenarios="1" formatColumns="0" formatRows="0" autoFilter="0"/>
  <autoFilter ref="C122:K165" xr:uid="{00000000-0009-0000-0000-00000D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3" t="s">
        <v>126</v>
      </c>
    </row>
    <row r="3" spans="2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6"/>
      <c r="AT3" s="3" t="s">
        <v>86</v>
      </c>
    </row>
    <row r="4" spans="2:46" s="1" customFormat="1" ht="24.95" customHeight="1">
      <c r="B4" s="6"/>
      <c r="D4" s="104" t="s">
        <v>135</v>
      </c>
      <c r="L4" s="6"/>
      <c r="M4" s="105" t="s">
        <v>10</v>
      </c>
      <c r="AT4" s="3" t="s">
        <v>4</v>
      </c>
    </row>
    <row r="5" spans="2:46" s="1" customFormat="1" ht="6.95" customHeight="1">
      <c r="B5" s="6"/>
      <c r="L5" s="6"/>
    </row>
    <row r="6" spans="2:46" s="1" customFormat="1" ht="12" customHeight="1">
      <c r="B6" s="6"/>
      <c r="D6" s="106" t="s">
        <v>16</v>
      </c>
      <c r="L6" s="6"/>
    </row>
    <row r="7" spans="2:46" s="1" customFormat="1" ht="16.5" customHeight="1">
      <c r="B7" s="6"/>
      <c r="E7" s="302" t="str">
        <f>'Rekapitulace stavby'!K6</f>
        <v>Rozšíření infrastruktury cestovního ruchu u Pilské nádrže</v>
      </c>
      <c r="F7" s="303"/>
      <c r="G7" s="303"/>
      <c r="H7" s="303"/>
      <c r="L7" s="6"/>
    </row>
    <row r="8" spans="2:46" s="1" customFormat="1" ht="12" customHeight="1">
      <c r="B8" s="6"/>
      <c r="D8" s="106" t="s">
        <v>136</v>
      </c>
      <c r="L8" s="6"/>
    </row>
    <row r="9" spans="2:46" s="20" customFormat="1" ht="16.5" customHeight="1">
      <c r="B9" s="25"/>
      <c r="E9" s="302" t="s">
        <v>821</v>
      </c>
      <c r="F9" s="305"/>
      <c r="G9" s="305"/>
      <c r="H9" s="305"/>
      <c r="L9" s="25"/>
    </row>
    <row r="10" spans="2:46" s="20" customFormat="1" ht="12" customHeight="1">
      <c r="B10" s="25"/>
      <c r="D10" s="106" t="s">
        <v>822</v>
      </c>
      <c r="L10" s="25"/>
    </row>
    <row r="11" spans="2:46" s="20" customFormat="1" ht="16.5" customHeight="1">
      <c r="B11" s="25"/>
      <c r="E11" s="304" t="s">
        <v>978</v>
      </c>
      <c r="F11" s="305"/>
      <c r="G11" s="305"/>
      <c r="H11" s="305"/>
      <c r="L11" s="25"/>
    </row>
    <row r="12" spans="2:46" s="20" customFormat="1">
      <c r="B12" s="25"/>
      <c r="L12" s="25"/>
    </row>
    <row r="13" spans="2:46" s="20" customFormat="1" ht="12" customHeight="1">
      <c r="B13" s="25"/>
      <c r="D13" s="106" t="s">
        <v>18</v>
      </c>
      <c r="F13" s="96" t="s">
        <v>1</v>
      </c>
      <c r="I13" s="106" t="s">
        <v>19</v>
      </c>
      <c r="J13" s="96" t="s">
        <v>1</v>
      </c>
      <c r="L13" s="25"/>
    </row>
    <row r="14" spans="2:46" s="20" customFormat="1" ht="12" customHeight="1">
      <c r="B14" s="25"/>
      <c r="D14" s="106" t="s">
        <v>20</v>
      </c>
      <c r="F14" s="96" t="s">
        <v>21</v>
      </c>
      <c r="I14" s="106" t="s">
        <v>22</v>
      </c>
      <c r="J14" s="107" t="str">
        <f>'Rekapitulace stavby'!AN8</f>
        <v>Vyplň údaj</v>
      </c>
      <c r="L14" s="25"/>
    </row>
    <row r="15" spans="2:46" s="20" customFormat="1" ht="10.9" customHeight="1">
      <c r="B15" s="25"/>
      <c r="L15" s="25"/>
    </row>
    <row r="16" spans="2:46" s="20" customFormat="1" ht="12" customHeight="1">
      <c r="B16" s="25"/>
      <c r="D16" s="106" t="s">
        <v>23</v>
      </c>
      <c r="I16" s="106" t="s">
        <v>24</v>
      </c>
      <c r="J16" s="96" t="str">
        <f>IF('Rekapitulace stavby'!AN10="","",'Rekapitulace stavby'!AN10)</f>
        <v/>
      </c>
      <c r="L16" s="25"/>
    </row>
    <row r="17" spans="2:12" s="20" customFormat="1" ht="18" customHeight="1">
      <c r="B17" s="25"/>
      <c r="E17" s="96" t="str">
        <f>IF('Rekapitulace stavby'!E11="","",'Rekapitulace stavby'!E11)</f>
        <v xml:space="preserve"> </v>
      </c>
      <c r="I17" s="106" t="s">
        <v>26</v>
      </c>
      <c r="J17" s="96" t="str">
        <f>IF('Rekapitulace stavby'!AN11="","",'Rekapitulace stavby'!AN11)</f>
        <v/>
      </c>
      <c r="L17" s="25"/>
    </row>
    <row r="18" spans="2:12" s="20" customFormat="1" ht="6.95" customHeight="1">
      <c r="B18" s="25"/>
      <c r="L18" s="25"/>
    </row>
    <row r="19" spans="2:12" s="20" customFormat="1" ht="12" customHeight="1">
      <c r="B19" s="25"/>
      <c r="D19" s="106" t="s">
        <v>27</v>
      </c>
      <c r="I19" s="106" t="s">
        <v>24</v>
      </c>
      <c r="J19" s="16" t="str">
        <f>'Rekapitulace stavby'!AN13</f>
        <v>Vyplň údaj</v>
      </c>
      <c r="L19" s="25"/>
    </row>
    <row r="20" spans="2:12" s="20" customFormat="1" ht="18" customHeight="1">
      <c r="B20" s="25"/>
      <c r="E20" s="306" t="str">
        <f>'Rekapitulace stavby'!E14</f>
        <v>Vyplň údaj</v>
      </c>
      <c r="F20" s="307"/>
      <c r="G20" s="307"/>
      <c r="H20" s="307"/>
      <c r="I20" s="106" t="s">
        <v>26</v>
      </c>
      <c r="J20" s="16" t="str">
        <f>'Rekapitulace stavby'!AN14</f>
        <v>Vyplň údaj</v>
      </c>
      <c r="L20" s="25"/>
    </row>
    <row r="21" spans="2:12" s="20" customFormat="1" ht="6.95" customHeight="1">
      <c r="B21" s="25"/>
      <c r="L21" s="25"/>
    </row>
    <row r="22" spans="2:12" s="20" customFormat="1" ht="12" customHeight="1">
      <c r="B22" s="25"/>
      <c r="D22" s="106" t="s">
        <v>29</v>
      </c>
      <c r="I22" s="106" t="s">
        <v>24</v>
      </c>
      <c r="J22" s="96" t="s">
        <v>1</v>
      </c>
      <c r="L22" s="25"/>
    </row>
    <row r="23" spans="2:12" s="20" customFormat="1" ht="18" customHeight="1">
      <c r="B23" s="25"/>
      <c r="E23" s="96" t="s">
        <v>30</v>
      </c>
      <c r="I23" s="106" t="s">
        <v>26</v>
      </c>
      <c r="J23" s="96" t="s">
        <v>1</v>
      </c>
      <c r="L23" s="25"/>
    </row>
    <row r="24" spans="2:12" s="20" customFormat="1" ht="6.95" customHeight="1">
      <c r="B24" s="25"/>
      <c r="L24" s="25"/>
    </row>
    <row r="25" spans="2:12" s="20" customFormat="1" ht="12" customHeight="1">
      <c r="B25" s="25"/>
      <c r="D25" s="106" t="s">
        <v>32</v>
      </c>
      <c r="I25" s="106" t="s">
        <v>24</v>
      </c>
      <c r="J25" s="96" t="s">
        <v>1</v>
      </c>
      <c r="L25" s="25"/>
    </row>
    <row r="26" spans="2:12" s="20" customFormat="1" ht="18" customHeight="1">
      <c r="B26" s="25"/>
      <c r="E26" s="96" t="s">
        <v>33</v>
      </c>
      <c r="I26" s="106" t="s">
        <v>26</v>
      </c>
      <c r="J26" s="96" t="s">
        <v>1</v>
      </c>
      <c r="L26" s="25"/>
    </row>
    <row r="27" spans="2:12" s="20" customFormat="1" ht="6.95" customHeight="1">
      <c r="B27" s="25"/>
      <c r="L27" s="25"/>
    </row>
    <row r="28" spans="2:12" s="20" customFormat="1" ht="12" customHeight="1">
      <c r="B28" s="25"/>
      <c r="D28" s="106" t="s">
        <v>34</v>
      </c>
      <c r="L28" s="25"/>
    </row>
    <row r="29" spans="2:12" s="108" customFormat="1" ht="16.5" customHeight="1">
      <c r="B29" s="109"/>
      <c r="E29" s="308" t="s">
        <v>1</v>
      </c>
      <c r="F29" s="308"/>
      <c r="G29" s="308"/>
      <c r="H29" s="308"/>
      <c r="L29" s="109"/>
    </row>
    <row r="30" spans="2:12" s="20" customFormat="1" ht="6.95" customHeight="1">
      <c r="B30" s="25"/>
      <c r="L30" s="25"/>
    </row>
    <row r="31" spans="2:12" s="20" customFormat="1" ht="6.95" customHeight="1">
      <c r="B31" s="25"/>
      <c r="D31" s="52"/>
      <c r="E31" s="52"/>
      <c r="F31" s="52"/>
      <c r="G31" s="52"/>
      <c r="H31" s="52"/>
      <c r="I31" s="52"/>
      <c r="J31" s="52"/>
      <c r="K31" s="52"/>
      <c r="L31" s="25"/>
    </row>
    <row r="32" spans="2:12" s="20" customFormat="1" ht="25.35" customHeight="1">
      <c r="B32" s="25"/>
      <c r="D32" s="110" t="s">
        <v>36</v>
      </c>
      <c r="J32" s="111">
        <f>ROUND(J123, 2)</f>
        <v>0</v>
      </c>
      <c r="L32" s="25"/>
    </row>
    <row r="33" spans="2:12" s="20" customFormat="1" ht="6.95" customHeight="1">
      <c r="B33" s="25"/>
      <c r="D33" s="52"/>
      <c r="E33" s="52"/>
      <c r="F33" s="52"/>
      <c r="G33" s="52"/>
      <c r="H33" s="52"/>
      <c r="I33" s="52"/>
      <c r="J33" s="52"/>
      <c r="K33" s="52"/>
      <c r="L33" s="25"/>
    </row>
    <row r="34" spans="2:12" s="20" customFormat="1" ht="14.45" customHeight="1">
      <c r="B34" s="25"/>
      <c r="F34" s="112" t="s">
        <v>38</v>
      </c>
      <c r="I34" s="112" t="s">
        <v>37</v>
      </c>
      <c r="J34" s="112" t="s">
        <v>39</v>
      </c>
      <c r="L34" s="25"/>
    </row>
    <row r="35" spans="2:12" s="20" customFormat="1" ht="14.45" customHeight="1">
      <c r="B35" s="25"/>
      <c r="D35" s="54" t="s">
        <v>40</v>
      </c>
      <c r="E35" s="106" t="s">
        <v>41</v>
      </c>
      <c r="F35" s="113">
        <f>ROUND((SUM(BE123:BE173)),  2)</f>
        <v>0</v>
      </c>
      <c r="I35" s="114">
        <v>0.21</v>
      </c>
      <c r="J35" s="113">
        <f>ROUND(((SUM(BE123:BE173))*I35),  2)</f>
        <v>0</v>
      </c>
      <c r="L35" s="25"/>
    </row>
    <row r="36" spans="2:12" s="20" customFormat="1" ht="14.45" customHeight="1">
      <c r="B36" s="25"/>
      <c r="E36" s="106" t="s">
        <v>42</v>
      </c>
      <c r="F36" s="113">
        <f>ROUND((SUM(BF123:BF173)),  2)</f>
        <v>0</v>
      </c>
      <c r="I36" s="114">
        <v>0.12</v>
      </c>
      <c r="J36" s="113">
        <f>ROUND(((SUM(BF123:BF173))*I36),  2)</f>
        <v>0</v>
      </c>
      <c r="L36" s="25"/>
    </row>
    <row r="37" spans="2:12" s="20" customFormat="1" ht="14.45" hidden="1" customHeight="1">
      <c r="B37" s="25"/>
      <c r="E37" s="106" t="s">
        <v>43</v>
      </c>
      <c r="F37" s="113">
        <f>ROUND((SUM(BG123:BG173)),  2)</f>
        <v>0</v>
      </c>
      <c r="I37" s="114">
        <v>0.21</v>
      </c>
      <c r="J37" s="113">
        <f t="shared" ref="J37:J39" si="0">0</f>
        <v>0</v>
      </c>
      <c r="L37" s="25"/>
    </row>
    <row r="38" spans="2:12" s="20" customFormat="1" ht="14.45" hidden="1" customHeight="1">
      <c r="B38" s="25"/>
      <c r="E38" s="106" t="s">
        <v>44</v>
      </c>
      <c r="F38" s="113">
        <f>ROUND((SUM(BH123:BH173)),  2)</f>
        <v>0</v>
      </c>
      <c r="I38" s="114">
        <v>0.12</v>
      </c>
      <c r="J38" s="113">
        <f t="shared" si="0"/>
        <v>0</v>
      </c>
      <c r="L38" s="25"/>
    </row>
    <row r="39" spans="2:12" s="20" customFormat="1" ht="14.45" hidden="1" customHeight="1">
      <c r="B39" s="25"/>
      <c r="E39" s="106" t="s">
        <v>45</v>
      </c>
      <c r="F39" s="113">
        <f>ROUND((SUM(BI123:BI173)),  2)</f>
        <v>0</v>
      </c>
      <c r="I39" s="114">
        <v>0</v>
      </c>
      <c r="J39" s="113">
        <f t="shared" si="0"/>
        <v>0</v>
      </c>
      <c r="L39" s="25"/>
    </row>
    <row r="40" spans="2:12" s="20" customFormat="1" ht="6.95" customHeight="1">
      <c r="B40" s="25"/>
      <c r="L40" s="25"/>
    </row>
    <row r="41" spans="2:12" s="20" customFormat="1" ht="25.35" customHeight="1">
      <c r="B41" s="25"/>
      <c r="C41" s="115"/>
      <c r="D41" s="116" t="s">
        <v>46</v>
      </c>
      <c r="E41" s="117"/>
      <c r="F41" s="117"/>
      <c r="G41" s="118" t="s">
        <v>47</v>
      </c>
      <c r="H41" s="119" t="s">
        <v>48</v>
      </c>
      <c r="I41" s="117"/>
      <c r="J41" s="120">
        <f>SUM(J32:J39)</f>
        <v>0</v>
      </c>
      <c r="K41" s="121"/>
      <c r="L41" s="25"/>
    </row>
    <row r="42" spans="2:12" s="20" customFormat="1" ht="14.45" customHeight="1">
      <c r="B42" s="25"/>
      <c r="L42" s="25"/>
    </row>
    <row r="43" spans="2:12" s="1" customFormat="1" ht="14.45" customHeight="1">
      <c r="B43" s="6"/>
      <c r="L43" s="6"/>
    </row>
    <row r="44" spans="2:12" s="1" customFormat="1" ht="14.45" customHeight="1">
      <c r="B44" s="6"/>
      <c r="L44" s="6"/>
    </row>
    <row r="45" spans="2:12" s="1" customFormat="1" ht="14.45" customHeight="1">
      <c r="B45" s="6"/>
      <c r="L45" s="6"/>
    </row>
    <row r="46" spans="2:12" s="1" customFormat="1" ht="14.45" customHeight="1">
      <c r="B46" s="6"/>
      <c r="L46" s="6"/>
    </row>
    <row r="47" spans="2:12" s="1" customFormat="1" ht="14.45" customHeight="1">
      <c r="B47" s="6"/>
      <c r="L47" s="6"/>
    </row>
    <row r="48" spans="2:12" s="1" customFormat="1" ht="14.45" customHeight="1">
      <c r="B48" s="6"/>
      <c r="L48" s="6"/>
    </row>
    <row r="49" spans="2:12" s="1" customFormat="1" ht="14.45" customHeight="1">
      <c r="B49" s="6"/>
      <c r="L49" s="6"/>
    </row>
    <row r="50" spans="2:12" s="20" customFormat="1" ht="14.45" customHeight="1">
      <c r="B50" s="25"/>
      <c r="D50" s="122" t="s">
        <v>49</v>
      </c>
      <c r="E50" s="123"/>
      <c r="F50" s="123"/>
      <c r="G50" s="122" t="s">
        <v>50</v>
      </c>
      <c r="H50" s="123"/>
      <c r="I50" s="123"/>
      <c r="J50" s="123"/>
      <c r="K50" s="123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0" customFormat="1" ht="12.75">
      <c r="B61" s="25"/>
      <c r="D61" s="124" t="s">
        <v>51</v>
      </c>
      <c r="E61" s="125"/>
      <c r="F61" s="126" t="s">
        <v>52</v>
      </c>
      <c r="G61" s="124" t="s">
        <v>51</v>
      </c>
      <c r="H61" s="125"/>
      <c r="I61" s="125"/>
      <c r="J61" s="127" t="s">
        <v>52</v>
      </c>
      <c r="K61" s="125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0" customFormat="1" ht="12.75">
      <c r="B65" s="25"/>
      <c r="D65" s="122" t="s">
        <v>53</v>
      </c>
      <c r="E65" s="123"/>
      <c r="F65" s="123"/>
      <c r="G65" s="122" t="s">
        <v>54</v>
      </c>
      <c r="H65" s="123"/>
      <c r="I65" s="123"/>
      <c r="J65" s="123"/>
      <c r="K65" s="123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0" customFormat="1" ht="12.75">
      <c r="B76" s="25"/>
      <c r="D76" s="124" t="s">
        <v>51</v>
      </c>
      <c r="E76" s="125"/>
      <c r="F76" s="126" t="s">
        <v>52</v>
      </c>
      <c r="G76" s="124" t="s">
        <v>51</v>
      </c>
      <c r="H76" s="125"/>
      <c r="I76" s="125"/>
      <c r="J76" s="127" t="s">
        <v>52</v>
      </c>
      <c r="K76" s="125"/>
      <c r="L76" s="25"/>
    </row>
    <row r="77" spans="2:12" s="20" customFormat="1" ht="14.45" customHeight="1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25"/>
    </row>
    <row r="81" spans="2:12" s="20" customFormat="1" ht="6.95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25"/>
    </row>
    <row r="82" spans="2:12" s="20" customFormat="1" ht="24.95" customHeight="1">
      <c r="B82" s="21"/>
      <c r="C82" s="9" t="s">
        <v>138</v>
      </c>
      <c r="D82" s="22"/>
      <c r="E82" s="22"/>
      <c r="F82" s="22"/>
      <c r="G82" s="22"/>
      <c r="H82" s="22"/>
      <c r="I82" s="22"/>
      <c r="J82" s="22"/>
      <c r="K82" s="22"/>
      <c r="L82" s="25"/>
    </row>
    <row r="83" spans="2:12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5"/>
    </row>
    <row r="84" spans="2:12" s="20" customFormat="1" ht="12" customHeight="1">
      <c r="B84" s="21"/>
      <c r="C84" s="15" t="s">
        <v>16</v>
      </c>
      <c r="D84" s="22"/>
      <c r="E84" s="22"/>
      <c r="F84" s="22"/>
      <c r="G84" s="22"/>
      <c r="H84" s="22"/>
      <c r="I84" s="22"/>
      <c r="J84" s="22"/>
      <c r="K84" s="22"/>
      <c r="L84" s="25"/>
    </row>
    <row r="85" spans="2:12" s="20" customFormat="1" ht="16.5" customHeight="1">
      <c r="B85" s="21"/>
      <c r="C85" s="22"/>
      <c r="D85" s="22"/>
      <c r="E85" s="309" t="str">
        <f>E7</f>
        <v>Rozšíření infrastruktury cestovního ruchu u Pilské nádrže</v>
      </c>
      <c r="F85" s="310"/>
      <c r="G85" s="310"/>
      <c r="H85" s="310"/>
      <c r="I85" s="22"/>
      <c r="J85" s="22"/>
      <c r="K85" s="22"/>
      <c r="L85" s="25"/>
    </row>
    <row r="86" spans="2:12" s="1" customFormat="1" ht="12" customHeight="1">
      <c r="B86" s="7"/>
      <c r="C86" s="15" t="s">
        <v>136</v>
      </c>
      <c r="D86" s="8"/>
      <c r="E86" s="8"/>
      <c r="F86" s="8"/>
      <c r="G86" s="8"/>
      <c r="H86" s="8"/>
      <c r="I86" s="8"/>
      <c r="J86" s="8"/>
      <c r="K86" s="8"/>
      <c r="L86" s="6"/>
    </row>
    <row r="87" spans="2:12" s="20" customFormat="1" ht="16.5" customHeight="1">
      <c r="B87" s="21"/>
      <c r="C87" s="22"/>
      <c r="D87" s="22"/>
      <c r="E87" s="309" t="s">
        <v>821</v>
      </c>
      <c r="F87" s="311"/>
      <c r="G87" s="311"/>
      <c r="H87" s="311"/>
      <c r="I87" s="22"/>
      <c r="J87" s="22"/>
      <c r="K87" s="22"/>
      <c r="L87" s="25"/>
    </row>
    <row r="88" spans="2:12" s="20" customFormat="1" ht="12" customHeight="1">
      <c r="B88" s="21"/>
      <c r="C88" s="15" t="s">
        <v>822</v>
      </c>
      <c r="D88" s="22"/>
      <c r="E88" s="22"/>
      <c r="F88" s="22"/>
      <c r="G88" s="22"/>
      <c r="H88" s="22"/>
      <c r="I88" s="22"/>
      <c r="J88" s="22"/>
      <c r="K88" s="22"/>
      <c r="L88" s="25"/>
    </row>
    <row r="89" spans="2:12" s="20" customFormat="1" ht="16.5" customHeight="1">
      <c r="B89" s="21"/>
      <c r="C89" s="22"/>
      <c r="D89" s="22"/>
      <c r="E89" s="277" t="str">
        <f>E11</f>
        <v>SO- 11D - Přípojka kanalizace dešťové</v>
      </c>
      <c r="F89" s="311"/>
      <c r="G89" s="311"/>
      <c r="H89" s="311"/>
      <c r="I89" s="22"/>
      <c r="J89" s="22"/>
      <c r="K89" s="22"/>
      <c r="L89" s="25"/>
    </row>
    <row r="90" spans="2:12" s="20" customFormat="1" ht="6.95" customHeight="1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5"/>
    </row>
    <row r="91" spans="2:12" s="20" customFormat="1" ht="12" customHeight="1">
      <c r="B91" s="21"/>
      <c r="C91" s="15" t="s">
        <v>20</v>
      </c>
      <c r="D91" s="22"/>
      <c r="E91" s="22"/>
      <c r="F91" s="13" t="str">
        <f>F14</f>
        <v>k.ú. Zámek Žďár [795453]</v>
      </c>
      <c r="G91" s="22"/>
      <c r="H91" s="22"/>
      <c r="I91" s="15" t="s">
        <v>22</v>
      </c>
      <c r="J91" s="51" t="str">
        <f>IF(J14="","",J14)</f>
        <v>Vyplň údaj</v>
      </c>
      <c r="K91" s="22"/>
      <c r="L91" s="25"/>
    </row>
    <row r="92" spans="2:12" s="20" customFormat="1" ht="6.95" customHeight="1"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5"/>
    </row>
    <row r="93" spans="2:12" s="20" customFormat="1" ht="15.2" customHeight="1">
      <c r="B93" s="21"/>
      <c r="C93" s="15" t="s">
        <v>23</v>
      </c>
      <c r="D93" s="22"/>
      <c r="E93" s="22"/>
      <c r="F93" s="13" t="str">
        <f>E17</f>
        <v xml:space="preserve"> </v>
      </c>
      <c r="G93" s="22"/>
      <c r="H93" s="22"/>
      <c r="I93" s="15" t="s">
        <v>29</v>
      </c>
      <c r="J93" s="18" t="str">
        <f>E23</f>
        <v xml:space="preserve">Tomáš Bezchleba </v>
      </c>
      <c r="K93" s="22"/>
      <c r="L93" s="25"/>
    </row>
    <row r="94" spans="2:12" s="20" customFormat="1" ht="15.2" customHeight="1">
      <c r="B94" s="21"/>
      <c r="C94" s="15" t="s">
        <v>27</v>
      </c>
      <c r="D94" s="22"/>
      <c r="E94" s="22"/>
      <c r="F94" s="13" t="str">
        <f>IF(E20="","",E20)</f>
        <v>Vyplň údaj</v>
      </c>
      <c r="G94" s="22"/>
      <c r="H94" s="22"/>
      <c r="I94" s="15" t="s">
        <v>32</v>
      </c>
      <c r="J94" s="18" t="str">
        <f>E26</f>
        <v>Zdeněk Drda</v>
      </c>
      <c r="K94" s="22"/>
      <c r="L94" s="25"/>
    </row>
    <row r="95" spans="2:12" s="20" customFormat="1" ht="10.35" customHeight="1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5"/>
    </row>
    <row r="96" spans="2:12" s="20" customFormat="1" ht="29.25" customHeight="1">
      <c r="B96" s="21"/>
      <c r="C96" s="132" t="s">
        <v>139</v>
      </c>
      <c r="D96" s="133"/>
      <c r="E96" s="133"/>
      <c r="F96" s="133"/>
      <c r="G96" s="133"/>
      <c r="H96" s="133"/>
      <c r="I96" s="133"/>
      <c r="J96" s="134" t="s">
        <v>140</v>
      </c>
      <c r="K96" s="133"/>
      <c r="L96" s="25"/>
    </row>
    <row r="97" spans="2:47" s="20" customFormat="1" ht="10.35" customHeight="1"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5"/>
    </row>
    <row r="98" spans="2:47" s="20" customFormat="1" ht="22.9" customHeight="1">
      <c r="B98" s="21"/>
      <c r="C98" s="135" t="s">
        <v>141</v>
      </c>
      <c r="D98" s="22"/>
      <c r="E98" s="22"/>
      <c r="F98" s="22"/>
      <c r="G98" s="22"/>
      <c r="H98" s="22"/>
      <c r="I98" s="22"/>
      <c r="J98" s="69">
        <f t="shared" ref="J98:J100" si="1">J123</f>
        <v>0</v>
      </c>
      <c r="K98" s="22"/>
      <c r="L98" s="25"/>
      <c r="AU98" s="3" t="s">
        <v>142</v>
      </c>
    </row>
    <row r="99" spans="2:47" s="136" customFormat="1" ht="24.95" customHeight="1">
      <c r="B99" s="137"/>
      <c r="C99" s="138"/>
      <c r="D99" s="139" t="s">
        <v>143</v>
      </c>
      <c r="E99" s="140"/>
      <c r="F99" s="140"/>
      <c r="G99" s="140"/>
      <c r="H99" s="140"/>
      <c r="I99" s="140"/>
      <c r="J99" s="141">
        <f t="shared" si="1"/>
        <v>0</v>
      </c>
      <c r="K99" s="138"/>
      <c r="L99" s="142"/>
    </row>
    <row r="100" spans="2:47" s="143" customFormat="1" ht="19.899999999999999" customHeight="1">
      <c r="B100" s="144"/>
      <c r="C100" s="90"/>
      <c r="D100" s="145" t="s">
        <v>719</v>
      </c>
      <c r="E100" s="146"/>
      <c r="F100" s="146"/>
      <c r="G100" s="146"/>
      <c r="H100" s="146"/>
      <c r="I100" s="146"/>
      <c r="J100" s="147">
        <f t="shared" si="1"/>
        <v>0</v>
      </c>
      <c r="K100" s="90"/>
      <c r="L100" s="148"/>
    </row>
    <row r="101" spans="2:47" s="143" customFormat="1" ht="19.899999999999999" customHeight="1">
      <c r="B101" s="144"/>
      <c r="C101" s="90"/>
      <c r="D101" s="145" t="s">
        <v>147</v>
      </c>
      <c r="E101" s="146"/>
      <c r="F101" s="146"/>
      <c r="G101" s="146"/>
      <c r="H101" s="146"/>
      <c r="I101" s="146"/>
      <c r="J101" s="147">
        <f>J172</f>
        <v>0</v>
      </c>
      <c r="K101" s="90"/>
      <c r="L101" s="148"/>
    </row>
    <row r="102" spans="2:47" s="20" customFormat="1" ht="21.75" customHeight="1"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5"/>
    </row>
    <row r="103" spans="2:47" s="20" customFormat="1" ht="6.95" customHeigh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25"/>
    </row>
    <row r="107" spans="2:47" s="20" customFormat="1" ht="6.95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5"/>
    </row>
    <row r="108" spans="2:47" s="20" customFormat="1" ht="24.95" customHeight="1">
      <c r="B108" s="21"/>
      <c r="C108" s="9" t="s">
        <v>150</v>
      </c>
      <c r="D108" s="22"/>
      <c r="E108" s="22"/>
      <c r="F108" s="22"/>
      <c r="G108" s="22"/>
      <c r="H108" s="22"/>
      <c r="I108" s="22"/>
      <c r="J108" s="22"/>
      <c r="K108" s="22"/>
      <c r="L108" s="25"/>
    </row>
    <row r="109" spans="2:47" s="20" customFormat="1" ht="6.95" customHeight="1"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5"/>
    </row>
    <row r="110" spans="2:47" s="20" customFormat="1" ht="12" customHeight="1">
      <c r="B110" s="21"/>
      <c r="C110" s="15" t="s">
        <v>16</v>
      </c>
      <c r="D110" s="22"/>
      <c r="E110" s="22"/>
      <c r="F110" s="22"/>
      <c r="G110" s="22"/>
      <c r="H110" s="22"/>
      <c r="I110" s="22"/>
      <c r="J110" s="22"/>
      <c r="K110" s="22"/>
      <c r="L110" s="25"/>
    </row>
    <row r="111" spans="2:47" s="20" customFormat="1" ht="16.5" customHeight="1">
      <c r="B111" s="21"/>
      <c r="C111" s="22"/>
      <c r="D111" s="22"/>
      <c r="E111" s="309" t="str">
        <f>E7</f>
        <v>Rozšíření infrastruktury cestovního ruchu u Pilské nádrže</v>
      </c>
      <c r="F111" s="310"/>
      <c r="G111" s="310"/>
      <c r="H111" s="310"/>
      <c r="I111" s="22"/>
      <c r="J111" s="22"/>
      <c r="K111" s="22"/>
      <c r="L111" s="25"/>
    </row>
    <row r="112" spans="2:47" s="1" customFormat="1" ht="12" customHeight="1">
      <c r="B112" s="7"/>
      <c r="C112" s="15" t="s">
        <v>136</v>
      </c>
      <c r="D112" s="8"/>
      <c r="E112" s="8"/>
      <c r="F112" s="8"/>
      <c r="G112" s="8"/>
      <c r="H112" s="8"/>
      <c r="I112" s="8"/>
      <c r="J112" s="8"/>
      <c r="K112" s="8"/>
      <c r="L112" s="6"/>
    </row>
    <row r="113" spans="2:65" s="20" customFormat="1" ht="16.5" customHeight="1">
      <c r="B113" s="21"/>
      <c r="C113" s="22"/>
      <c r="D113" s="22"/>
      <c r="E113" s="309" t="s">
        <v>821</v>
      </c>
      <c r="F113" s="311"/>
      <c r="G113" s="311"/>
      <c r="H113" s="311"/>
      <c r="I113" s="22"/>
      <c r="J113" s="22"/>
      <c r="K113" s="22"/>
      <c r="L113" s="25"/>
    </row>
    <row r="114" spans="2:65" s="20" customFormat="1" ht="12" customHeight="1">
      <c r="B114" s="21"/>
      <c r="C114" s="15" t="s">
        <v>822</v>
      </c>
      <c r="D114" s="22"/>
      <c r="E114" s="22"/>
      <c r="F114" s="22"/>
      <c r="G114" s="22"/>
      <c r="H114" s="22"/>
      <c r="I114" s="22"/>
      <c r="J114" s="22"/>
      <c r="K114" s="22"/>
      <c r="L114" s="25"/>
    </row>
    <row r="115" spans="2:65" s="20" customFormat="1" ht="16.5" customHeight="1">
      <c r="B115" s="21"/>
      <c r="C115" s="22"/>
      <c r="D115" s="22"/>
      <c r="E115" s="277" t="str">
        <f>E11</f>
        <v>SO- 11D - Přípojka kanalizace dešťové</v>
      </c>
      <c r="F115" s="311"/>
      <c r="G115" s="311"/>
      <c r="H115" s="311"/>
      <c r="I115" s="22"/>
      <c r="J115" s="22"/>
      <c r="K115" s="22"/>
      <c r="L115" s="25"/>
    </row>
    <row r="116" spans="2:65" s="20" customFormat="1" ht="6.95" customHeight="1"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5"/>
    </row>
    <row r="117" spans="2:65" s="20" customFormat="1" ht="12" customHeight="1">
      <c r="B117" s="21"/>
      <c r="C117" s="15" t="s">
        <v>20</v>
      </c>
      <c r="D117" s="22"/>
      <c r="E117" s="22"/>
      <c r="F117" s="13" t="str">
        <f>F14</f>
        <v>k.ú. Zámek Žďár [795453]</v>
      </c>
      <c r="G117" s="22"/>
      <c r="H117" s="22"/>
      <c r="I117" s="15" t="s">
        <v>22</v>
      </c>
      <c r="J117" s="51" t="str">
        <f>IF(J14="","",J14)</f>
        <v>Vyplň údaj</v>
      </c>
      <c r="K117" s="22"/>
      <c r="L117" s="25"/>
    </row>
    <row r="118" spans="2:65" s="20" customFormat="1" ht="6.95" customHeight="1"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5"/>
    </row>
    <row r="119" spans="2:65" s="20" customFormat="1" ht="15.2" customHeight="1">
      <c r="B119" s="21"/>
      <c r="C119" s="15" t="s">
        <v>23</v>
      </c>
      <c r="D119" s="22"/>
      <c r="E119" s="22"/>
      <c r="F119" s="13" t="str">
        <f>E17</f>
        <v xml:space="preserve"> </v>
      </c>
      <c r="G119" s="22"/>
      <c r="H119" s="22"/>
      <c r="I119" s="15" t="s">
        <v>29</v>
      </c>
      <c r="J119" s="18" t="str">
        <f>E23</f>
        <v xml:space="preserve">Tomáš Bezchleba </v>
      </c>
      <c r="K119" s="22"/>
      <c r="L119" s="25"/>
    </row>
    <row r="120" spans="2:65" s="20" customFormat="1" ht="15.2" customHeight="1">
      <c r="B120" s="21"/>
      <c r="C120" s="15" t="s">
        <v>27</v>
      </c>
      <c r="D120" s="22"/>
      <c r="E120" s="22"/>
      <c r="F120" s="13" t="str">
        <f>IF(E20="","",E20)</f>
        <v>Vyplň údaj</v>
      </c>
      <c r="G120" s="22"/>
      <c r="H120" s="22"/>
      <c r="I120" s="15" t="s">
        <v>32</v>
      </c>
      <c r="J120" s="18" t="str">
        <f>E26</f>
        <v>Zdeněk Drda</v>
      </c>
      <c r="K120" s="22"/>
      <c r="L120" s="25"/>
    </row>
    <row r="121" spans="2:65" s="20" customFormat="1" ht="10.35" customHeight="1"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5"/>
    </row>
    <row r="122" spans="2:65" s="149" customFormat="1" ht="29.25" customHeight="1">
      <c r="B122" s="150"/>
      <c r="C122" s="151" t="s">
        <v>151</v>
      </c>
      <c r="D122" s="152" t="s">
        <v>61</v>
      </c>
      <c r="E122" s="152" t="s">
        <v>57</v>
      </c>
      <c r="F122" s="152" t="s">
        <v>58</v>
      </c>
      <c r="G122" s="152" t="s">
        <v>152</v>
      </c>
      <c r="H122" s="152" t="s">
        <v>153</v>
      </c>
      <c r="I122" s="152" t="s">
        <v>154</v>
      </c>
      <c r="J122" s="152" t="s">
        <v>140</v>
      </c>
      <c r="K122" s="153" t="s">
        <v>155</v>
      </c>
      <c r="L122" s="154"/>
      <c r="M122" s="59" t="s">
        <v>1</v>
      </c>
      <c r="N122" s="60" t="s">
        <v>40</v>
      </c>
      <c r="O122" s="60" t="s">
        <v>156</v>
      </c>
      <c r="P122" s="60" t="s">
        <v>157</v>
      </c>
      <c r="Q122" s="60" t="s">
        <v>158</v>
      </c>
      <c r="R122" s="60" t="s">
        <v>159</v>
      </c>
      <c r="S122" s="60" t="s">
        <v>160</v>
      </c>
      <c r="T122" s="61" t="s">
        <v>161</v>
      </c>
    </row>
    <row r="123" spans="2:65" s="20" customFormat="1" ht="22.9" customHeight="1">
      <c r="B123" s="21"/>
      <c r="C123" s="67" t="s">
        <v>162</v>
      </c>
      <c r="D123" s="22"/>
      <c r="E123" s="22"/>
      <c r="F123" s="22"/>
      <c r="G123" s="22"/>
      <c r="H123" s="22"/>
      <c r="I123" s="22"/>
      <c r="J123" s="155">
        <f t="shared" ref="J123:J125" si="2">BK123</f>
        <v>0</v>
      </c>
      <c r="K123" s="22"/>
      <c r="L123" s="25"/>
      <c r="M123" s="62"/>
      <c r="N123" s="63"/>
      <c r="O123" s="63"/>
      <c r="P123" s="156">
        <f>P124</f>
        <v>0</v>
      </c>
      <c r="Q123" s="63"/>
      <c r="R123" s="156">
        <f>R124</f>
        <v>13.391963099999998</v>
      </c>
      <c r="S123" s="63"/>
      <c r="T123" s="157">
        <f>T124</f>
        <v>0</v>
      </c>
      <c r="AT123" s="3" t="s">
        <v>75</v>
      </c>
      <c r="AU123" s="3" t="s">
        <v>142</v>
      </c>
      <c r="BK123" s="158">
        <f>BK124</f>
        <v>0</v>
      </c>
    </row>
    <row r="124" spans="2:65" s="159" customFormat="1" ht="25.9" customHeight="1">
      <c r="B124" s="160"/>
      <c r="C124" s="161"/>
      <c r="D124" s="162" t="s">
        <v>75</v>
      </c>
      <c r="E124" s="163" t="s">
        <v>163</v>
      </c>
      <c r="F124" s="163" t="s">
        <v>164</v>
      </c>
      <c r="G124" s="161"/>
      <c r="H124" s="161"/>
      <c r="I124" s="164"/>
      <c r="J124" s="165">
        <f t="shared" si="2"/>
        <v>0</v>
      </c>
      <c r="K124" s="161"/>
      <c r="L124" s="166"/>
      <c r="M124" s="167"/>
      <c r="N124" s="161"/>
      <c r="O124" s="161"/>
      <c r="P124" s="168">
        <f>P125+P172</f>
        <v>0</v>
      </c>
      <c r="Q124" s="161"/>
      <c r="R124" s="168">
        <f>R125+R172</f>
        <v>13.391963099999998</v>
      </c>
      <c r="S124" s="161"/>
      <c r="T124" s="169">
        <f>T125+T172</f>
        <v>0</v>
      </c>
      <c r="AR124" s="170" t="s">
        <v>84</v>
      </c>
      <c r="AT124" s="171" t="s">
        <v>75</v>
      </c>
      <c r="AU124" s="171" t="s">
        <v>76</v>
      </c>
      <c r="AY124" s="170" t="s">
        <v>165</v>
      </c>
      <c r="BK124" s="172">
        <f>BK125+BK172</f>
        <v>0</v>
      </c>
    </row>
    <row r="125" spans="2:65" s="159" customFormat="1" ht="22.9" customHeight="1">
      <c r="B125" s="160"/>
      <c r="C125" s="161"/>
      <c r="D125" s="162" t="s">
        <v>75</v>
      </c>
      <c r="E125" s="173" t="s">
        <v>203</v>
      </c>
      <c r="F125" s="173" t="s">
        <v>735</v>
      </c>
      <c r="G125" s="161"/>
      <c r="H125" s="161"/>
      <c r="I125" s="164"/>
      <c r="J125" s="174">
        <f t="shared" si="2"/>
        <v>0</v>
      </c>
      <c r="K125" s="161"/>
      <c r="L125" s="166"/>
      <c r="M125" s="167"/>
      <c r="N125" s="161"/>
      <c r="O125" s="161"/>
      <c r="P125" s="168">
        <f>SUM(P126:P171)</f>
        <v>0</v>
      </c>
      <c r="Q125" s="161"/>
      <c r="R125" s="168">
        <f>SUM(R126:R171)</f>
        <v>13.391963099999998</v>
      </c>
      <c r="S125" s="161"/>
      <c r="T125" s="169">
        <f>SUM(T126:T171)</f>
        <v>0</v>
      </c>
      <c r="AR125" s="170" t="s">
        <v>84</v>
      </c>
      <c r="AT125" s="171" t="s">
        <v>75</v>
      </c>
      <c r="AU125" s="171" t="s">
        <v>84</v>
      </c>
      <c r="AY125" s="170" t="s">
        <v>165</v>
      </c>
      <c r="BK125" s="172">
        <f>SUM(BK126:BK171)</f>
        <v>0</v>
      </c>
    </row>
    <row r="126" spans="2:65" s="20" customFormat="1" ht="33" customHeight="1">
      <c r="B126" s="21"/>
      <c r="C126" s="175" t="s">
        <v>84</v>
      </c>
      <c r="D126" s="175" t="s">
        <v>167</v>
      </c>
      <c r="E126" s="176" t="s">
        <v>934</v>
      </c>
      <c r="F126" s="177" t="s">
        <v>935</v>
      </c>
      <c r="G126" s="178" t="s">
        <v>170</v>
      </c>
      <c r="H126" s="179">
        <v>38.61</v>
      </c>
      <c r="I126" s="180"/>
      <c r="J126" s="181">
        <f>ROUND(I126*H126,2)</f>
        <v>0</v>
      </c>
      <c r="K126" s="177" t="s">
        <v>171</v>
      </c>
      <c r="L126" s="25"/>
      <c r="M126" s="182" t="s">
        <v>1</v>
      </c>
      <c r="N126" s="183" t="s">
        <v>41</v>
      </c>
      <c r="O126" s="22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AR126" s="186" t="s">
        <v>172</v>
      </c>
      <c r="AT126" s="186" t="s">
        <v>167</v>
      </c>
      <c r="AU126" s="186" t="s">
        <v>86</v>
      </c>
      <c r="AY126" s="3" t="s">
        <v>165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3" t="s">
        <v>84</v>
      </c>
      <c r="BK126" s="187">
        <f>ROUND(I126*H126,2)</f>
        <v>0</v>
      </c>
      <c r="BL126" s="3" t="s">
        <v>172</v>
      </c>
      <c r="BM126" s="186" t="s">
        <v>979</v>
      </c>
    </row>
    <row r="127" spans="2:65" s="211" customFormat="1">
      <c r="B127" s="212"/>
      <c r="C127" s="213"/>
      <c r="D127" s="191" t="s">
        <v>174</v>
      </c>
      <c r="E127" s="214" t="s">
        <v>1</v>
      </c>
      <c r="F127" s="215" t="s">
        <v>892</v>
      </c>
      <c r="G127" s="213"/>
      <c r="H127" s="214" t="s">
        <v>1</v>
      </c>
      <c r="I127" s="216"/>
      <c r="J127" s="213"/>
      <c r="K127" s="213"/>
      <c r="L127" s="217"/>
      <c r="M127" s="218"/>
      <c r="N127" s="213"/>
      <c r="O127" s="213"/>
      <c r="P127" s="213"/>
      <c r="Q127" s="213"/>
      <c r="R127" s="213"/>
      <c r="S127" s="213"/>
      <c r="T127" s="219"/>
      <c r="AT127" s="220" t="s">
        <v>174</v>
      </c>
      <c r="AU127" s="220" t="s">
        <v>86</v>
      </c>
      <c r="AV127" s="211" t="s">
        <v>84</v>
      </c>
      <c r="AW127" s="211" t="s">
        <v>31</v>
      </c>
      <c r="AX127" s="211" t="s">
        <v>76</v>
      </c>
      <c r="AY127" s="220" t="s">
        <v>165</v>
      </c>
    </row>
    <row r="128" spans="2:65" s="188" customFormat="1">
      <c r="B128" s="189"/>
      <c r="C128" s="190"/>
      <c r="D128" s="191" t="s">
        <v>174</v>
      </c>
      <c r="E128" s="192" t="s">
        <v>1</v>
      </c>
      <c r="F128" s="193" t="s">
        <v>980</v>
      </c>
      <c r="G128" s="190"/>
      <c r="H128" s="194">
        <v>38.61</v>
      </c>
      <c r="I128" s="195"/>
      <c r="J128" s="190"/>
      <c r="K128" s="190"/>
      <c r="L128" s="196"/>
      <c r="M128" s="197"/>
      <c r="N128" s="190"/>
      <c r="O128" s="190"/>
      <c r="P128" s="190"/>
      <c r="Q128" s="190"/>
      <c r="R128" s="190"/>
      <c r="S128" s="190"/>
      <c r="T128" s="198"/>
      <c r="AT128" s="199" t="s">
        <v>174</v>
      </c>
      <c r="AU128" s="199" t="s">
        <v>86</v>
      </c>
      <c r="AV128" s="188" t="s">
        <v>86</v>
      </c>
      <c r="AW128" s="188" t="s">
        <v>31</v>
      </c>
      <c r="AX128" s="188" t="s">
        <v>84</v>
      </c>
      <c r="AY128" s="199" t="s">
        <v>165</v>
      </c>
    </row>
    <row r="129" spans="2:65" s="20" customFormat="1" ht="37.9" customHeight="1">
      <c r="B129" s="21"/>
      <c r="C129" s="175" t="s">
        <v>86</v>
      </c>
      <c r="D129" s="175" t="s">
        <v>167</v>
      </c>
      <c r="E129" s="176" t="s">
        <v>894</v>
      </c>
      <c r="F129" s="177" t="s">
        <v>895</v>
      </c>
      <c r="G129" s="178" t="s">
        <v>170</v>
      </c>
      <c r="H129" s="179">
        <v>38.61</v>
      </c>
      <c r="I129" s="180"/>
      <c r="J129" s="181">
        <f>ROUND(I129*H129,2)</f>
        <v>0</v>
      </c>
      <c r="K129" s="177" t="s">
        <v>171</v>
      </c>
      <c r="L129" s="25"/>
      <c r="M129" s="182" t="s">
        <v>1</v>
      </c>
      <c r="N129" s="183" t="s">
        <v>41</v>
      </c>
      <c r="O129" s="22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AR129" s="186" t="s">
        <v>172</v>
      </c>
      <c r="AT129" s="186" t="s">
        <v>167</v>
      </c>
      <c r="AU129" s="186" t="s">
        <v>86</v>
      </c>
      <c r="AY129" s="3" t="s">
        <v>165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3" t="s">
        <v>84</v>
      </c>
      <c r="BK129" s="187">
        <f>ROUND(I129*H129,2)</f>
        <v>0</v>
      </c>
      <c r="BL129" s="3" t="s">
        <v>172</v>
      </c>
      <c r="BM129" s="186" t="s">
        <v>981</v>
      </c>
    </row>
    <row r="130" spans="2:65" s="211" customFormat="1">
      <c r="B130" s="212"/>
      <c r="C130" s="213"/>
      <c r="D130" s="191" t="s">
        <v>174</v>
      </c>
      <c r="E130" s="214" t="s">
        <v>1</v>
      </c>
      <c r="F130" s="215" t="s">
        <v>892</v>
      </c>
      <c r="G130" s="213"/>
      <c r="H130" s="214" t="s">
        <v>1</v>
      </c>
      <c r="I130" s="216"/>
      <c r="J130" s="213"/>
      <c r="K130" s="213"/>
      <c r="L130" s="217"/>
      <c r="M130" s="218"/>
      <c r="N130" s="213"/>
      <c r="O130" s="213"/>
      <c r="P130" s="213"/>
      <c r="Q130" s="213"/>
      <c r="R130" s="213"/>
      <c r="S130" s="213"/>
      <c r="T130" s="219"/>
      <c r="AT130" s="220" t="s">
        <v>174</v>
      </c>
      <c r="AU130" s="220" t="s">
        <v>86</v>
      </c>
      <c r="AV130" s="211" t="s">
        <v>84</v>
      </c>
      <c r="AW130" s="211" t="s">
        <v>31</v>
      </c>
      <c r="AX130" s="211" t="s">
        <v>76</v>
      </c>
      <c r="AY130" s="220" t="s">
        <v>165</v>
      </c>
    </row>
    <row r="131" spans="2:65" s="188" customFormat="1">
      <c r="B131" s="189"/>
      <c r="C131" s="190"/>
      <c r="D131" s="191" t="s">
        <v>174</v>
      </c>
      <c r="E131" s="192" t="s">
        <v>1</v>
      </c>
      <c r="F131" s="193" t="s">
        <v>980</v>
      </c>
      <c r="G131" s="190"/>
      <c r="H131" s="194">
        <v>38.61</v>
      </c>
      <c r="I131" s="195"/>
      <c r="J131" s="190"/>
      <c r="K131" s="190"/>
      <c r="L131" s="196"/>
      <c r="M131" s="197"/>
      <c r="N131" s="190"/>
      <c r="O131" s="190"/>
      <c r="P131" s="190"/>
      <c r="Q131" s="190"/>
      <c r="R131" s="190"/>
      <c r="S131" s="190"/>
      <c r="T131" s="198"/>
      <c r="AT131" s="199" t="s">
        <v>174</v>
      </c>
      <c r="AU131" s="199" t="s">
        <v>86</v>
      </c>
      <c r="AV131" s="188" t="s">
        <v>86</v>
      </c>
      <c r="AW131" s="188" t="s">
        <v>31</v>
      </c>
      <c r="AX131" s="188" t="s">
        <v>84</v>
      </c>
      <c r="AY131" s="199" t="s">
        <v>165</v>
      </c>
    </row>
    <row r="132" spans="2:65" s="20" customFormat="1" ht="24.2" customHeight="1">
      <c r="B132" s="21"/>
      <c r="C132" s="175" t="s">
        <v>134</v>
      </c>
      <c r="D132" s="175" t="s">
        <v>167</v>
      </c>
      <c r="E132" s="176" t="s">
        <v>661</v>
      </c>
      <c r="F132" s="177" t="s">
        <v>662</v>
      </c>
      <c r="G132" s="178" t="s">
        <v>170</v>
      </c>
      <c r="H132" s="179">
        <v>28.8</v>
      </c>
      <c r="I132" s="180"/>
      <c r="J132" s="181">
        <f>ROUND(I132*H132,2)</f>
        <v>0</v>
      </c>
      <c r="K132" s="177" t="s">
        <v>171</v>
      </c>
      <c r="L132" s="25"/>
      <c r="M132" s="182" t="s">
        <v>1</v>
      </c>
      <c r="N132" s="183" t="s">
        <v>41</v>
      </c>
      <c r="O132" s="22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AR132" s="186" t="s">
        <v>172</v>
      </c>
      <c r="AT132" s="186" t="s">
        <v>167</v>
      </c>
      <c r="AU132" s="186" t="s">
        <v>86</v>
      </c>
      <c r="AY132" s="3" t="s">
        <v>165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3" t="s">
        <v>84</v>
      </c>
      <c r="BK132" s="187">
        <f>ROUND(I132*H132,2)</f>
        <v>0</v>
      </c>
      <c r="BL132" s="3" t="s">
        <v>172</v>
      </c>
      <c r="BM132" s="186" t="s">
        <v>982</v>
      </c>
    </row>
    <row r="133" spans="2:65" s="211" customFormat="1" ht="22.5">
      <c r="B133" s="212"/>
      <c r="C133" s="213"/>
      <c r="D133" s="191" t="s">
        <v>174</v>
      </c>
      <c r="E133" s="214" t="s">
        <v>1</v>
      </c>
      <c r="F133" s="215" t="s">
        <v>898</v>
      </c>
      <c r="G133" s="213"/>
      <c r="H133" s="214" t="s">
        <v>1</v>
      </c>
      <c r="I133" s="216"/>
      <c r="J133" s="213"/>
      <c r="K133" s="213"/>
      <c r="L133" s="217"/>
      <c r="M133" s="218"/>
      <c r="N133" s="213"/>
      <c r="O133" s="213"/>
      <c r="P133" s="213"/>
      <c r="Q133" s="213"/>
      <c r="R133" s="213"/>
      <c r="S133" s="213"/>
      <c r="T133" s="219"/>
      <c r="AT133" s="220" t="s">
        <v>174</v>
      </c>
      <c r="AU133" s="220" t="s">
        <v>86</v>
      </c>
      <c r="AV133" s="211" t="s">
        <v>84</v>
      </c>
      <c r="AW133" s="211" t="s">
        <v>31</v>
      </c>
      <c r="AX133" s="211" t="s">
        <v>76</v>
      </c>
      <c r="AY133" s="220" t="s">
        <v>165</v>
      </c>
    </row>
    <row r="134" spans="2:65" s="188" customFormat="1">
      <c r="B134" s="189"/>
      <c r="C134" s="190"/>
      <c r="D134" s="191" t="s">
        <v>174</v>
      </c>
      <c r="E134" s="192" t="s">
        <v>1</v>
      </c>
      <c r="F134" s="193" t="s">
        <v>983</v>
      </c>
      <c r="G134" s="190"/>
      <c r="H134" s="194">
        <v>28.8</v>
      </c>
      <c r="I134" s="195"/>
      <c r="J134" s="190"/>
      <c r="K134" s="190"/>
      <c r="L134" s="196"/>
      <c r="M134" s="197"/>
      <c r="N134" s="190"/>
      <c r="O134" s="190"/>
      <c r="P134" s="190"/>
      <c r="Q134" s="190"/>
      <c r="R134" s="190"/>
      <c r="S134" s="190"/>
      <c r="T134" s="198"/>
      <c r="AT134" s="199" t="s">
        <v>174</v>
      </c>
      <c r="AU134" s="199" t="s">
        <v>86</v>
      </c>
      <c r="AV134" s="188" t="s">
        <v>86</v>
      </c>
      <c r="AW134" s="188" t="s">
        <v>31</v>
      </c>
      <c r="AX134" s="188" t="s">
        <v>84</v>
      </c>
      <c r="AY134" s="199" t="s">
        <v>165</v>
      </c>
    </row>
    <row r="135" spans="2:65" s="20" customFormat="1" ht="24.2" customHeight="1">
      <c r="B135" s="21"/>
      <c r="C135" s="175" t="s">
        <v>172</v>
      </c>
      <c r="D135" s="175" t="s">
        <v>167</v>
      </c>
      <c r="E135" s="176" t="s">
        <v>900</v>
      </c>
      <c r="F135" s="177" t="s">
        <v>901</v>
      </c>
      <c r="G135" s="178" t="s">
        <v>170</v>
      </c>
      <c r="H135" s="179">
        <v>5.76</v>
      </c>
      <c r="I135" s="180"/>
      <c r="J135" s="181">
        <f>ROUND(I135*H135,2)</f>
        <v>0</v>
      </c>
      <c r="K135" s="177" t="s">
        <v>171</v>
      </c>
      <c r="L135" s="25"/>
      <c r="M135" s="182" t="s">
        <v>1</v>
      </c>
      <c r="N135" s="183" t="s">
        <v>41</v>
      </c>
      <c r="O135" s="22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AR135" s="186" t="s">
        <v>172</v>
      </c>
      <c r="AT135" s="186" t="s">
        <v>167</v>
      </c>
      <c r="AU135" s="186" t="s">
        <v>86</v>
      </c>
      <c r="AY135" s="3" t="s">
        <v>165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3" t="s">
        <v>84</v>
      </c>
      <c r="BK135" s="187">
        <f>ROUND(I135*H135,2)</f>
        <v>0</v>
      </c>
      <c r="BL135" s="3" t="s">
        <v>172</v>
      </c>
      <c r="BM135" s="186" t="s">
        <v>984</v>
      </c>
    </row>
    <row r="136" spans="2:65" s="211" customFormat="1">
      <c r="B136" s="212"/>
      <c r="C136" s="213"/>
      <c r="D136" s="191" t="s">
        <v>174</v>
      </c>
      <c r="E136" s="214" t="s">
        <v>1</v>
      </c>
      <c r="F136" s="215" t="s">
        <v>903</v>
      </c>
      <c r="G136" s="213"/>
      <c r="H136" s="214" t="s">
        <v>1</v>
      </c>
      <c r="I136" s="216"/>
      <c r="J136" s="213"/>
      <c r="K136" s="213"/>
      <c r="L136" s="217"/>
      <c r="M136" s="218"/>
      <c r="N136" s="213"/>
      <c r="O136" s="213"/>
      <c r="P136" s="213"/>
      <c r="Q136" s="213"/>
      <c r="R136" s="213"/>
      <c r="S136" s="213"/>
      <c r="T136" s="219"/>
      <c r="AT136" s="220" t="s">
        <v>174</v>
      </c>
      <c r="AU136" s="220" t="s">
        <v>86</v>
      </c>
      <c r="AV136" s="211" t="s">
        <v>84</v>
      </c>
      <c r="AW136" s="211" t="s">
        <v>31</v>
      </c>
      <c r="AX136" s="211" t="s">
        <v>76</v>
      </c>
      <c r="AY136" s="220" t="s">
        <v>165</v>
      </c>
    </row>
    <row r="137" spans="2:65" s="188" customFormat="1">
      <c r="B137" s="189"/>
      <c r="C137" s="190"/>
      <c r="D137" s="191" t="s">
        <v>174</v>
      </c>
      <c r="E137" s="192" t="s">
        <v>1</v>
      </c>
      <c r="F137" s="193" t="s">
        <v>985</v>
      </c>
      <c r="G137" s="190"/>
      <c r="H137" s="194">
        <v>5.76</v>
      </c>
      <c r="I137" s="195"/>
      <c r="J137" s="190"/>
      <c r="K137" s="190"/>
      <c r="L137" s="196"/>
      <c r="M137" s="197"/>
      <c r="N137" s="190"/>
      <c r="O137" s="190"/>
      <c r="P137" s="190"/>
      <c r="Q137" s="190"/>
      <c r="R137" s="190"/>
      <c r="S137" s="190"/>
      <c r="T137" s="198"/>
      <c r="AT137" s="199" t="s">
        <v>174</v>
      </c>
      <c r="AU137" s="199" t="s">
        <v>86</v>
      </c>
      <c r="AV137" s="188" t="s">
        <v>86</v>
      </c>
      <c r="AW137" s="188" t="s">
        <v>31</v>
      </c>
      <c r="AX137" s="188" t="s">
        <v>84</v>
      </c>
      <c r="AY137" s="199" t="s">
        <v>165</v>
      </c>
    </row>
    <row r="138" spans="2:65" s="20" customFormat="1" ht="16.5" customHeight="1">
      <c r="B138" s="21"/>
      <c r="C138" s="221" t="s">
        <v>191</v>
      </c>
      <c r="D138" s="221" t="s">
        <v>199</v>
      </c>
      <c r="E138" s="222" t="s">
        <v>905</v>
      </c>
      <c r="F138" s="223" t="s">
        <v>906</v>
      </c>
      <c r="G138" s="224" t="s">
        <v>202</v>
      </c>
      <c r="H138" s="225">
        <v>7.7759999999999998</v>
      </c>
      <c r="I138" s="226"/>
      <c r="J138" s="227">
        <f>ROUND(I138*H138,2)</f>
        <v>0</v>
      </c>
      <c r="K138" s="223" t="s">
        <v>171</v>
      </c>
      <c r="L138" s="228"/>
      <c r="M138" s="229" t="s">
        <v>1</v>
      </c>
      <c r="N138" s="230" t="s">
        <v>41</v>
      </c>
      <c r="O138" s="22"/>
      <c r="P138" s="184">
        <f>O138*H138</f>
        <v>0</v>
      </c>
      <c r="Q138" s="184">
        <v>1</v>
      </c>
      <c r="R138" s="184">
        <f>Q138*H138</f>
        <v>7.7759999999999998</v>
      </c>
      <c r="S138" s="184">
        <v>0</v>
      </c>
      <c r="T138" s="185">
        <f>S138*H138</f>
        <v>0</v>
      </c>
      <c r="AR138" s="186" t="s">
        <v>203</v>
      </c>
      <c r="AT138" s="186" t="s">
        <v>199</v>
      </c>
      <c r="AU138" s="186" t="s">
        <v>86</v>
      </c>
      <c r="AY138" s="3" t="s">
        <v>165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3" t="s">
        <v>84</v>
      </c>
      <c r="BK138" s="187">
        <f>ROUND(I138*H138,2)</f>
        <v>0</v>
      </c>
      <c r="BL138" s="3" t="s">
        <v>172</v>
      </c>
      <c r="BM138" s="186" t="s">
        <v>986</v>
      </c>
    </row>
    <row r="139" spans="2:65" s="211" customFormat="1" ht="22.5">
      <c r="B139" s="212"/>
      <c r="C139" s="213"/>
      <c r="D139" s="191" t="s">
        <v>174</v>
      </c>
      <c r="E139" s="214" t="s">
        <v>1</v>
      </c>
      <c r="F139" s="215" t="s">
        <v>944</v>
      </c>
      <c r="G139" s="213"/>
      <c r="H139" s="214" t="s">
        <v>1</v>
      </c>
      <c r="I139" s="216"/>
      <c r="J139" s="213"/>
      <c r="K139" s="213"/>
      <c r="L139" s="217"/>
      <c r="M139" s="218"/>
      <c r="N139" s="213"/>
      <c r="O139" s="213"/>
      <c r="P139" s="213"/>
      <c r="Q139" s="213"/>
      <c r="R139" s="213"/>
      <c r="S139" s="213"/>
      <c r="T139" s="219"/>
      <c r="AT139" s="220" t="s">
        <v>174</v>
      </c>
      <c r="AU139" s="220" t="s">
        <v>86</v>
      </c>
      <c r="AV139" s="211" t="s">
        <v>84</v>
      </c>
      <c r="AW139" s="211" t="s">
        <v>31</v>
      </c>
      <c r="AX139" s="211" t="s">
        <v>76</v>
      </c>
      <c r="AY139" s="220" t="s">
        <v>165</v>
      </c>
    </row>
    <row r="140" spans="2:65" s="188" customFormat="1">
      <c r="B140" s="189"/>
      <c r="C140" s="190"/>
      <c r="D140" s="191" t="s">
        <v>174</v>
      </c>
      <c r="E140" s="192" t="s">
        <v>1</v>
      </c>
      <c r="F140" s="193" t="s">
        <v>987</v>
      </c>
      <c r="G140" s="190"/>
      <c r="H140" s="194">
        <v>7.7759999999999998</v>
      </c>
      <c r="I140" s="195"/>
      <c r="J140" s="190"/>
      <c r="K140" s="190"/>
      <c r="L140" s="196"/>
      <c r="M140" s="197"/>
      <c r="N140" s="190"/>
      <c r="O140" s="190"/>
      <c r="P140" s="190"/>
      <c r="Q140" s="190"/>
      <c r="R140" s="190"/>
      <c r="S140" s="190"/>
      <c r="T140" s="198"/>
      <c r="AT140" s="199" t="s">
        <v>174</v>
      </c>
      <c r="AU140" s="199" t="s">
        <v>86</v>
      </c>
      <c r="AV140" s="188" t="s">
        <v>86</v>
      </c>
      <c r="AW140" s="188" t="s">
        <v>31</v>
      </c>
      <c r="AX140" s="188" t="s">
        <v>84</v>
      </c>
      <c r="AY140" s="199" t="s">
        <v>165</v>
      </c>
    </row>
    <row r="141" spans="2:65" s="20" customFormat="1" ht="16.5" customHeight="1">
      <c r="B141" s="21"/>
      <c r="C141" s="175" t="s">
        <v>198</v>
      </c>
      <c r="D141" s="175" t="s">
        <v>167</v>
      </c>
      <c r="E141" s="176" t="s">
        <v>910</v>
      </c>
      <c r="F141" s="177" t="s">
        <v>911</v>
      </c>
      <c r="G141" s="178" t="s">
        <v>170</v>
      </c>
      <c r="H141" s="179">
        <v>2.88</v>
      </c>
      <c r="I141" s="180"/>
      <c r="J141" s="181">
        <f>ROUND(I141*H141,2)</f>
        <v>0</v>
      </c>
      <c r="K141" s="177" t="s">
        <v>171</v>
      </c>
      <c r="L141" s="25"/>
      <c r="M141" s="182" t="s">
        <v>1</v>
      </c>
      <c r="N141" s="183" t="s">
        <v>41</v>
      </c>
      <c r="O141" s="22"/>
      <c r="P141" s="184">
        <f>O141*H141</f>
        <v>0</v>
      </c>
      <c r="Q141" s="184">
        <v>1.8907700000000001</v>
      </c>
      <c r="R141" s="184">
        <f>Q141*H141</f>
        <v>5.4454175999999999</v>
      </c>
      <c r="S141" s="184">
        <v>0</v>
      </c>
      <c r="T141" s="185">
        <f>S141*H141</f>
        <v>0</v>
      </c>
      <c r="AR141" s="186" t="s">
        <v>172</v>
      </c>
      <c r="AT141" s="186" t="s">
        <v>167</v>
      </c>
      <c r="AU141" s="186" t="s">
        <v>86</v>
      </c>
      <c r="AY141" s="3" t="s">
        <v>165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3" t="s">
        <v>84</v>
      </c>
      <c r="BK141" s="187">
        <f>ROUND(I141*H141,2)</f>
        <v>0</v>
      </c>
      <c r="BL141" s="3" t="s">
        <v>172</v>
      </c>
      <c r="BM141" s="186" t="s">
        <v>988</v>
      </c>
    </row>
    <row r="142" spans="2:65" s="211" customFormat="1">
      <c r="B142" s="212"/>
      <c r="C142" s="213"/>
      <c r="D142" s="191" t="s">
        <v>174</v>
      </c>
      <c r="E142" s="214" t="s">
        <v>1</v>
      </c>
      <c r="F142" s="215" t="s">
        <v>913</v>
      </c>
      <c r="G142" s="213"/>
      <c r="H142" s="214" t="s">
        <v>1</v>
      </c>
      <c r="I142" s="216"/>
      <c r="J142" s="213"/>
      <c r="K142" s="213"/>
      <c r="L142" s="217"/>
      <c r="M142" s="218"/>
      <c r="N142" s="213"/>
      <c r="O142" s="213"/>
      <c r="P142" s="213"/>
      <c r="Q142" s="213"/>
      <c r="R142" s="213"/>
      <c r="S142" s="213"/>
      <c r="T142" s="219"/>
      <c r="AT142" s="220" t="s">
        <v>174</v>
      </c>
      <c r="AU142" s="220" t="s">
        <v>86</v>
      </c>
      <c r="AV142" s="211" t="s">
        <v>84</v>
      </c>
      <c r="AW142" s="211" t="s">
        <v>31</v>
      </c>
      <c r="AX142" s="211" t="s">
        <v>76</v>
      </c>
      <c r="AY142" s="220" t="s">
        <v>165</v>
      </c>
    </row>
    <row r="143" spans="2:65" s="188" customFormat="1">
      <c r="B143" s="189"/>
      <c r="C143" s="190"/>
      <c r="D143" s="191" t="s">
        <v>174</v>
      </c>
      <c r="E143" s="192" t="s">
        <v>1</v>
      </c>
      <c r="F143" s="193" t="s">
        <v>989</v>
      </c>
      <c r="G143" s="190"/>
      <c r="H143" s="194">
        <v>2.88</v>
      </c>
      <c r="I143" s="195"/>
      <c r="J143" s="190"/>
      <c r="K143" s="190"/>
      <c r="L143" s="196"/>
      <c r="M143" s="197"/>
      <c r="N143" s="190"/>
      <c r="O143" s="190"/>
      <c r="P143" s="190"/>
      <c r="Q143" s="190"/>
      <c r="R143" s="190"/>
      <c r="S143" s="190"/>
      <c r="T143" s="198"/>
      <c r="AT143" s="199" t="s">
        <v>174</v>
      </c>
      <c r="AU143" s="199" t="s">
        <v>86</v>
      </c>
      <c r="AV143" s="188" t="s">
        <v>86</v>
      </c>
      <c r="AW143" s="188" t="s">
        <v>31</v>
      </c>
      <c r="AX143" s="188" t="s">
        <v>84</v>
      </c>
      <c r="AY143" s="199" t="s">
        <v>165</v>
      </c>
    </row>
    <row r="144" spans="2:65" s="20" customFormat="1" ht="24.2" customHeight="1">
      <c r="B144" s="21"/>
      <c r="C144" s="175" t="s">
        <v>206</v>
      </c>
      <c r="D144" s="175" t="s">
        <v>167</v>
      </c>
      <c r="E144" s="176" t="s">
        <v>971</v>
      </c>
      <c r="F144" s="177" t="s">
        <v>990</v>
      </c>
      <c r="G144" s="178" t="s">
        <v>337</v>
      </c>
      <c r="H144" s="179">
        <v>33</v>
      </c>
      <c r="I144" s="180"/>
      <c r="J144" s="181">
        <f>ROUND(I144*H144,2)</f>
        <v>0</v>
      </c>
      <c r="K144" s="177" t="s">
        <v>171</v>
      </c>
      <c r="L144" s="25"/>
      <c r="M144" s="182" t="s">
        <v>1</v>
      </c>
      <c r="N144" s="183" t="s">
        <v>41</v>
      </c>
      <c r="O144" s="22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AR144" s="186" t="s">
        <v>249</v>
      </c>
      <c r="AT144" s="186" t="s">
        <v>167</v>
      </c>
      <c r="AU144" s="186" t="s">
        <v>86</v>
      </c>
      <c r="AY144" s="3" t="s">
        <v>165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3" t="s">
        <v>84</v>
      </c>
      <c r="BK144" s="187">
        <f>ROUND(I144*H144,2)</f>
        <v>0</v>
      </c>
      <c r="BL144" s="3" t="s">
        <v>249</v>
      </c>
      <c r="BM144" s="186" t="s">
        <v>991</v>
      </c>
    </row>
    <row r="145" spans="2:65" s="211" customFormat="1">
      <c r="B145" s="212"/>
      <c r="C145" s="213"/>
      <c r="D145" s="191" t="s">
        <v>174</v>
      </c>
      <c r="E145" s="214" t="s">
        <v>1</v>
      </c>
      <c r="F145" s="215" t="s">
        <v>870</v>
      </c>
      <c r="G145" s="213"/>
      <c r="H145" s="214" t="s">
        <v>1</v>
      </c>
      <c r="I145" s="216"/>
      <c r="J145" s="213"/>
      <c r="K145" s="213"/>
      <c r="L145" s="217"/>
      <c r="M145" s="218"/>
      <c r="N145" s="213"/>
      <c r="O145" s="213"/>
      <c r="P145" s="213"/>
      <c r="Q145" s="213"/>
      <c r="R145" s="213"/>
      <c r="S145" s="213"/>
      <c r="T145" s="219"/>
      <c r="AT145" s="220" t="s">
        <v>174</v>
      </c>
      <c r="AU145" s="220" t="s">
        <v>86</v>
      </c>
      <c r="AV145" s="211" t="s">
        <v>84</v>
      </c>
      <c r="AW145" s="211" t="s">
        <v>31</v>
      </c>
      <c r="AX145" s="211" t="s">
        <v>76</v>
      </c>
      <c r="AY145" s="220" t="s">
        <v>165</v>
      </c>
    </row>
    <row r="146" spans="2:65" s="188" customFormat="1">
      <c r="B146" s="189"/>
      <c r="C146" s="190"/>
      <c r="D146" s="191" t="s">
        <v>174</v>
      </c>
      <c r="E146" s="192" t="s">
        <v>1</v>
      </c>
      <c r="F146" s="193" t="s">
        <v>992</v>
      </c>
      <c r="G146" s="190"/>
      <c r="H146" s="194">
        <v>33</v>
      </c>
      <c r="I146" s="195"/>
      <c r="J146" s="190"/>
      <c r="K146" s="190"/>
      <c r="L146" s="196"/>
      <c r="M146" s="197"/>
      <c r="N146" s="190"/>
      <c r="O146" s="190"/>
      <c r="P146" s="190"/>
      <c r="Q146" s="190"/>
      <c r="R146" s="190"/>
      <c r="S146" s="190"/>
      <c r="T146" s="198"/>
      <c r="AT146" s="199" t="s">
        <v>174</v>
      </c>
      <c r="AU146" s="199" t="s">
        <v>86</v>
      </c>
      <c r="AV146" s="188" t="s">
        <v>86</v>
      </c>
      <c r="AW146" s="188" t="s">
        <v>31</v>
      </c>
      <c r="AX146" s="188" t="s">
        <v>84</v>
      </c>
      <c r="AY146" s="199" t="s">
        <v>165</v>
      </c>
    </row>
    <row r="147" spans="2:65" s="20" customFormat="1" ht="24.2" customHeight="1">
      <c r="B147" s="21"/>
      <c r="C147" s="175" t="s">
        <v>203</v>
      </c>
      <c r="D147" s="175" t="s">
        <v>167</v>
      </c>
      <c r="E147" s="176" t="s">
        <v>993</v>
      </c>
      <c r="F147" s="177" t="s">
        <v>994</v>
      </c>
      <c r="G147" s="178" t="s">
        <v>337</v>
      </c>
      <c r="H147" s="179">
        <v>18</v>
      </c>
      <c r="I147" s="180"/>
      <c r="J147" s="181">
        <f t="shared" ref="J147:J170" si="3">ROUND(I147*H147,2)</f>
        <v>0</v>
      </c>
      <c r="K147" s="177" t="s">
        <v>171</v>
      </c>
      <c r="L147" s="25"/>
      <c r="M147" s="182" t="s">
        <v>1</v>
      </c>
      <c r="N147" s="183" t="s">
        <v>41</v>
      </c>
      <c r="O147" s="22"/>
      <c r="P147" s="184">
        <f t="shared" ref="P147:P170" si="4">O147*H147</f>
        <v>0</v>
      </c>
      <c r="Q147" s="184">
        <v>1.0000000000000001E-5</v>
      </c>
      <c r="R147" s="184">
        <f t="shared" ref="R147:R170" si="5">Q147*H147</f>
        <v>1.8000000000000001E-4</v>
      </c>
      <c r="S147" s="184">
        <v>0</v>
      </c>
      <c r="T147" s="185">
        <f t="shared" ref="T147:T170" si="6">S147*H147</f>
        <v>0</v>
      </c>
      <c r="AR147" s="186" t="s">
        <v>172</v>
      </c>
      <c r="AT147" s="186" t="s">
        <v>167</v>
      </c>
      <c r="AU147" s="186" t="s">
        <v>86</v>
      </c>
      <c r="AY147" s="3" t="s">
        <v>165</v>
      </c>
      <c r="BE147" s="187">
        <f t="shared" ref="BE147:BE173" si="7">IF(N147="základní",J147,0)</f>
        <v>0</v>
      </c>
      <c r="BF147" s="187">
        <f t="shared" ref="BF147:BF173" si="8">IF(N147="snížená",J147,0)</f>
        <v>0</v>
      </c>
      <c r="BG147" s="187">
        <f t="shared" ref="BG147:BG173" si="9">IF(N147="zákl. přenesená",J147,0)</f>
        <v>0</v>
      </c>
      <c r="BH147" s="187">
        <f t="shared" ref="BH147:BH173" si="10">IF(N147="sníž. přenesená",J147,0)</f>
        <v>0</v>
      </c>
      <c r="BI147" s="187">
        <f t="shared" ref="BI147:BI173" si="11">IF(N147="nulová",J147,0)</f>
        <v>0</v>
      </c>
      <c r="BJ147" s="3" t="s">
        <v>84</v>
      </c>
      <c r="BK147" s="187">
        <f t="shared" ref="BK147:BK170" si="12">ROUND(I147*H147,2)</f>
        <v>0</v>
      </c>
      <c r="BL147" s="3" t="s">
        <v>172</v>
      </c>
      <c r="BM147" s="186" t="s">
        <v>995</v>
      </c>
    </row>
    <row r="148" spans="2:65" s="20" customFormat="1" ht="24.2" customHeight="1">
      <c r="B148" s="21"/>
      <c r="C148" s="221" t="s">
        <v>214</v>
      </c>
      <c r="D148" s="221" t="s">
        <v>199</v>
      </c>
      <c r="E148" s="222" t="s">
        <v>996</v>
      </c>
      <c r="F148" s="223" t="s">
        <v>997</v>
      </c>
      <c r="G148" s="224" t="s">
        <v>337</v>
      </c>
      <c r="H148" s="225">
        <v>18.54</v>
      </c>
      <c r="I148" s="226"/>
      <c r="J148" s="227">
        <f t="shared" si="3"/>
        <v>0</v>
      </c>
      <c r="K148" s="223" t="s">
        <v>171</v>
      </c>
      <c r="L148" s="228"/>
      <c r="M148" s="229" t="s">
        <v>1</v>
      </c>
      <c r="N148" s="230" t="s">
        <v>41</v>
      </c>
      <c r="O148" s="22"/>
      <c r="P148" s="184">
        <f t="shared" si="4"/>
        <v>0</v>
      </c>
      <c r="Q148" s="184">
        <v>1.4499999999999999E-3</v>
      </c>
      <c r="R148" s="184">
        <f t="shared" si="5"/>
        <v>2.6882999999999997E-2</v>
      </c>
      <c r="S148" s="184">
        <v>0</v>
      </c>
      <c r="T148" s="185">
        <f t="shared" si="6"/>
        <v>0</v>
      </c>
      <c r="AR148" s="186" t="s">
        <v>203</v>
      </c>
      <c r="AT148" s="186" t="s">
        <v>199</v>
      </c>
      <c r="AU148" s="186" t="s">
        <v>86</v>
      </c>
      <c r="AY148" s="3" t="s">
        <v>165</v>
      </c>
      <c r="BE148" s="187">
        <f t="shared" si="7"/>
        <v>0</v>
      </c>
      <c r="BF148" s="187">
        <f t="shared" si="8"/>
        <v>0</v>
      </c>
      <c r="BG148" s="187">
        <f t="shared" si="9"/>
        <v>0</v>
      </c>
      <c r="BH148" s="187">
        <f t="shared" si="10"/>
        <v>0</v>
      </c>
      <c r="BI148" s="187">
        <f t="shared" si="11"/>
        <v>0</v>
      </c>
      <c r="BJ148" s="3" t="s">
        <v>84</v>
      </c>
      <c r="BK148" s="187">
        <f t="shared" si="12"/>
        <v>0</v>
      </c>
      <c r="BL148" s="3" t="s">
        <v>172</v>
      </c>
      <c r="BM148" s="186" t="s">
        <v>998</v>
      </c>
    </row>
    <row r="149" spans="2:65" s="188" customFormat="1">
      <c r="B149" s="189"/>
      <c r="C149" s="190"/>
      <c r="D149" s="191" t="s">
        <v>174</v>
      </c>
      <c r="E149" s="190"/>
      <c r="F149" s="193" t="s">
        <v>999</v>
      </c>
      <c r="G149" s="190"/>
      <c r="H149" s="194">
        <v>18.54</v>
      </c>
      <c r="I149" s="195"/>
      <c r="J149" s="190"/>
      <c r="K149" s="190"/>
      <c r="L149" s="196"/>
      <c r="M149" s="197"/>
      <c r="N149" s="190"/>
      <c r="O149" s="190"/>
      <c r="P149" s="190"/>
      <c r="Q149" s="190"/>
      <c r="R149" s="190"/>
      <c r="S149" s="190"/>
      <c r="T149" s="198"/>
      <c r="AT149" s="199" t="s">
        <v>174</v>
      </c>
      <c r="AU149" s="199" t="s">
        <v>86</v>
      </c>
      <c r="AV149" s="188" t="s">
        <v>86</v>
      </c>
      <c r="AW149" s="188" t="s">
        <v>4</v>
      </c>
      <c r="AX149" s="188" t="s">
        <v>84</v>
      </c>
      <c r="AY149" s="199" t="s">
        <v>165</v>
      </c>
    </row>
    <row r="150" spans="2:65" s="20" customFormat="1" ht="24.2" customHeight="1">
      <c r="B150" s="21"/>
      <c r="C150" s="175" t="s">
        <v>222</v>
      </c>
      <c r="D150" s="175" t="s">
        <v>167</v>
      </c>
      <c r="E150" s="176" t="s">
        <v>948</v>
      </c>
      <c r="F150" s="177" t="s">
        <v>949</v>
      </c>
      <c r="G150" s="178" t="s">
        <v>337</v>
      </c>
      <c r="H150" s="179">
        <v>15</v>
      </c>
      <c r="I150" s="180"/>
      <c r="J150" s="181">
        <f t="shared" si="3"/>
        <v>0</v>
      </c>
      <c r="K150" s="177" t="s">
        <v>171</v>
      </c>
      <c r="L150" s="25"/>
      <c r="M150" s="182" t="s">
        <v>1</v>
      </c>
      <c r="N150" s="183" t="s">
        <v>41</v>
      </c>
      <c r="O150" s="22"/>
      <c r="P150" s="184">
        <f t="shared" si="4"/>
        <v>0</v>
      </c>
      <c r="Q150" s="184">
        <v>1.0000000000000001E-5</v>
      </c>
      <c r="R150" s="184">
        <f t="shared" si="5"/>
        <v>1.5000000000000001E-4</v>
      </c>
      <c r="S150" s="184">
        <v>0</v>
      </c>
      <c r="T150" s="185">
        <f t="shared" si="6"/>
        <v>0</v>
      </c>
      <c r="AR150" s="186" t="s">
        <v>172</v>
      </c>
      <c r="AT150" s="186" t="s">
        <v>167</v>
      </c>
      <c r="AU150" s="186" t="s">
        <v>86</v>
      </c>
      <c r="AY150" s="3" t="s">
        <v>165</v>
      </c>
      <c r="BE150" s="187">
        <f t="shared" si="7"/>
        <v>0</v>
      </c>
      <c r="BF150" s="187">
        <f t="shared" si="8"/>
        <v>0</v>
      </c>
      <c r="BG150" s="187">
        <f t="shared" si="9"/>
        <v>0</v>
      </c>
      <c r="BH150" s="187">
        <f t="shared" si="10"/>
        <v>0</v>
      </c>
      <c r="BI150" s="187">
        <f t="shared" si="11"/>
        <v>0</v>
      </c>
      <c r="BJ150" s="3" t="s">
        <v>84</v>
      </c>
      <c r="BK150" s="187">
        <f t="shared" si="12"/>
        <v>0</v>
      </c>
      <c r="BL150" s="3" t="s">
        <v>172</v>
      </c>
      <c r="BM150" s="186" t="s">
        <v>1000</v>
      </c>
    </row>
    <row r="151" spans="2:65" s="211" customFormat="1">
      <c r="B151" s="212"/>
      <c r="C151" s="213"/>
      <c r="D151" s="191" t="s">
        <v>174</v>
      </c>
      <c r="E151" s="214" t="s">
        <v>1</v>
      </c>
      <c r="F151" s="215" t="s">
        <v>870</v>
      </c>
      <c r="G151" s="213"/>
      <c r="H151" s="214" t="s">
        <v>1</v>
      </c>
      <c r="I151" s="216"/>
      <c r="J151" s="213"/>
      <c r="K151" s="213"/>
      <c r="L151" s="217"/>
      <c r="M151" s="218"/>
      <c r="N151" s="213"/>
      <c r="O151" s="213"/>
      <c r="P151" s="213"/>
      <c r="Q151" s="213"/>
      <c r="R151" s="213"/>
      <c r="S151" s="213"/>
      <c r="T151" s="219"/>
      <c r="AT151" s="220" t="s">
        <v>174</v>
      </c>
      <c r="AU151" s="220" t="s">
        <v>86</v>
      </c>
      <c r="AV151" s="211" t="s">
        <v>84</v>
      </c>
      <c r="AW151" s="211" t="s">
        <v>31</v>
      </c>
      <c r="AX151" s="211" t="s">
        <v>76</v>
      </c>
      <c r="AY151" s="220" t="s">
        <v>165</v>
      </c>
    </row>
    <row r="152" spans="2:65" s="188" customFormat="1">
      <c r="B152" s="189"/>
      <c r="C152" s="190"/>
      <c r="D152" s="191" t="s">
        <v>174</v>
      </c>
      <c r="E152" s="192" t="s">
        <v>1</v>
      </c>
      <c r="F152" s="193" t="s">
        <v>245</v>
      </c>
      <c r="G152" s="190"/>
      <c r="H152" s="194">
        <v>15</v>
      </c>
      <c r="I152" s="195"/>
      <c r="J152" s="190"/>
      <c r="K152" s="190"/>
      <c r="L152" s="196"/>
      <c r="M152" s="197"/>
      <c r="N152" s="190"/>
      <c r="O152" s="190"/>
      <c r="P152" s="190"/>
      <c r="Q152" s="190"/>
      <c r="R152" s="190"/>
      <c r="S152" s="190"/>
      <c r="T152" s="198"/>
      <c r="AT152" s="199" t="s">
        <v>174</v>
      </c>
      <c r="AU152" s="199" t="s">
        <v>86</v>
      </c>
      <c r="AV152" s="188" t="s">
        <v>86</v>
      </c>
      <c r="AW152" s="188" t="s">
        <v>31</v>
      </c>
      <c r="AX152" s="188" t="s">
        <v>84</v>
      </c>
      <c r="AY152" s="199" t="s">
        <v>165</v>
      </c>
    </row>
    <row r="153" spans="2:65" s="20" customFormat="1" ht="16.5" customHeight="1">
      <c r="B153" s="21"/>
      <c r="C153" s="221" t="s">
        <v>229</v>
      </c>
      <c r="D153" s="221" t="s">
        <v>199</v>
      </c>
      <c r="E153" s="222" t="s">
        <v>951</v>
      </c>
      <c r="F153" s="223" t="s">
        <v>952</v>
      </c>
      <c r="G153" s="224" t="s">
        <v>337</v>
      </c>
      <c r="H153" s="225">
        <v>15.75</v>
      </c>
      <c r="I153" s="226"/>
      <c r="J153" s="227">
        <f t="shared" si="3"/>
        <v>0</v>
      </c>
      <c r="K153" s="223" t="s">
        <v>171</v>
      </c>
      <c r="L153" s="228"/>
      <c r="M153" s="229" t="s">
        <v>1</v>
      </c>
      <c r="N153" s="230" t="s">
        <v>41</v>
      </c>
      <c r="O153" s="22"/>
      <c r="P153" s="184">
        <f t="shared" si="4"/>
        <v>0</v>
      </c>
      <c r="Q153" s="184">
        <v>2.5899999999999999E-3</v>
      </c>
      <c r="R153" s="184">
        <f t="shared" si="5"/>
        <v>4.0792499999999995E-2</v>
      </c>
      <c r="S153" s="184">
        <v>0</v>
      </c>
      <c r="T153" s="185">
        <f t="shared" si="6"/>
        <v>0</v>
      </c>
      <c r="AR153" s="186" t="s">
        <v>203</v>
      </c>
      <c r="AT153" s="186" t="s">
        <v>199</v>
      </c>
      <c r="AU153" s="186" t="s">
        <v>86</v>
      </c>
      <c r="AY153" s="3" t="s">
        <v>165</v>
      </c>
      <c r="BE153" s="187">
        <f t="shared" si="7"/>
        <v>0</v>
      </c>
      <c r="BF153" s="187">
        <f t="shared" si="8"/>
        <v>0</v>
      </c>
      <c r="BG153" s="187">
        <f t="shared" si="9"/>
        <v>0</v>
      </c>
      <c r="BH153" s="187">
        <f t="shared" si="10"/>
        <v>0</v>
      </c>
      <c r="BI153" s="187">
        <f t="shared" si="11"/>
        <v>0</v>
      </c>
      <c r="BJ153" s="3" t="s">
        <v>84</v>
      </c>
      <c r="BK153" s="187">
        <f t="shared" si="12"/>
        <v>0</v>
      </c>
      <c r="BL153" s="3" t="s">
        <v>172</v>
      </c>
      <c r="BM153" s="186" t="s">
        <v>1001</v>
      </c>
    </row>
    <row r="154" spans="2:65" s="211" customFormat="1">
      <c r="B154" s="212"/>
      <c r="C154" s="213"/>
      <c r="D154" s="191" t="s">
        <v>174</v>
      </c>
      <c r="E154" s="214" t="s">
        <v>1</v>
      </c>
      <c r="F154" s="215" t="s">
        <v>954</v>
      </c>
      <c r="G154" s="213"/>
      <c r="H154" s="214" t="s">
        <v>1</v>
      </c>
      <c r="I154" s="216"/>
      <c r="J154" s="213"/>
      <c r="K154" s="213"/>
      <c r="L154" s="217"/>
      <c r="M154" s="218"/>
      <c r="N154" s="213"/>
      <c r="O154" s="213"/>
      <c r="P154" s="213"/>
      <c r="Q154" s="213"/>
      <c r="R154" s="213"/>
      <c r="S154" s="213"/>
      <c r="T154" s="219"/>
      <c r="AT154" s="220" t="s">
        <v>174</v>
      </c>
      <c r="AU154" s="220" t="s">
        <v>86</v>
      </c>
      <c r="AV154" s="211" t="s">
        <v>84</v>
      </c>
      <c r="AW154" s="211" t="s">
        <v>31</v>
      </c>
      <c r="AX154" s="211" t="s">
        <v>76</v>
      </c>
      <c r="AY154" s="220" t="s">
        <v>165</v>
      </c>
    </row>
    <row r="155" spans="2:65" s="188" customFormat="1">
      <c r="B155" s="189"/>
      <c r="C155" s="190"/>
      <c r="D155" s="191" t="s">
        <v>174</v>
      </c>
      <c r="E155" s="192" t="s">
        <v>1</v>
      </c>
      <c r="F155" s="193" t="s">
        <v>1002</v>
      </c>
      <c r="G155" s="190"/>
      <c r="H155" s="194">
        <v>15.75</v>
      </c>
      <c r="I155" s="195"/>
      <c r="J155" s="190"/>
      <c r="K155" s="190"/>
      <c r="L155" s="196"/>
      <c r="M155" s="197"/>
      <c r="N155" s="190"/>
      <c r="O155" s="190"/>
      <c r="P155" s="190"/>
      <c r="Q155" s="190"/>
      <c r="R155" s="190"/>
      <c r="S155" s="190"/>
      <c r="T155" s="198"/>
      <c r="AT155" s="199" t="s">
        <v>174</v>
      </c>
      <c r="AU155" s="199" t="s">
        <v>86</v>
      </c>
      <c r="AV155" s="188" t="s">
        <v>86</v>
      </c>
      <c r="AW155" s="188" t="s">
        <v>31</v>
      </c>
      <c r="AX155" s="188" t="s">
        <v>84</v>
      </c>
      <c r="AY155" s="199" t="s">
        <v>165</v>
      </c>
    </row>
    <row r="156" spans="2:65" s="20" customFormat="1" ht="33" customHeight="1">
      <c r="B156" s="21"/>
      <c r="C156" s="175" t="s">
        <v>8</v>
      </c>
      <c r="D156" s="175" t="s">
        <v>167</v>
      </c>
      <c r="E156" s="176" t="s">
        <v>1003</v>
      </c>
      <c r="F156" s="177" t="s">
        <v>1004</v>
      </c>
      <c r="G156" s="178" t="s">
        <v>427</v>
      </c>
      <c r="H156" s="179">
        <v>2</v>
      </c>
      <c r="I156" s="180"/>
      <c r="J156" s="181">
        <f t="shared" si="3"/>
        <v>0</v>
      </c>
      <c r="K156" s="177" t="s">
        <v>171</v>
      </c>
      <c r="L156" s="25"/>
      <c r="M156" s="182" t="s">
        <v>1</v>
      </c>
      <c r="N156" s="183" t="s">
        <v>41</v>
      </c>
      <c r="O156" s="22"/>
      <c r="P156" s="184">
        <f t="shared" si="4"/>
        <v>0</v>
      </c>
      <c r="Q156" s="184">
        <v>0</v>
      </c>
      <c r="R156" s="184">
        <f t="shared" si="5"/>
        <v>0</v>
      </c>
      <c r="S156" s="184">
        <v>0</v>
      </c>
      <c r="T156" s="185">
        <f t="shared" si="6"/>
        <v>0</v>
      </c>
      <c r="AR156" s="186" t="s">
        <v>172</v>
      </c>
      <c r="AT156" s="186" t="s">
        <v>167</v>
      </c>
      <c r="AU156" s="186" t="s">
        <v>86</v>
      </c>
      <c r="AY156" s="3" t="s">
        <v>165</v>
      </c>
      <c r="BE156" s="187">
        <f t="shared" si="7"/>
        <v>0</v>
      </c>
      <c r="BF156" s="187">
        <f t="shared" si="8"/>
        <v>0</v>
      </c>
      <c r="BG156" s="187">
        <f t="shared" si="9"/>
        <v>0</v>
      </c>
      <c r="BH156" s="187">
        <f t="shared" si="10"/>
        <v>0</v>
      </c>
      <c r="BI156" s="187">
        <f t="shared" si="11"/>
        <v>0</v>
      </c>
      <c r="BJ156" s="3" t="s">
        <v>84</v>
      </c>
      <c r="BK156" s="187">
        <f t="shared" si="12"/>
        <v>0</v>
      </c>
      <c r="BL156" s="3" t="s">
        <v>172</v>
      </c>
      <c r="BM156" s="186" t="s">
        <v>1005</v>
      </c>
    </row>
    <row r="157" spans="2:65" s="20" customFormat="1" ht="21.75" customHeight="1">
      <c r="B157" s="21"/>
      <c r="C157" s="221" t="s">
        <v>237</v>
      </c>
      <c r="D157" s="221" t="s">
        <v>199</v>
      </c>
      <c r="E157" s="222" t="s">
        <v>1006</v>
      </c>
      <c r="F157" s="223" t="s">
        <v>1007</v>
      </c>
      <c r="G157" s="224" t="s">
        <v>427</v>
      </c>
      <c r="H157" s="225">
        <v>2</v>
      </c>
      <c r="I157" s="226"/>
      <c r="J157" s="227">
        <f t="shared" si="3"/>
        <v>0</v>
      </c>
      <c r="K157" s="223" t="s">
        <v>171</v>
      </c>
      <c r="L157" s="228"/>
      <c r="M157" s="229" t="s">
        <v>1</v>
      </c>
      <c r="N157" s="230" t="s">
        <v>41</v>
      </c>
      <c r="O157" s="22"/>
      <c r="P157" s="184">
        <f t="shared" si="4"/>
        <v>0</v>
      </c>
      <c r="Q157" s="184">
        <v>5.0000000000000001E-4</v>
      </c>
      <c r="R157" s="184">
        <f t="shared" si="5"/>
        <v>1E-3</v>
      </c>
      <c r="S157" s="184">
        <v>0</v>
      </c>
      <c r="T157" s="185">
        <f t="shared" si="6"/>
        <v>0</v>
      </c>
      <c r="AR157" s="186" t="s">
        <v>203</v>
      </c>
      <c r="AT157" s="186" t="s">
        <v>199</v>
      </c>
      <c r="AU157" s="186" t="s">
        <v>86</v>
      </c>
      <c r="AY157" s="3" t="s">
        <v>165</v>
      </c>
      <c r="BE157" s="187">
        <f t="shared" si="7"/>
        <v>0</v>
      </c>
      <c r="BF157" s="187">
        <f t="shared" si="8"/>
        <v>0</v>
      </c>
      <c r="BG157" s="187">
        <f t="shared" si="9"/>
        <v>0</v>
      </c>
      <c r="BH157" s="187">
        <f t="shared" si="10"/>
        <v>0</v>
      </c>
      <c r="BI157" s="187">
        <f t="shared" si="11"/>
        <v>0</v>
      </c>
      <c r="BJ157" s="3" t="s">
        <v>84</v>
      </c>
      <c r="BK157" s="187">
        <f t="shared" si="12"/>
        <v>0</v>
      </c>
      <c r="BL157" s="3" t="s">
        <v>172</v>
      </c>
      <c r="BM157" s="186" t="s">
        <v>1008</v>
      </c>
    </row>
    <row r="158" spans="2:65" s="20" customFormat="1" ht="37.9" customHeight="1">
      <c r="B158" s="21"/>
      <c r="C158" s="175" t="s">
        <v>241</v>
      </c>
      <c r="D158" s="175" t="s">
        <v>167</v>
      </c>
      <c r="E158" s="176" t="s">
        <v>1009</v>
      </c>
      <c r="F158" s="177" t="s">
        <v>1010</v>
      </c>
      <c r="G158" s="178" t="s">
        <v>427</v>
      </c>
      <c r="H158" s="179">
        <v>2</v>
      </c>
      <c r="I158" s="180"/>
      <c r="J158" s="181">
        <f t="shared" si="3"/>
        <v>0</v>
      </c>
      <c r="K158" s="177" t="s">
        <v>171</v>
      </c>
      <c r="L158" s="25"/>
      <c r="M158" s="182" t="s">
        <v>1</v>
      </c>
      <c r="N158" s="183" t="s">
        <v>41</v>
      </c>
      <c r="O158" s="22"/>
      <c r="P158" s="184">
        <f t="shared" si="4"/>
        <v>0</v>
      </c>
      <c r="Q158" s="184">
        <v>0</v>
      </c>
      <c r="R158" s="184">
        <f t="shared" si="5"/>
        <v>0</v>
      </c>
      <c r="S158" s="184">
        <v>0</v>
      </c>
      <c r="T158" s="185">
        <f t="shared" si="6"/>
        <v>0</v>
      </c>
      <c r="AR158" s="186" t="s">
        <v>172</v>
      </c>
      <c r="AT158" s="186" t="s">
        <v>167</v>
      </c>
      <c r="AU158" s="186" t="s">
        <v>86</v>
      </c>
      <c r="AY158" s="3" t="s">
        <v>165</v>
      </c>
      <c r="BE158" s="187">
        <f t="shared" si="7"/>
        <v>0</v>
      </c>
      <c r="BF158" s="187">
        <f t="shared" si="8"/>
        <v>0</v>
      </c>
      <c r="BG158" s="187">
        <f t="shared" si="9"/>
        <v>0</v>
      </c>
      <c r="BH158" s="187">
        <f t="shared" si="10"/>
        <v>0</v>
      </c>
      <c r="BI158" s="187">
        <f t="shared" si="11"/>
        <v>0</v>
      </c>
      <c r="BJ158" s="3" t="s">
        <v>84</v>
      </c>
      <c r="BK158" s="187">
        <f t="shared" si="12"/>
        <v>0</v>
      </c>
      <c r="BL158" s="3" t="s">
        <v>172</v>
      </c>
      <c r="BM158" s="186" t="s">
        <v>1011</v>
      </c>
    </row>
    <row r="159" spans="2:65" s="20" customFormat="1" ht="24.2" customHeight="1">
      <c r="B159" s="21"/>
      <c r="C159" s="221" t="s">
        <v>245</v>
      </c>
      <c r="D159" s="221" t="s">
        <v>199</v>
      </c>
      <c r="E159" s="222" t="s">
        <v>1012</v>
      </c>
      <c r="F159" s="223" t="s">
        <v>1013</v>
      </c>
      <c r="G159" s="224" t="s">
        <v>427</v>
      </c>
      <c r="H159" s="225">
        <v>2</v>
      </c>
      <c r="I159" s="226"/>
      <c r="J159" s="227">
        <f t="shared" si="3"/>
        <v>0</v>
      </c>
      <c r="K159" s="223" t="s">
        <v>171</v>
      </c>
      <c r="L159" s="228"/>
      <c r="M159" s="229" t="s">
        <v>1</v>
      </c>
      <c r="N159" s="230" t="s">
        <v>41</v>
      </c>
      <c r="O159" s="22"/>
      <c r="P159" s="184">
        <f t="shared" si="4"/>
        <v>0</v>
      </c>
      <c r="Q159" s="184">
        <v>1.5E-3</v>
      </c>
      <c r="R159" s="184">
        <f t="shared" si="5"/>
        <v>3.0000000000000001E-3</v>
      </c>
      <c r="S159" s="184">
        <v>0</v>
      </c>
      <c r="T159" s="185">
        <f t="shared" si="6"/>
        <v>0</v>
      </c>
      <c r="AR159" s="186" t="s">
        <v>203</v>
      </c>
      <c r="AT159" s="186" t="s">
        <v>199</v>
      </c>
      <c r="AU159" s="186" t="s">
        <v>86</v>
      </c>
      <c r="AY159" s="3" t="s">
        <v>165</v>
      </c>
      <c r="BE159" s="187">
        <f t="shared" si="7"/>
        <v>0</v>
      </c>
      <c r="BF159" s="187">
        <f t="shared" si="8"/>
        <v>0</v>
      </c>
      <c r="BG159" s="187">
        <f t="shared" si="9"/>
        <v>0</v>
      </c>
      <c r="BH159" s="187">
        <f t="shared" si="10"/>
        <v>0</v>
      </c>
      <c r="BI159" s="187">
        <f t="shared" si="11"/>
        <v>0</v>
      </c>
      <c r="BJ159" s="3" t="s">
        <v>84</v>
      </c>
      <c r="BK159" s="187">
        <f t="shared" si="12"/>
        <v>0</v>
      </c>
      <c r="BL159" s="3" t="s">
        <v>172</v>
      </c>
      <c r="BM159" s="186" t="s">
        <v>1014</v>
      </c>
    </row>
    <row r="160" spans="2:65" s="20" customFormat="1" ht="33" customHeight="1">
      <c r="B160" s="21"/>
      <c r="C160" s="175" t="s">
        <v>249</v>
      </c>
      <c r="D160" s="175" t="s">
        <v>167</v>
      </c>
      <c r="E160" s="176" t="s">
        <v>956</v>
      </c>
      <c r="F160" s="177" t="s">
        <v>957</v>
      </c>
      <c r="G160" s="178" t="s">
        <v>427</v>
      </c>
      <c r="H160" s="179">
        <v>2</v>
      </c>
      <c r="I160" s="180"/>
      <c r="J160" s="181">
        <f t="shared" si="3"/>
        <v>0</v>
      </c>
      <c r="K160" s="177" t="s">
        <v>171</v>
      </c>
      <c r="L160" s="25"/>
      <c r="M160" s="182" t="s">
        <v>1</v>
      </c>
      <c r="N160" s="183" t="s">
        <v>41</v>
      </c>
      <c r="O160" s="22"/>
      <c r="P160" s="184">
        <f t="shared" si="4"/>
        <v>0</v>
      </c>
      <c r="Q160" s="184">
        <v>0</v>
      </c>
      <c r="R160" s="184">
        <f t="shared" si="5"/>
        <v>0</v>
      </c>
      <c r="S160" s="184">
        <v>0</v>
      </c>
      <c r="T160" s="185">
        <f t="shared" si="6"/>
        <v>0</v>
      </c>
      <c r="AR160" s="186" t="s">
        <v>172</v>
      </c>
      <c r="AT160" s="186" t="s">
        <v>167</v>
      </c>
      <c r="AU160" s="186" t="s">
        <v>86</v>
      </c>
      <c r="AY160" s="3" t="s">
        <v>165</v>
      </c>
      <c r="BE160" s="187">
        <f t="shared" si="7"/>
        <v>0</v>
      </c>
      <c r="BF160" s="187">
        <f t="shared" si="8"/>
        <v>0</v>
      </c>
      <c r="BG160" s="187">
        <f t="shared" si="9"/>
        <v>0</v>
      </c>
      <c r="BH160" s="187">
        <f t="shared" si="10"/>
        <v>0</v>
      </c>
      <c r="BI160" s="187">
        <f t="shared" si="11"/>
        <v>0</v>
      </c>
      <c r="BJ160" s="3" t="s">
        <v>84</v>
      </c>
      <c r="BK160" s="187">
        <f t="shared" si="12"/>
        <v>0</v>
      </c>
      <c r="BL160" s="3" t="s">
        <v>172</v>
      </c>
      <c r="BM160" s="186" t="s">
        <v>1015</v>
      </c>
    </row>
    <row r="161" spans="2:65" s="188" customFormat="1">
      <c r="B161" s="189"/>
      <c r="C161" s="190"/>
      <c r="D161" s="191" t="s">
        <v>174</v>
      </c>
      <c r="E161" s="192" t="s">
        <v>1</v>
      </c>
      <c r="F161" s="193" t="s">
        <v>86</v>
      </c>
      <c r="G161" s="190"/>
      <c r="H161" s="194">
        <v>2</v>
      </c>
      <c r="I161" s="195"/>
      <c r="J161" s="190"/>
      <c r="K161" s="190"/>
      <c r="L161" s="196"/>
      <c r="M161" s="197"/>
      <c r="N161" s="190"/>
      <c r="O161" s="190"/>
      <c r="P161" s="190"/>
      <c r="Q161" s="190"/>
      <c r="R161" s="190"/>
      <c r="S161" s="190"/>
      <c r="T161" s="198"/>
      <c r="AT161" s="199" t="s">
        <v>174</v>
      </c>
      <c r="AU161" s="199" t="s">
        <v>86</v>
      </c>
      <c r="AV161" s="188" t="s">
        <v>86</v>
      </c>
      <c r="AW161" s="188" t="s">
        <v>31</v>
      </c>
      <c r="AX161" s="188" t="s">
        <v>84</v>
      </c>
      <c r="AY161" s="199" t="s">
        <v>165</v>
      </c>
    </row>
    <row r="162" spans="2:65" s="20" customFormat="1" ht="21.75" customHeight="1">
      <c r="B162" s="21"/>
      <c r="C162" s="221" t="s">
        <v>253</v>
      </c>
      <c r="D162" s="221" t="s">
        <v>199</v>
      </c>
      <c r="E162" s="222" t="s">
        <v>959</v>
      </c>
      <c r="F162" s="223" t="s">
        <v>960</v>
      </c>
      <c r="G162" s="224" t="s">
        <v>427</v>
      </c>
      <c r="H162" s="225">
        <v>2</v>
      </c>
      <c r="I162" s="226"/>
      <c r="J162" s="227">
        <f t="shared" si="3"/>
        <v>0</v>
      </c>
      <c r="K162" s="223" t="s">
        <v>171</v>
      </c>
      <c r="L162" s="228"/>
      <c r="M162" s="229" t="s">
        <v>1</v>
      </c>
      <c r="N162" s="230" t="s">
        <v>41</v>
      </c>
      <c r="O162" s="22"/>
      <c r="P162" s="184">
        <f t="shared" si="4"/>
        <v>0</v>
      </c>
      <c r="Q162" s="184">
        <v>6.9999999999999999E-4</v>
      </c>
      <c r="R162" s="184">
        <f t="shared" si="5"/>
        <v>1.4E-3</v>
      </c>
      <c r="S162" s="184">
        <v>0</v>
      </c>
      <c r="T162" s="185">
        <f t="shared" si="6"/>
        <v>0</v>
      </c>
      <c r="AR162" s="186" t="s">
        <v>203</v>
      </c>
      <c r="AT162" s="186" t="s">
        <v>199</v>
      </c>
      <c r="AU162" s="186" t="s">
        <v>86</v>
      </c>
      <c r="AY162" s="3" t="s">
        <v>165</v>
      </c>
      <c r="BE162" s="187">
        <f t="shared" si="7"/>
        <v>0</v>
      </c>
      <c r="BF162" s="187">
        <f t="shared" si="8"/>
        <v>0</v>
      </c>
      <c r="BG162" s="187">
        <f t="shared" si="9"/>
        <v>0</v>
      </c>
      <c r="BH162" s="187">
        <f t="shared" si="10"/>
        <v>0</v>
      </c>
      <c r="BI162" s="187">
        <f t="shared" si="11"/>
        <v>0</v>
      </c>
      <c r="BJ162" s="3" t="s">
        <v>84</v>
      </c>
      <c r="BK162" s="187">
        <f t="shared" si="12"/>
        <v>0</v>
      </c>
      <c r="BL162" s="3" t="s">
        <v>172</v>
      </c>
      <c r="BM162" s="186" t="s">
        <v>1016</v>
      </c>
    </row>
    <row r="163" spans="2:65" s="188" customFormat="1">
      <c r="B163" s="189"/>
      <c r="C163" s="190"/>
      <c r="D163" s="191" t="s">
        <v>174</v>
      </c>
      <c r="E163" s="192" t="s">
        <v>1</v>
      </c>
      <c r="F163" s="193" t="s">
        <v>86</v>
      </c>
      <c r="G163" s="190"/>
      <c r="H163" s="194">
        <v>2</v>
      </c>
      <c r="I163" s="195"/>
      <c r="J163" s="190"/>
      <c r="K163" s="190"/>
      <c r="L163" s="196"/>
      <c r="M163" s="197"/>
      <c r="N163" s="190"/>
      <c r="O163" s="190"/>
      <c r="P163" s="190"/>
      <c r="Q163" s="190"/>
      <c r="R163" s="190"/>
      <c r="S163" s="190"/>
      <c r="T163" s="198"/>
      <c r="AT163" s="199" t="s">
        <v>174</v>
      </c>
      <c r="AU163" s="199" t="s">
        <v>86</v>
      </c>
      <c r="AV163" s="188" t="s">
        <v>86</v>
      </c>
      <c r="AW163" s="188" t="s">
        <v>31</v>
      </c>
      <c r="AX163" s="188" t="s">
        <v>84</v>
      </c>
      <c r="AY163" s="199" t="s">
        <v>165</v>
      </c>
    </row>
    <row r="164" spans="2:65" s="20" customFormat="1" ht="33" customHeight="1">
      <c r="B164" s="21"/>
      <c r="C164" s="175" t="s">
        <v>257</v>
      </c>
      <c r="D164" s="175" t="s">
        <v>167</v>
      </c>
      <c r="E164" s="176" t="s">
        <v>1017</v>
      </c>
      <c r="F164" s="177" t="s">
        <v>1018</v>
      </c>
      <c r="G164" s="178" t="s">
        <v>427</v>
      </c>
      <c r="H164" s="179">
        <v>1</v>
      </c>
      <c r="I164" s="180"/>
      <c r="J164" s="181">
        <f t="shared" si="3"/>
        <v>0</v>
      </c>
      <c r="K164" s="177" t="s">
        <v>171</v>
      </c>
      <c r="L164" s="25"/>
      <c r="M164" s="182" t="s">
        <v>1</v>
      </c>
      <c r="N164" s="183" t="s">
        <v>41</v>
      </c>
      <c r="O164" s="22"/>
      <c r="P164" s="184">
        <f t="shared" si="4"/>
        <v>0</v>
      </c>
      <c r="Q164" s="184">
        <v>0</v>
      </c>
      <c r="R164" s="184">
        <f t="shared" si="5"/>
        <v>0</v>
      </c>
      <c r="S164" s="184">
        <v>0</v>
      </c>
      <c r="T164" s="185">
        <f t="shared" si="6"/>
        <v>0</v>
      </c>
      <c r="AR164" s="186" t="s">
        <v>172</v>
      </c>
      <c r="AT164" s="186" t="s">
        <v>167</v>
      </c>
      <c r="AU164" s="186" t="s">
        <v>86</v>
      </c>
      <c r="AY164" s="3" t="s">
        <v>165</v>
      </c>
      <c r="BE164" s="187">
        <f t="shared" si="7"/>
        <v>0</v>
      </c>
      <c r="BF164" s="187">
        <f t="shared" si="8"/>
        <v>0</v>
      </c>
      <c r="BG164" s="187">
        <f t="shared" si="9"/>
        <v>0</v>
      </c>
      <c r="BH164" s="187">
        <f t="shared" si="10"/>
        <v>0</v>
      </c>
      <c r="BI164" s="187">
        <f t="shared" si="11"/>
        <v>0</v>
      </c>
      <c r="BJ164" s="3" t="s">
        <v>84</v>
      </c>
      <c r="BK164" s="187">
        <f t="shared" si="12"/>
        <v>0</v>
      </c>
      <c r="BL164" s="3" t="s">
        <v>172</v>
      </c>
      <c r="BM164" s="186" t="s">
        <v>1019</v>
      </c>
    </row>
    <row r="165" spans="2:65" s="20" customFormat="1" ht="24.2" customHeight="1">
      <c r="B165" s="21"/>
      <c r="C165" s="221" t="s">
        <v>261</v>
      </c>
      <c r="D165" s="221" t="s">
        <v>199</v>
      </c>
      <c r="E165" s="222" t="s">
        <v>1020</v>
      </c>
      <c r="F165" s="223" t="s">
        <v>1021</v>
      </c>
      <c r="G165" s="224" t="s">
        <v>427</v>
      </c>
      <c r="H165" s="225">
        <v>1</v>
      </c>
      <c r="I165" s="226"/>
      <c r="J165" s="227">
        <f t="shared" si="3"/>
        <v>0</v>
      </c>
      <c r="K165" s="223" t="s">
        <v>171</v>
      </c>
      <c r="L165" s="228"/>
      <c r="M165" s="229" t="s">
        <v>1</v>
      </c>
      <c r="N165" s="230" t="s">
        <v>41</v>
      </c>
      <c r="O165" s="22"/>
      <c r="P165" s="184">
        <f t="shared" si="4"/>
        <v>0</v>
      </c>
      <c r="Q165" s="184">
        <v>1.2800000000000001E-3</v>
      </c>
      <c r="R165" s="184">
        <f t="shared" si="5"/>
        <v>1.2800000000000001E-3</v>
      </c>
      <c r="S165" s="184">
        <v>0</v>
      </c>
      <c r="T165" s="185">
        <f t="shared" si="6"/>
        <v>0</v>
      </c>
      <c r="AR165" s="186" t="s">
        <v>203</v>
      </c>
      <c r="AT165" s="186" t="s">
        <v>199</v>
      </c>
      <c r="AU165" s="186" t="s">
        <v>86</v>
      </c>
      <c r="AY165" s="3" t="s">
        <v>165</v>
      </c>
      <c r="BE165" s="187">
        <f t="shared" si="7"/>
        <v>0</v>
      </c>
      <c r="BF165" s="187">
        <f t="shared" si="8"/>
        <v>0</v>
      </c>
      <c r="BG165" s="187">
        <f t="shared" si="9"/>
        <v>0</v>
      </c>
      <c r="BH165" s="187">
        <f t="shared" si="10"/>
        <v>0</v>
      </c>
      <c r="BI165" s="187">
        <f t="shared" si="11"/>
        <v>0</v>
      </c>
      <c r="BJ165" s="3" t="s">
        <v>84</v>
      </c>
      <c r="BK165" s="187">
        <f t="shared" si="12"/>
        <v>0</v>
      </c>
      <c r="BL165" s="3" t="s">
        <v>172</v>
      </c>
      <c r="BM165" s="186" t="s">
        <v>1022</v>
      </c>
    </row>
    <row r="166" spans="2:65" s="20" customFormat="1" ht="16.5" customHeight="1">
      <c r="B166" s="21"/>
      <c r="C166" s="175" t="s">
        <v>265</v>
      </c>
      <c r="D166" s="175" t="s">
        <v>167</v>
      </c>
      <c r="E166" s="176" t="s">
        <v>974</v>
      </c>
      <c r="F166" s="177" t="s">
        <v>975</v>
      </c>
      <c r="G166" s="178" t="s">
        <v>232</v>
      </c>
      <c r="H166" s="179">
        <v>1</v>
      </c>
      <c r="I166" s="180"/>
      <c r="J166" s="181">
        <f t="shared" si="3"/>
        <v>0</v>
      </c>
      <c r="K166" s="177" t="s">
        <v>1</v>
      </c>
      <c r="L166" s="25"/>
      <c r="M166" s="182" t="s">
        <v>1</v>
      </c>
      <c r="N166" s="183" t="s">
        <v>41</v>
      </c>
      <c r="O166" s="22"/>
      <c r="P166" s="184">
        <f t="shared" si="4"/>
        <v>0</v>
      </c>
      <c r="Q166" s="184">
        <v>0</v>
      </c>
      <c r="R166" s="184">
        <f t="shared" si="5"/>
        <v>0</v>
      </c>
      <c r="S166" s="184">
        <v>0</v>
      </c>
      <c r="T166" s="185">
        <f t="shared" si="6"/>
        <v>0</v>
      </c>
      <c r="AR166" s="186" t="s">
        <v>172</v>
      </c>
      <c r="AT166" s="186" t="s">
        <v>167</v>
      </c>
      <c r="AU166" s="186" t="s">
        <v>86</v>
      </c>
      <c r="AY166" s="3" t="s">
        <v>165</v>
      </c>
      <c r="BE166" s="187">
        <f t="shared" si="7"/>
        <v>0</v>
      </c>
      <c r="BF166" s="187">
        <f t="shared" si="8"/>
        <v>0</v>
      </c>
      <c r="BG166" s="187">
        <f t="shared" si="9"/>
        <v>0</v>
      </c>
      <c r="BH166" s="187">
        <f t="shared" si="10"/>
        <v>0</v>
      </c>
      <c r="BI166" s="187">
        <f t="shared" si="11"/>
        <v>0</v>
      </c>
      <c r="BJ166" s="3" t="s">
        <v>84</v>
      </c>
      <c r="BK166" s="187">
        <f t="shared" si="12"/>
        <v>0</v>
      </c>
      <c r="BL166" s="3" t="s">
        <v>172</v>
      </c>
      <c r="BM166" s="186" t="s">
        <v>1023</v>
      </c>
    </row>
    <row r="167" spans="2:65" s="20" customFormat="1" ht="24.2" customHeight="1">
      <c r="B167" s="21"/>
      <c r="C167" s="175" t="s">
        <v>7</v>
      </c>
      <c r="D167" s="175" t="s">
        <v>167</v>
      </c>
      <c r="E167" s="176" t="s">
        <v>962</v>
      </c>
      <c r="F167" s="177" t="s">
        <v>963</v>
      </c>
      <c r="G167" s="178" t="s">
        <v>427</v>
      </c>
      <c r="H167" s="179">
        <v>2</v>
      </c>
      <c r="I167" s="180"/>
      <c r="J167" s="181">
        <f t="shared" si="3"/>
        <v>0</v>
      </c>
      <c r="K167" s="177" t="s">
        <v>171</v>
      </c>
      <c r="L167" s="25"/>
      <c r="M167" s="182" t="s">
        <v>1</v>
      </c>
      <c r="N167" s="183" t="s">
        <v>41</v>
      </c>
      <c r="O167" s="22"/>
      <c r="P167" s="184">
        <f t="shared" si="4"/>
        <v>0</v>
      </c>
      <c r="Q167" s="184">
        <v>4.0050000000000002E-2</v>
      </c>
      <c r="R167" s="184">
        <f t="shared" si="5"/>
        <v>8.0100000000000005E-2</v>
      </c>
      <c r="S167" s="184">
        <v>0</v>
      </c>
      <c r="T167" s="185">
        <f t="shared" si="6"/>
        <v>0</v>
      </c>
      <c r="AR167" s="186" t="s">
        <v>172</v>
      </c>
      <c r="AT167" s="186" t="s">
        <v>167</v>
      </c>
      <c r="AU167" s="186" t="s">
        <v>86</v>
      </c>
      <c r="AY167" s="3" t="s">
        <v>165</v>
      </c>
      <c r="BE167" s="187">
        <f t="shared" si="7"/>
        <v>0</v>
      </c>
      <c r="BF167" s="187">
        <f t="shared" si="8"/>
        <v>0</v>
      </c>
      <c r="BG167" s="187">
        <f t="shared" si="9"/>
        <v>0</v>
      </c>
      <c r="BH167" s="187">
        <f t="shared" si="10"/>
        <v>0</v>
      </c>
      <c r="BI167" s="187">
        <f t="shared" si="11"/>
        <v>0</v>
      </c>
      <c r="BJ167" s="3" t="s">
        <v>84</v>
      </c>
      <c r="BK167" s="187">
        <f t="shared" si="12"/>
        <v>0</v>
      </c>
      <c r="BL167" s="3" t="s">
        <v>172</v>
      </c>
      <c r="BM167" s="186" t="s">
        <v>1024</v>
      </c>
    </row>
    <row r="168" spans="2:65" s="20" customFormat="1" ht="33" customHeight="1">
      <c r="B168" s="21"/>
      <c r="C168" s="175" t="s">
        <v>274</v>
      </c>
      <c r="D168" s="175" t="s">
        <v>167</v>
      </c>
      <c r="E168" s="176" t="s">
        <v>965</v>
      </c>
      <c r="F168" s="177" t="s">
        <v>966</v>
      </c>
      <c r="G168" s="178" t="s">
        <v>427</v>
      </c>
      <c r="H168" s="179">
        <v>2</v>
      </c>
      <c r="I168" s="180"/>
      <c r="J168" s="181">
        <f t="shared" si="3"/>
        <v>0</v>
      </c>
      <c r="K168" s="177" t="s">
        <v>171</v>
      </c>
      <c r="L168" s="25"/>
      <c r="M168" s="182" t="s">
        <v>1</v>
      </c>
      <c r="N168" s="183" t="s">
        <v>41</v>
      </c>
      <c r="O168" s="22"/>
      <c r="P168" s="184">
        <f t="shared" si="4"/>
        <v>0</v>
      </c>
      <c r="Q168" s="184">
        <v>5.94E-3</v>
      </c>
      <c r="R168" s="184">
        <f t="shared" si="5"/>
        <v>1.188E-2</v>
      </c>
      <c r="S168" s="184">
        <v>0</v>
      </c>
      <c r="T168" s="185">
        <f t="shared" si="6"/>
        <v>0</v>
      </c>
      <c r="AR168" s="186" t="s">
        <v>172</v>
      </c>
      <c r="AT168" s="186" t="s">
        <v>167</v>
      </c>
      <c r="AU168" s="186" t="s">
        <v>86</v>
      </c>
      <c r="AY168" s="3" t="s">
        <v>165</v>
      </c>
      <c r="BE168" s="187">
        <f t="shared" si="7"/>
        <v>0</v>
      </c>
      <c r="BF168" s="187">
        <f t="shared" si="8"/>
        <v>0</v>
      </c>
      <c r="BG168" s="187">
        <f t="shared" si="9"/>
        <v>0</v>
      </c>
      <c r="BH168" s="187">
        <f t="shared" si="10"/>
        <v>0</v>
      </c>
      <c r="BI168" s="187">
        <f t="shared" si="11"/>
        <v>0</v>
      </c>
      <c r="BJ168" s="3" t="s">
        <v>84</v>
      </c>
      <c r="BK168" s="187">
        <f t="shared" si="12"/>
        <v>0</v>
      </c>
      <c r="BL168" s="3" t="s">
        <v>172</v>
      </c>
      <c r="BM168" s="186" t="s">
        <v>1025</v>
      </c>
    </row>
    <row r="169" spans="2:65" s="188" customFormat="1">
      <c r="B169" s="189"/>
      <c r="C169" s="190"/>
      <c r="D169" s="191" t="s">
        <v>174</v>
      </c>
      <c r="E169" s="192" t="s">
        <v>1</v>
      </c>
      <c r="F169" s="193" t="s">
        <v>86</v>
      </c>
      <c r="G169" s="190"/>
      <c r="H169" s="194">
        <v>2</v>
      </c>
      <c r="I169" s="195"/>
      <c r="J169" s="190"/>
      <c r="K169" s="190"/>
      <c r="L169" s="196"/>
      <c r="M169" s="197"/>
      <c r="N169" s="190"/>
      <c r="O169" s="190"/>
      <c r="P169" s="190"/>
      <c r="Q169" s="190"/>
      <c r="R169" s="190"/>
      <c r="S169" s="190"/>
      <c r="T169" s="198"/>
      <c r="AT169" s="199" t="s">
        <v>174</v>
      </c>
      <c r="AU169" s="199" t="s">
        <v>86</v>
      </c>
      <c r="AV169" s="188" t="s">
        <v>86</v>
      </c>
      <c r="AW169" s="188" t="s">
        <v>31</v>
      </c>
      <c r="AX169" s="188" t="s">
        <v>84</v>
      </c>
      <c r="AY169" s="199" t="s">
        <v>165</v>
      </c>
    </row>
    <row r="170" spans="2:65" s="20" customFormat="1" ht="24.2" customHeight="1">
      <c r="B170" s="21"/>
      <c r="C170" s="175" t="s">
        <v>282</v>
      </c>
      <c r="D170" s="175" t="s">
        <v>167</v>
      </c>
      <c r="E170" s="176" t="s">
        <v>968</v>
      </c>
      <c r="F170" s="177" t="s">
        <v>969</v>
      </c>
      <c r="G170" s="178" t="s">
        <v>427</v>
      </c>
      <c r="H170" s="179">
        <v>2</v>
      </c>
      <c r="I170" s="180"/>
      <c r="J170" s="181">
        <f t="shared" si="3"/>
        <v>0</v>
      </c>
      <c r="K170" s="177" t="s">
        <v>171</v>
      </c>
      <c r="L170" s="25"/>
      <c r="M170" s="182" t="s">
        <v>1</v>
      </c>
      <c r="N170" s="183" t="s">
        <v>41</v>
      </c>
      <c r="O170" s="22"/>
      <c r="P170" s="184">
        <f t="shared" si="4"/>
        <v>0</v>
      </c>
      <c r="Q170" s="184">
        <v>1.9400000000000001E-3</v>
      </c>
      <c r="R170" s="184">
        <f t="shared" si="5"/>
        <v>3.8800000000000002E-3</v>
      </c>
      <c r="S170" s="184">
        <v>0</v>
      </c>
      <c r="T170" s="185">
        <f t="shared" si="6"/>
        <v>0</v>
      </c>
      <c r="AR170" s="186" t="s">
        <v>172</v>
      </c>
      <c r="AT170" s="186" t="s">
        <v>167</v>
      </c>
      <c r="AU170" s="186" t="s">
        <v>86</v>
      </c>
      <c r="AY170" s="3" t="s">
        <v>165</v>
      </c>
      <c r="BE170" s="187">
        <f t="shared" si="7"/>
        <v>0</v>
      </c>
      <c r="BF170" s="187">
        <f t="shared" si="8"/>
        <v>0</v>
      </c>
      <c r="BG170" s="187">
        <f t="shared" si="9"/>
        <v>0</v>
      </c>
      <c r="BH170" s="187">
        <f t="shared" si="10"/>
        <v>0</v>
      </c>
      <c r="BI170" s="187">
        <f t="shared" si="11"/>
        <v>0</v>
      </c>
      <c r="BJ170" s="3" t="s">
        <v>84</v>
      </c>
      <c r="BK170" s="187">
        <f t="shared" si="12"/>
        <v>0</v>
      </c>
      <c r="BL170" s="3" t="s">
        <v>172</v>
      </c>
      <c r="BM170" s="186" t="s">
        <v>1026</v>
      </c>
    </row>
    <row r="171" spans="2:65" s="188" customFormat="1">
      <c r="B171" s="189"/>
      <c r="C171" s="190"/>
      <c r="D171" s="191" t="s">
        <v>174</v>
      </c>
      <c r="E171" s="192" t="s">
        <v>1</v>
      </c>
      <c r="F171" s="193" t="s">
        <v>86</v>
      </c>
      <c r="G171" s="190"/>
      <c r="H171" s="194">
        <v>2</v>
      </c>
      <c r="I171" s="195"/>
      <c r="J171" s="190"/>
      <c r="K171" s="190"/>
      <c r="L171" s="196"/>
      <c r="M171" s="197"/>
      <c r="N171" s="190"/>
      <c r="O171" s="190"/>
      <c r="P171" s="190"/>
      <c r="Q171" s="190"/>
      <c r="R171" s="190"/>
      <c r="S171" s="190"/>
      <c r="T171" s="198"/>
      <c r="AT171" s="199" t="s">
        <v>174</v>
      </c>
      <c r="AU171" s="199" t="s">
        <v>86</v>
      </c>
      <c r="AV171" s="188" t="s">
        <v>86</v>
      </c>
      <c r="AW171" s="188" t="s">
        <v>31</v>
      </c>
      <c r="AX171" s="188" t="s">
        <v>84</v>
      </c>
      <c r="AY171" s="199" t="s">
        <v>165</v>
      </c>
    </row>
    <row r="172" spans="2:65" s="159" customFormat="1" ht="22.9" customHeight="1">
      <c r="B172" s="160"/>
      <c r="C172" s="161"/>
      <c r="D172" s="162" t="s">
        <v>75</v>
      </c>
      <c r="E172" s="173" t="s">
        <v>272</v>
      </c>
      <c r="F172" s="173" t="s">
        <v>273</v>
      </c>
      <c r="G172" s="161"/>
      <c r="H172" s="161"/>
      <c r="I172" s="164"/>
      <c r="J172" s="174">
        <f>BK172</f>
        <v>0</v>
      </c>
      <c r="K172" s="161"/>
      <c r="L172" s="166"/>
      <c r="M172" s="167"/>
      <c r="N172" s="161"/>
      <c r="O172" s="161"/>
      <c r="P172" s="168">
        <f>P173</f>
        <v>0</v>
      </c>
      <c r="Q172" s="161"/>
      <c r="R172" s="168">
        <f>R173</f>
        <v>0</v>
      </c>
      <c r="S172" s="161"/>
      <c r="T172" s="169">
        <f>T173</f>
        <v>0</v>
      </c>
      <c r="AR172" s="170" t="s">
        <v>84</v>
      </c>
      <c r="AT172" s="171" t="s">
        <v>75</v>
      </c>
      <c r="AU172" s="171" t="s">
        <v>84</v>
      </c>
      <c r="AY172" s="170" t="s">
        <v>165</v>
      </c>
      <c r="BK172" s="172">
        <f>BK173</f>
        <v>0</v>
      </c>
    </row>
    <row r="173" spans="2:65" s="20" customFormat="1" ht="24.2" customHeight="1">
      <c r="B173" s="21"/>
      <c r="C173" s="175" t="s">
        <v>287</v>
      </c>
      <c r="D173" s="175" t="s">
        <v>167</v>
      </c>
      <c r="E173" s="176" t="s">
        <v>930</v>
      </c>
      <c r="F173" s="177" t="s">
        <v>931</v>
      </c>
      <c r="G173" s="178" t="s">
        <v>202</v>
      </c>
      <c r="H173" s="179">
        <v>13.391999999999999</v>
      </c>
      <c r="I173" s="180"/>
      <c r="J173" s="181">
        <f>ROUND(I173*H173,2)</f>
        <v>0</v>
      </c>
      <c r="K173" s="177" t="s">
        <v>171</v>
      </c>
      <c r="L173" s="25"/>
      <c r="M173" s="236" t="s">
        <v>1</v>
      </c>
      <c r="N173" s="237" t="s">
        <v>41</v>
      </c>
      <c r="O173" s="238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AR173" s="186" t="s">
        <v>172</v>
      </c>
      <c r="AT173" s="186" t="s">
        <v>167</v>
      </c>
      <c r="AU173" s="186" t="s">
        <v>86</v>
      </c>
      <c r="AY173" s="3" t="s">
        <v>165</v>
      </c>
      <c r="BE173" s="187">
        <f t="shared" si="7"/>
        <v>0</v>
      </c>
      <c r="BF173" s="187">
        <f t="shared" si="8"/>
        <v>0</v>
      </c>
      <c r="BG173" s="187">
        <f t="shared" si="9"/>
        <v>0</v>
      </c>
      <c r="BH173" s="187">
        <f t="shared" si="10"/>
        <v>0</v>
      </c>
      <c r="BI173" s="187">
        <f t="shared" si="11"/>
        <v>0</v>
      </c>
      <c r="BJ173" s="3" t="s">
        <v>84</v>
      </c>
      <c r="BK173" s="187">
        <f>ROUND(I173*H173,2)</f>
        <v>0</v>
      </c>
      <c r="BL173" s="3" t="s">
        <v>172</v>
      </c>
      <c r="BM173" s="186" t="s">
        <v>1027</v>
      </c>
    </row>
    <row r="174" spans="2:65" s="20" customFormat="1" ht="6.95" customHeight="1">
      <c r="B174" s="37"/>
      <c r="C174" s="38"/>
      <c r="D174" s="38"/>
      <c r="E174" s="38"/>
      <c r="F174" s="38"/>
      <c r="G174" s="38"/>
      <c r="H174" s="38"/>
      <c r="I174" s="38"/>
      <c r="J174" s="38"/>
      <c r="K174" s="38"/>
      <c r="L174" s="25"/>
    </row>
  </sheetData>
  <sheetProtection algorithmName="SHA-512" hashValue="lC6LCWRrwVQo4CLvQVPdjPOzN0V6dzhTxISJhzwYWi88K10G2Ahfk79TWo3vVuiDt77nNIt20FAxCP2ipgHeRg==" saltValue="KHoZ3rplzpNvkl+ujBBgoaUC6mQu82pHN3GBGShC+l/w8SdnWjpghL8gTNevBIiuQq9tQV0Mqbvpl6F/HQ/tFQ==" spinCount="100000" sheet="1" objects="1" scenarios="1" formatColumns="0" formatRows="0" autoFilter="0"/>
  <autoFilter ref="C122:K173" xr:uid="{00000000-0009-0000-0000-00000E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3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3" t="s">
        <v>129</v>
      </c>
    </row>
    <row r="3" spans="2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6"/>
      <c r="AT3" s="3" t="s">
        <v>86</v>
      </c>
    </row>
    <row r="4" spans="2:46" s="1" customFormat="1" ht="24.95" customHeight="1">
      <c r="B4" s="6"/>
      <c r="D4" s="104" t="s">
        <v>135</v>
      </c>
      <c r="L4" s="6"/>
      <c r="M4" s="105" t="s">
        <v>10</v>
      </c>
      <c r="AT4" s="3" t="s">
        <v>4</v>
      </c>
    </row>
    <row r="5" spans="2:46" s="1" customFormat="1" ht="6.95" customHeight="1">
      <c r="B5" s="6"/>
      <c r="L5" s="6"/>
    </row>
    <row r="6" spans="2:46" s="1" customFormat="1" ht="12" customHeight="1">
      <c r="B6" s="6"/>
      <c r="D6" s="106" t="s">
        <v>16</v>
      </c>
      <c r="L6" s="6"/>
    </row>
    <row r="7" spans="2:46" s="1" customFormat="1" ht="16.5" customHeight="1">
      <c r="B7" s="6"/>
      <c r="E7" s="302" t="str">
        <f>'Rekapitulace stavby'!K6</f>
        <v>Rozšíření infrastruktury cestovního ruchu u Pilské nádrže</v>
      </c>
      <c r="F7" s="303"/>
      <c r="G7" s="303"/>
      <c r="H7" s="303"/>
      <c r="L7" s="6"/>
    </row>
    <row r="8" spans="2:46" s="20" customFormat="1" ht="12" customHeight="1">
      <c r="B8" s="25"/>
      <c r="D8" s="106" t="s">
        <v>136</v>
      </c>
      <c r="L8" s="25"/>
    </row>
    <row r="9" spans="2:46" s="20" customFormat="1" ht="16.5" customHeight="1">
      <c r="B9" s="25"/>
      <c r="E9" s="304" t="s">
        <v>1028</v>
      </c>
      <c r="F9" s="305"/>
      <c r="G9" s="305"/>
      <c r="H9" s="305"/>
      <c r="L9" s="25"/>
    </row>
    <row r="10" spans="2:46" s="20" customFormat="1">
      <c r="B10" s="25"/>
      <c r="L10" s="25"/>
    </row>
    <row r="11" spans="2:46" s="20" customFormat="1" ht="12" customHeight="1">
      <c r="B11" s="25"/>
      <c r="D11" s="106" t="s">
        <v>18</v>
      </c>
      <c r="F11" s="96" t="s">
        <v>1</v>
      </c>
      <c r="I11" s="106" t="s">
        <v>19</v>
      </c>
      <c r="J11" s="96" t="s">
        <v>1</v>
      </c>
      <c r="L11" s="25"/>
    </row>
    <row r="12" spans="2:46" s="20" customFormat="1" ht="12" customHeight="1">
      <c r="B12" s="25"/>
      <c r="D12" s="106" t="s">
        <v>20</v>
      </c>
      <c r="F12" s="96" t="s">
        <v>21</v>
      </c>
      <c r="I12" s="106" t="s">
        <v>22</v>
      </c>
      <c r="J12" s="107" t="str">
        <f>'Rekapitulace stavby'!AN8</f>
        <v>Vyplň údaj</v>
      </c>
      <c r="L12" s="25"/>
    </row>
    <row r="13" spans="2:46" s="20" customFormat="1" ht="10.9" customHeight="1">
      <c r="B13" s="25"/>
      <c r="L13" s="25"/>
    </row>
    <row r="14" spans="2:46" s="20" customFormat="1" ht="12" customHeight="1">
      <c r="B14" s="25"/>
      <c r="D14" s="106" t="s">
        <v>23</v>
      </c>
      <c r="I14" s="106" t="s">
        <v>24</v>
      </c>
      <c r="J14" s="96" t="str">
        <f>IF('Rekapitulace stavby'!AN10="","",'Rekapitulace stavby'!AN10)</f>
        <v/>
      </c>
      <c r="L14" s="25"/>
    </row>
    <row r="15" spans="2:46" s="20" customFormat="1" ht="18" customHeight="1">
      <c r="B15" s="25"/>
      <c r="E15" s="96" t="str">
        <f>IF('Rekapitulace stavby'!E11="","",'Rekapitulace stavby'!E11)</f>
        <v xml:space="preserve"> </v>
      </c>
      <c r="I15" s="106" t="s">
        <v>26</v>
      </c>
      <c r="J15" s="96" t="str">
        <f>IF('Rekapitulace stavby'!AN11="","",'Rekapitulace stavby'!AN11)</f>
        <v/>
      </c>
      <c r="L15" s="25"/>
    </row>
    <row r="16" spans="2:46" s="20" customFormat="1" ht="6.95" customHeight="1">
      <c r="B16" s="25"/>
      <c r="L16" s="25"/>
    </row>
    <row r="17" spans="2:12" s="20" customFormat="1" ht="12" customHeight="1">
      <c r="B17" s="25"/>
      <c r="D17" s="106" t="s">
        <v>27</v>
      </c>
      <c r="I17" s="106" t="s">
        <v>24</v>
      </c>
      <c r="J17" s="16" t="str">
        <f>'Rekapitulace stavby'!AN13</f>
        <v>Vyplň údaj</v>
      </c>
      <c r="L17" s="25"/>
    </row>
    <row r="18" spans="2:12" s="20" customFormat="1" ht="18" customHeight="1">
      <c r="B18" s="25"/>
      <c r="E18" s="306" t="str">
        <f>'Rekapitulace stavby'!E14</f>
        <v>Vyplň údaj</v>
      </c>
      <c r="F18" s="307"/>
      <c r="G18" s="307"/>
      <c r="H18" s="307"/>
      <c r="I18" s="106" t="s">
        <v>26</v>
      </c>
      <c r="J18" s="16" t="str">
        <f>'Rekapitulace stavby'!AN14</f>
        <v>Vyplň údaj</v>
      </c>
      <c r="L18" s="25"/>
    </row>
    <row r="19" spans="2:12" s="20" customFormat="1" ht="6.95" customHeight="1">
      <c r="B19" s="25"/>
      <c r="L19" s="25"/>
    </row>
    <row r="20" spans="2:12" s="20" customFormat="1" ht="12" customHeight="1">
      <c r="B20" s="25"/>
      <c r="D20" s="106" t="s">
        <v>29</v>
      </c>
      <c r="I20" s="106" t="s">
        <v>24</v>
      </c>
      <c r="J20" s="96" t="s">
        <v>1</v>
      </c>
      <c r="L20" s="25"/>
    </row>
    <row r="21" spans="2:12" s="20" customFormat="1" ht="18" customHeight="1">
      <c r="B21" s="25"/>
      <c r="E21" s="96" t="s">
        <v>30</v>
      </c>
      <c r="I21" s="106" t="s">
        <v>26</v>
      </c>
      <c r="J21" s="96" t="s">
        <v>1</v>
      </c>
      <c r="L21" s="25"/>
    </row>
    <row r="22" spans="2:12" s="20" customFormat="1" ht="6.95" customHeight="1">
      <c r="B22" s="25"/>
      <c r="L22" s="25"/>
    </row>
    <row r="23" spans="2:12" s="20" customFormat="1" ht="12" customHeight="1">
      <c r="B23" s="25"/>
      <c r="D23" s="106" t="s">
        <v>32</v>
      </c>
      <c r="I23" s="106" t="s">
        <v>24</v>
      </c>
      <c r="J23" s="96" t="s">
        <v>1</v>
      </c>
      <c r="L23" s="25"/>
    </row>
    <row r="24" spans="2:12" s="20" customFormat="1" ht="18" customHeight="1">
      <c r="B24" s="25"/>
      <c r="E24" s="96" t="s">
        <v>33</v>
      </c>
      <c r="I24" s="106" t="s">
        <v>26</v>
      </c>
      <c r="J24" s="96" t="s">
        <v>1</v>
      </c>
      <c r="L24" s="25"/>
    </row>
    <row r="25" spans="2:12" s="20" customFormat="1" ht="6.95" customHeight="1">
      <c r="B25" s="25"/>
      <c r="L25" s="25"/>
    </row>
    <row r="26" spans="2:12" s="20" customFormat="1" ht="12" customHeight="1">
      <c r="B26" s="25"/>
      <c r="D26" s="106" t="s">
        <v>34</v>
      </c>
      <c r="L26" s="25"/>
    </row>
    <row r="27" spans="2:12" s="108" customFormat="1" ht="16.5" customHeight="1">
      <c r="B27" s="109"/>
      <c r="E27" s="308" t="s">
        <v>1</v>
      </c>
      <c r="F27" s="308"/>
      <c r="G27" s="308"/>
      <c r="H27" s="308"/>
      <c r="L27" s="109"/>
    </row>
    <row r="28" spans="2:12" s="20" customFormat="1" ht="6.95" customHeight="1">
      <c r="B28" s="25"/>
      <c r="L28" s="25"/>
    </row>
    <row r="29" spans="2:12" s="20" customFormat="1" ht="6.95" customHeight="1">
      <c r="B29" s="25"/>
      <c r="D29" s="52"/>
      <c r="E29" s="52"/>
      <c r="F29" s="52"/>
      <c r="G29" s="52"/>
      <c r="H29" s="52"/>
      <c r="I29" s="52"/>
      <c r="J29" s="52"/>
      <c r="K29" s="52"/>
      <c r="L29" s="25"/>
    </row>
    <row r="30" spans="2:12" s="20" customFormat="1" ht="25.35" customHeight="1">
      <c r="B30" s="25"/>
      <c r="D30" s="110" t="s">
        <v>36</v>
      </c>
      <c r="J30" s="111">
        <f>ROUND(J121, 2)</f>
        <v>0</v>
      </c>
      <c r="L30" s="25"/>
    </row>
    <row r="31" spans="2:12" s="20" customFormat="1" ht="6.95" customHeight="1">
      <c r="B31" s="25"/>
      <c r="D31" s="52"/>
      <c r="E31" s="52"/>
      <c r="F31" s="52"/>
      <c r="G31" s="52"/>
      <c r="H31" s="52"/>
      <c r="I31" s="52"/>
      <c r="J31" s="52"/>
      <c r="K31" s="52"/>
      <c r="L31" s="25"/>
    </row>
    <row r="32" spans="2:12" s="20" customFormat="1" ht="14.45" customHeight="1">
      <c r="B32" s="25"/>
      <c r="F32" s="112" t="s">
        <v>38</v>
      </c>
      <c r="I32" s="112" t="s">
        <v>37</v>
      </c>
      <c r="J32" s="112" t="s">
        <v>39</v>
      </c>
      <c r="L32" s="25"/>
    </row>
    <row r="33" spans="2:12" s="20" customFormat="1" ht="14.45" customHeight="1">
      <c r="B33" s="25"/>
      <c r="D33" s="54" t="s">
        <v>40</v>
      </c>
      <c r="E33" s="106" t="s">
        <v>41</v>
      </c>
      <c r="F33" s="113">
        <f>ROUND((SUM(BE121:BE135)),  2)</f>
        <v>0</v>
      </c>
      <c r="I33" s="114">
        <v>0.21</v>
      </c>
      <c r="J33" s="113">
        <f>ROUND(((SUM(BE121:BE135))*I33),  2)</f>
        <v>0</v>
      </c>
      <c r="L33" s="25"/>
    </row>
    <row r="34" spans="2:12" s="20" customFormat="1" ht="14.45" customHeight="1">
      <c r="B34" s="25"/>
      <c r="E34" s="106" t="s">
        <v>42</v>
      </c>
      <c r="F34" s="113">
        <f>ROUND((SUM(BF121:BF135)),  2)</f>
        <v>0</v>
      </c>
      <c r="I34" s="114">
        <v>0.12</v>
      </c>
      <c r="J34" s="113">
        <f>ROUND(((SUM(BF121:BF135))*I34),  2)</f>
        <v>0</v>
      </c>
      <c r="L34" s="25"/>
    </row>
    <row r="35" spans="2:12" s="20" customFormat="1" ht="14.45" hidden="1" customHeight="1">
      <c r="B35" s="25"/>
      <c r="E35" s="106" t="s">
        <v>43</v>
      </c>
      <c r="F35" s="113">
        <f>ROUND((SUM(BG121:BG135)),  2)</f>
        <v>0</v>
      </c>
      <c r="I35" s="114">
        <v>0.21</v>
      </c>
      <c r="J35" s="113">
        <f t="shared" ref="J35:J37" si="0">0</f>
        <v>0</v>
      </c>
      <c r="L35" s="25"/>
    </row>
    <row r="36" spans="2:12" s="20" customFormat="1" ht="14.45" hidden="1" customHeight="1">
      <c r="B36" s="25"/>
      <c r="E36" s="106" t="s">
        <v>44</v>
      </c>
      <c r="F36" s="113">
        <f>ROUND((SUM(BH121:BH135)),  2)</f>
        <v>0</v>
      </c>
      <c r="I36" s="114">
        <v>0.12</v>
      </c>
      <c r="J36" s="113">
        <f t="shared" si="0"/>
        <v>0</v>
      </c>
      <c r="L36" s="25"/>
    </row>
    <row r="37" spans="2:12" s="20" customFormat="1" ht="14.45" hidden="1" customHeight="1">
      <c r="B37" s="25"/>
      <c r="E37" s="106" t="s">
        <v>45</v>
      </c>
      <c r="F37" s="113">
        <f>ROUND((SUM(BI121:BI135)),  2)</f>
        <v>0</v>
      </c>
      <c r="I37" s="114">
        <v>0</v>
      </c>
      <c r="J37" s="113">
        <f t="shared" si="0"/>
        <v>0</v>
      </c>
      <c r="L37" s="25"/>
    </row>
    <row r="38" spans="2:12" s="20" customFormat="1" ht="6.95" customHeight="1">
      <c r="B38" s="25"/>
      <c r="L38" s="25"/>
    </row>
    <row r="39" spans="2:12" s="20" customFormat="1" ht="25.35" customHeight="1">
      <c r="B39" s="25"/>
      <c r="C39" s="115"/>
      <c r="D39" s="116" t="s">
        <v>46</v>
      </c>
      <c r="E39" s="117"/>
      <c r="F39" s="117"/>
      <c r="G39" s="118" t="s">
        <v>47</v>
      </c>
      <c r="H39" s="119" t="s">
        <v>48</v>
      </c>
      <c r="I39" s="117"/>
      <c r="J39" s="120">
        <f>SUM(J30:J37)</f>
        <v>0</v>
      </c>
      <c r="K39" s="121"/>
      <c r="L39" s="25"/>
    </row>
    <row r="40" spans="2:12" s="20" customFormat="1" ht="14.45" customHeight="1">
      <c r="B40" s="25"/>
      <c r="L40" s="25"/>
    </row>
    <row r="41" spans="2:12" s="1" customFormat="1" ht="14.45" customHeight="1">
      <c r="B41" s="6"/>
      <c r="L41" s="6"/>
    </row>
    <row r="42" spans="2:12" s="1" customFormat="1" ht="14.45" customHeight="1">
      <c r="B42" s="6"/>
      <c r="L42" s="6"/>
    </row>
    <row r="43" spans="2:12" s="1" customFormat="1" ht="14.45" customHeight="1">
      <c r="B43" s="6"/>
      <c r="L43" s="6"/>
    </row>
    <row r="44" spans="2:12" s="1" customFormat="1" ht="14.45" customHeight="1">
      <c r="B44" s="6"/>
      <c r="L44" s="6"/>
    </row>
    <row r="45" spans="2:12" s="1" customFormat="1" ht="14.45" customHeight="1">
      <c r="B45" s="6"/>
      <c r="L45" s="6"/>
    </row>
    <row r="46" spans="2:12" s="1" customFormat="1" ht="14.45" customHeight="1">
      <c r="B46" s="6"/>
      <c r="L46" s="6"/>
    </row>
    <row r="47" spans="2:12" s="1" customFormat="1" ht="14.45" customHeight="1">
      <c r="B47" s="6"/>
      <c r="L47" s="6"/>
    </row>
    <row r="48" spans="2:12" s="1" customFormat="1" ht="14.45" customHeight="1">
      <c r="B48" s="6"/>
      <c r="L48" s="6"/>
    </row>
    <row r="49" spans="2:12" s="1" customFormat="1" ht="14.45" customHeight="1">
      <c r="B49" s="6"/>
      <c r="L49" s="6"/>
    </row>
    <row r="50" spans="2:12" s="20" customFormat="1" ht="14.45" customHeight="1">
      <c r="B50" s="25"/>
      <c r="D50" s="122" t="s">
        <v>49</v>
      </c>
      <c r="E50" s="123"/>
      <c r="F50" s="123"/>
      <c r="G50" s="122" t="s">
        <v>50</v>
      </c>
      <c r="H50" s="123"/>
      <c r="I50" s="123"/>
      <c r="J50" s="123"/>
      <c r="K50" s="123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0" customFormat="1" ht="12.75">
      <c r="B61" s="25"/>
      <c r="D61" s="124" t="s">
        <v>51</v>
      </c>
      <c r="E61" s="125"/>
      <c r="F61" s="126" t="s">
        <v>52</v>
      </c>
      <c r="G61" s="124" t="s">
        <v>51</v>
      </c>
      <c r="H61" s="125"/>
      <c r="I61" s="125"/>
      <c r="J61" s="127" t="s">
        <v>52</v>
      </c>
      <c r="K61" s="125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0" customFormat="1" ht="12.75">
      <c r="B65" s="25"/>
      <c r="D65" s="122" t="s">
        <v>53</v>
      </c>
      <c r="E65" s="123"/>
      <c r="F65" s="123"/>
      <c r="G65" s="122" t="s">
        <v>54</v>
      </c>
      <c r="H65" s="123"/>
      <c r="I65" s="123"/>
      <c r="J65" s="123"/>
      <c r="K65" s="123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0" customFormat="1" ht="12.75">
      <c r="B76" s="25"/>
      <c r="D76" s="124" t="s">
        <v>51</v>
      </c>
      <c r="E76" s="125"/>
      <c r="F76" s="126" t="s">
        <v>52</v>
      </c>
      <c r="G76" s="124" t="s">
        <v>51</v>
      </c>
      <c r="H76" s="125"/>
      <c r="I76" s="125"/>
      <c r="J76" s="127" t="s">
        <v>52</v>
      </c>
      <c r="K76" s="125"/>
      <c r="L76" s="25"/>
    </row>
    <row r="77" spans="2:12" s="20" customFormat="1" ht="14.45" customHeight="1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25"/>
    </row>
    <row r="81" spans="2:47" s="20" customFormat="1" ht="6.95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25"/>
    </row>
    <row r="82" spans="2:47" s="20" customFormat="1" ht="24.95" customHeight="1">
      <c r="B82" s="21"/>
      <c r="C82" s="9" t="s">
        <v>138</v>
      </c>
      <c r="D82" s="22"/>
      <c r="E82" s="22"/>
      <c r="F82" s="22"/>
      <c r="G82" s="22"/>
      <c r="H82" s="22"/>
      <c r="I82" s="22"/>
      <c r="J82" s="22"/>
      <c r="K82" s="22"/>
      <c r="L82" s="25"/>
    </row>
    <row r="83" spans="2:47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5"/>
    </row>
    <row r="84" spans="2:47" s="20" customFormat="1" ht="12" customHeight="1">
      <c r="B84" s="21"/>
      <c r="C84" s="15" t="s">
        <v>16</v>
      </c>
      <c r="D84" s="22"/>
      <c r="E84" s="22"/>
      <c r="F84" s="22"/>
      <c r="G84" s="22"/>
      <c r="H84" s="22"/>
      <c r="I84" s="22"/>
      <c r="J84" s="22"/>
      <c r="K84" s="22"/>
      <c r="L84" s="25"/>
    </row>
    <row r="85" spans="2:47" s="20" customFormat="1" ht="16.5" customHeight="1">
      <c r="B85" s="21"/>
      <c r="C85" s="22"/>
      <c r="D85" s="22"/>
      <c r="E85" s="309" t="str">
        <f>E7</f>
        <v>Rozšíření infrastruktury cestovního ruchu u Pilské nádrže</v>
      </c>
      <c r="F85" s="310"/>
      <c r="G85" s="310"/>
      <c r="H85" s="310"/>
      <c r="I85" s="22"/>
      <c r="J85" s="22"/>
      <c r="K85" s="22"/>
      <c r="L85" s="25"/>
    </row>
    <row r="86" spans="2:47" s="20" customFormat="1" ht="12" customHeight="1">
      <c r="B86" s="21"/>
      <c r="C86" s="15" t="s">
        <v>136</v>
      </c>
      <c r="D86" s="22"/>
      <c r="E86" s="22"/>
      <c r="F86" s="22"/>
      <c r="G86" s="22"/>
      <c r="H86" s="22"/>
      <c r="I86" s="22"/>
      <c r="J86" s="22"/>
      <c r="K86" s="22"/>
      <c r="L86" s="25"/>
    </row>
    <row r="87" spans="2:47" s="20" customFormat="1" ht="16.5" customHeight="1">
      <c r="B87" s="21"/>
      <c r="C87" s="22"/>
      <c r="D87" s="22"/>
      <c r="E87" s="277" t="str">
        <f>E9</f>
        <v>SO-12 - Vedlejší rozpočtové náklady</v>
      </c>
      <c r="F87" s="311"/>
      <c r="G87" s="311"/>
      <c r="H87" s="311"/>
      <c r="I87" s="22"/>
      <c r="J87" s="22"/>
      <c r="K87" s="22"/>
      <c r="L87" s="25"/>
    </row>
    <row r="88" spans="2:47" s="20" customFormat="1" ht="6.95" customHeight="1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5"/>
    </row>
    <row r="89" spans="2:47" s="20" customFormat="1" ht="12" customHeight="1">
      <c r="B89" s="21"/>
      <c r="C89" s="15" t="s">
        <v>20</v>
      </c>
      <c r="D89" s="22"/>
      <c r="E89" s="22"/>
      <c r="F89" s="13" t="str">
        <f>F12</f>
        <v>k.ú. Zámek Žďár [795453]</v>
      </c>
      <c r="G89" s="22"/>
      <c r="H89" s="22"/>
      <c r="I89" s="15" t="s">
        <v>22</v>
      </c>
      <c r="J89" s="51" t="str">
        <f>IF(J12="","",J12)</f>
        <v>Vyplň údaj</v>
      </c>
      <c r="K89" s="22"/>
      <c r="L89" s="25"/>
    </row>
    <row r="90" spans="2:47" s="20" customFormat="1" ht="6.95" customHeight="1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5"/>
    </row>
    <row r="91" spans="2:47" s="20" customFormat="1" ht="15.2" customHeight="1">
      <c r="B91" s="21"/>
      <c r="C91" s="15" t="s">
        <v>23</v>
      </c>
      <c r="D91" s="22"/>
      <c r="E91" s="22"/>
      <c r="F91" s="13" t="str">
        <f>E15</f>
        <v xml:space="preserve"> </v>
      </c>
      <c r="G91" s="22"/>
      <c r="H91" s="22"/>
      <c r="I91" s="15" t="s">
        <v>29</v>
      </c>
      <c r="J91" s="18" t="str">
        <f>E21</f>
        <v xml:space="preserve">Tomáš Bezchleba </v>
      </c>
      <c r="K91" s="22"/>
      <c r="L91" s="25"/>
    </row>
    <row r="92" spans="2:47" s="20" customFormat="1" ht="15.2" customHeight="1">
      <c r="B92" s="21"/>
      <c r="C92" s="15" t="s">
        <v>27</v>
      </c>
      <c r="D92" s="22"/>
      <c r="E92" s="22"/>
      <c r="F92" s="13" t="str">
        <f>IF(E18="","",E18)</f>
        <v>Vyplň údaj</v>
      </c>
      <c r="G92" s="22"/>
      <c r="H92" s="22"/>
      <c r="I92" s="15" t="s">
        <v>32</v>
      </c>
      <c r="J92" s="18" t="str">
        <f>E24</f>
        <v>Zdeněk Drda</v>
      </c>
      <c r="K92" s="22"/>
      <c r="L92" s="25"/>
    </row>
    <row r="93" spans="2:47" s="20" customFormat="1" ht="10.35" customHeight="1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5"/>
    </row>
    <row r="94" spans="2:47" s="20" customFormat="1" ht="29.25" customHeight="1">
      <c r="B94" s="21"/>
      <c r="C94" s="132" t="s">
        <v>139</v>
      </c>
      <c r="D94" s="133"/>
      <c r="E94" s="133"/>
      <c r="F94" s="133"/>
      <c r="G94" s="133"/>
      <c r="H94" s="133"/>
      <c r="I94" s="133"/>
      <c r="J94" s="134" t="s">
        <v>140</v>
      </c>
      <c r="K94" s="133"/>
      <c r="L94" s="25"/>
    </row>
    <row r="95" spans="2:47" s="20" customFormat="1" ht="10.35" customHeight="1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5"/>
    </row>
    <row r="96" spans="2:47" s="20" customFormat="1" ht="22.9" customHeight="1">
      <c r="B96" s="21"/>
      <c r="C96" s="135" t="s">
        <v>141</v>
      </c>
      <c r="D96" s="22"/>
      <c r="E96" s="22"/>
      <c r="F96" s="22"/>
      <c r="G96" s="22"/>
      <c r="H96" s="22"/>
      <c r="I96" s="22"/>
      <c r="J96" s="69">
        <f t="shared" ref="J96:J98" si="1">J121</f>
        <v>0</v>
      </c>
      <c r="K96" s="22"/>
      <c r="L96" s="25"/>
      <c r="AU96" s="3" t="s">
        <v>142</v>
      </c>
    </row>
    <row r="97" spans="2:12" s="136" customFormat="1" ht="24.95" customHeight="1">
      <c r="B97" s="137"/>
      <c r="C97" s="138"/>
      <c r="D97" s="139" t="s">
        <v>1029</v>
      </c>
      <c r="E97" s="140"/>
      <c r="F97" s="140"/>
      <c r="G97" s="140"/>
      <c r="H97" s="140"/>
      <c r="I97" s="140"/>
      <c r="J97" s="141">
        <f t="shared" si="1"/>
        <v>0</v>
      </c>
      <c r="K97" s="138"/>
      <c r="L97" s="142"/>
    </row>
    <row r="98" spans="2:12" s="143" customFormat="1" ht="19.899999999999999" customHeight="1">
      <c r="B98" s="144"/>
      <c r="C98" s="90"/>
      <c r="D98" s="145" t="s">
        <v>1030</v>
      </c>
      <c r="E98" s="146"/>
      <c r="F98" s="146"/>
      <c r="G98" s="146"/>
      <c r="H98" s="146"/>
      <c r="I98" s="146"/>
      <c r="J98" s="147">
        <f t="shared" si="1"/>
        <v>0</v>
      </c>
      <c r="K98" s="90"/>
      <c r="L98" s="148"/>
    </row>
    <row r="99" spans="2:12" s="143" customFormat="1" ht="19.899999999999999" customHeight="1">
      <c r="B99" s="144"/>
      <c r="C99" s="90"/>
      <c r="D99" s="145" t="s">
        <v>1031</v>
      </c>
      <c r="E99" s="146"/>
      <c r="F99" s="146"/>
      <c r="G99" s="146"/>
      <c r="H99" s="146"/>
      <c r="I99" s="146"/>
      <c r="J99" s="147">
        <f>J126</f>
        <v>0</v>
      </c>
      <c r="K99" s="90"/>
      <c r="L99" s="148"/>
    </row>
    <row r="100" spans="2:12" s="143" customFormat="1" ht="19.899999999999999" customHeight="1">
      <c r="B100" s="144"/>
      <c r="C100" s="90"/>
      <c r="D100" s="145" t="s">
        <v>1032</v>
      </c>
      <c r="E100" s="146"/>
      <c r="F100" s="146"/>
      <c r="G100" s="146"/>
      <c r="H100" s="146"/>
      <c r="I100" s="146"/>
      <c r="J100" s="147">
        <f>J130</f>
        <v>0</v>
      </c>
      <c r="K100" s="90"/>
      <c r="L100" s="148"/>
    </row>
    <row r="101" spans="2:12" s="143" customFormat="1" ht="19.899999999999999" customHeight="1">
      <c r="B101" s="144"/>
      <c r="C101" s="90"/>
      <c r="D101" s="145" t="s">
        <v>1033</v>
      </c>
      <c r="E101" s="146"/>
      <c r="F101" s="146"/>
      <c r="G101" s="146"/>
      <c r="H101" s="146"/>
      <c r="I101" s="146"/>
      <c r="J101" s="147">
        <f>J132</f>
        <v>0</v>
      </c>
      <c r="K101" s="90"/>
      <c r="L101" s="148"/>
    </row>
    <row r="102" spans="2:12" s="20" customFormat="1" ht="21.75" customHeight="1"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5"/>
    </row>
    <row r="103" spans="2:12" s="20" customFormat="1" ht="6.95" customHeigh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25"/>
    </row>
    <row r="107" spans="2:12" s="20" customFormat="1" ht="6.95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5"/>
    </row>
    <row r="108" spans="2:12" s="20" customFormat="1" ht="24.95" customHeight="1">
      <c r="B108" s="21"/>
      <c r="C108" s="9" t="s">
        <v>150</v>
      </c>
      <c r="D108" s="22"/>
      <c r="E108" s="22"/>
      <c r="F108" s="22"/>
      <c r="G108" s="22"/>
      <c r="H108" s="22"/>
      <c r="I108" s="22"/>
      <c r="J108" s="22"/>
      <c r="K108" s="22"/>
      <c r="L108" s="25"/>
    </row>
    <row r="109" spans="2:12" s="20" customFormat="1" ht="6.95" customHeight="1"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5"/>
    </row>
    <row r="110" spans="2:12" s="20" customFormat="1" ht="12" customHeight="1">
      <c r="B110" s="21"/>
      <c r="C110" s="15" t="s">
        <v>16</v>
      </c>
      <c r="D110" s="22"/>
      <c r="E110" s="22"/>
      <c r="F110" s="22"/>
      <c r="G110" s="22"/>
      <c r="H110" s="22"/>
      <c r="I110" s="22"/>
      <c r="J110" s="22"/>
      <c r="K110" s="22"/>
      <c r="L110" s="25"/>
    </row>
    <row r="111" spans="2:12" s="20" customFormat="1" ht="16.5" customHeight="1">
      <c r="B111" s="21"/>
      <c r="C111" s="22"/>
      <c r="D111" s="22"/>
      <c r="E111" s="309" t="str">
        <f>E7</f>
        <v>Rozšíření infrastruktury cestovního ruchu u Pilské nádrže</v>
      </c>
      <c r="F111" s="310"/>
      <c r="G111" s="310"/>
      <c r="H111" s="310"/>
      <c r="I111" s="22"/>
      <c r="J111" s="22"/>
      <c r="K111" s="22"/>
      <c r="L111" s="25"/>
    </row>
    <row r="112" spans="2:12" s="20" customFormat="1" ht="12" customHeight="1">
      <c r="B112" s="21"/>
      <c r="C112" s="15" t="s">
        <v>136</v>
      </c>
      <c r="D112" s="22"/>
      <c r="E112" s="22"/>
      <c r="F112" s="22"/>
      <c r="G112" s="22"/>
      <c r="H112" s="22"/>
      <c r="I112" s="22"/>
      <c r="J112" s="22"/>
      <c r="K112" s="22"/>
      <c r="L112" s="25"/>
    </row>
    <row r="113" spans="2:65" s="20" customFormat="1" ht="16.5" customHeight="1">
      <c r="B113" s="21"/>
      <c r="C113" s="22"/>
      <c r="D113" s="22"/>
      <c r="E113" s="277" t="str">
        <f>E9</f>
        <v>SO-12 - Vedlejší rozpočtové náklady</v>
      </c>
      <c r="F113" s="311"/>
      <c r="G113" s="311"/>
      <c r="H113" s="311"/>
      <c r="I113" s="22"/>
      <c r="J113" s="22"/>
      <c r="K113" s="22"/>
      <c r="L113" s="25"/>
    </row>
    <row r="114" spans="2:65" s="20" customFormat="1" ht="6.95" customHeight="1"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5"/>
    </row>
    <row r="115" spans="2:65" s="20" customFormat="1" ht="12" customHeight="1">
      <c r="B115" s="21"/>
      <c r="C115" s="15" t="s">
        <v>20</v>
      </c>
      <c r="D115" s="22"/>
      <c r="E115" s="22"/>
      <c r="F115" s="13" t="str">
        <f>F12</f>
        <v>k.ú. Zámek Žďár [795453]</v>
      </c>
      <c r="G115" s="22"/>
      <c r="H115" s="22"/>
      <c r="I115" s="15" t="s">
        <v>22</v>
      </c>
      <c r="J115" s="51" t="str">
        <f>IF(J12="","",J12)</f>
        <v>Vyplň údaj</v>
      </c>
      <c r="K115" s="22"/>
      <c r="L115" s="25"/>
    </row>
    <row r="116" spans="2:65" s="20" customFormat="1" ht="6.95" customHeight="1"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5"/>
    </row>
    <row r="117" spans="2:65" s="20" customFormat="1" ht="15.2" customHeight="1">
      <c r="B117" s="21"/>
      <c r="C117" s="15" t="s">
        <v>23</v>
      </c>
      <c r="D117" s="22"/>
      <c r="E117" s="22"/>
      <c r="F117" s="13" t="str">
        <f>E15</f>
        <v xml:space="preserve"> </v>
      </c>
      <c r="G117" s="22"/>
      <c r="H117" s="22"/>
      <c r="I117" s="15" t="s">
        <v>29</v>
      </c>
      <c r="J117" s="18" t="str">
        <f>E21</f>
        <v xml:space="preserve">Tomáš Bezchleba </v>
      </c>
      <c r="K117" s="22"/>
      <c r="L117" s="25"/>
    </row>
    <row r="118" spans="2:65" s="20" customFormat="1" ht="15.2" customHeight="1">
      <c r="B118" s="21"/>
      <c r="C118" s="15" t="s">
        <v>27</v>
      </c>
      <c r="D118" s="22"/>
      <c r="E118" s="22"/>
      <c r="F118" s="13" t="str">
        <f>IF(E18="","",E18)</f>
        <v>Vyplň údaj</v>
      </c>
      <c r="G118" s="22"/>
      <c r="H118" s="22"/>
      <c r="I118" s="15" t="s">
        <v>32</v>
      </c>
      <c r="J118" s="18" t="str">
        <f>E24</f>
        <v>Zdeněk Drda</v>
      </c>
      <c r="K118" s="22"/>
      <c r="L118" s="25"/>
    </row>
    <row r="119" spans="2:65" s="20" customFormat="1" ht="10.35" customHeight="1"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5"/>
    </row>
    <row r="120" spans="2:65" s="149" customFormat="1" ht="29.25" customHeight="1">
      <c r="B120" s="150"/>
      <c r="C120" s="151" t="s">
        <v>151</v>
      </c>
      <c r="D120" s="152" t="s">
        <v>61</v>
      </c>
      <c r="E120" s="152" t="s">
        <v>57</v>
      </c>
      <c r="F120" s="152" t="s">
        <v>58</v>
      </c>
      <c r="G120" s="152" t="s">
        <v>152</v>
      </c>
      <c r="H120" s="152" t="s">
        <v>153</v>
      </c>
      <c r="I120" s="152" t="s">
        <v>154</v>
      </c>
      <c r="J120" s="152" t="s">
        <v>140</v>
      </c>
      <c r="K120" s="153" t="s">
        <v>155</v>
      </c>
      <c r="L120" s="154"/>
      <c r="M120" s="59" t="s">
        <v>1</v>
      </c>
      <c r="N120" s="60" t="s">
        <v>40</v>
      </c>
      <c r="O120" s="60" t="s">
        <v>156</v>
      </c>
      <c r="P120" s="60" t="s">
        <v>157</v>
      </c>
      <c r="Q120" s="60" t="s">
        <v>158</v>
      </c>
      <c r="R120" s="60" t="s">
        <v>159</v>
      </c>
      <c r="S120" s="60" t="s">
        <v>160</v>
      </c>
      <c r="T120" s="61" t="s">
        <v>161</v>
      </c>
    </row>
    <row r="121" spans="2:65" s="20" customFormat="1" ht="22.9" customHeight="1">
      <c r="B121" s="21"/>
      <c r="C121" s="67" t="s">
        <v>162</v>
      </c>
      <c r="D121" s="22"/>
      <c r="E121" s="22"/>
      <c r="F121" s="22"/>
      <c r="G121" s="22"/>
      <c r="H121" s="22"/>
      <c r="I121" s="22"/>
      <c r="J121" s="155">
        <f t="shared" ref="J121:J123" si="2">BK121</f>
        <v>0</v>
      </c>
      <c r="K121" s="22"/>
      <c r="L121" s="25"/>
      <c r="M121" s="62"/>
      <c r="N121" s="63"/>
      <c r="O121" s="63"/>
      <c r="P121" s="156">
        <f>P122</f>
        <v>0</v>
      </c>
      <c r="Q121" s="63"/>
      <c r="R121" s="156">
        <f>R122</f>
        <v>1.111E-2</v>
      </c>
      <c r="S121" s="63"/>
      <c r="T121" s="157">
        <f>T122</f>
        <v>0</v>
      </c>
      <c r="AT121" s="3" t="s">
        <v>75</v>
      </c>
      <c r="AU121" s="3" t="s">
        <v>142</v>
      </c>
      <c r="BK121" s="158">
        <f>BK122</f>
        <v>0</v>
      </c>
    </row>
    <row r="122" spans="2:65" s="159" customFormat="1" ht="25.9" customHeight="1">
      <c r="B122" s="160"/>
      <c r="C122" s="161"/>
      <c r="D122" s="162" t="s">
        <v>75</v>
      </c>
      <c r="E122" s="163" t="s">
        <v>1034</v>
      </c>
      <c r="F122" s="163" t="s">
        <v>128</v>
      </c>
      <c r="G122" s="161"/>
      <c r="H122" s="161"/>
      <c r="I122" s="164"/>
      <c r="J122" s="165">
        <f t="shared" si="2"/>
        <v>0</v>
      </c>
      <c r="K122" s="161"/>
      <c r="L122" s="166"/>
      <c r="M122" s="167"/>
      <c r="N122" s="161"/>
      <c r="O122" s="161"/>
      <c r="P122" s="168">
        <f>P123+P126+P130+P132</f>
        <v>0</v>
      </c>
      <c r="Q122" s="161"/>
      <c r="R122" s="168">
        <f>R123+R126+R130+R132</f>
        <v>1.111E-2</v>
      </c>
      <c r="S122" s="161"/>
      <c r="T122" s="169">
        <f>T123+T126+T130+T132</f>
        <v>0</v>
      </c>
      <c r="AR122" s="170" t="s">
        <v>191</v>
      </c>
      <c r="AT122" s="171" t="s">
        <v>75</v>
      </c>
      <c r="AU122" s="171" t="s">
        <v>76</v>
      </c>
      <c r="AY122" s="170" t="s">
        <v>165</v>
      </c>
      <c r="BK122" s="172">
        <f>BK123+BK126+BK130+BK132</f>
        <v>0</v>
      </c>
    </row>
    <row r="123" spans="2:65" s="159" customFormat="1" ht="22.9" customHeight="1">
      <c r="B123" s="160"/>
      <c r="C123" s="161"/>
      <c r="D123" s="162" t="s">
        <v>75</v>
      </c>
      <c r="E123" s="173" t="s">
        <v>214</v>
      </c>
      <c r="F123" s="173" t="s">
        <v>379</v>
      </c>
      <c r="G123" s="161"/>
      <c r="H123" s="161"/>
      <c r="I123" s="164"/>
      <c r="J123" s="174">
        <f t="shared" si="2"/>
        <v>0</v>
      </c>
      <c r="K123" s="161"/>
      <c r="L123" s="166"/>
      <c r="M123" s="167"/>
      <c r="N123" s="161"/>
      <c r="O123" s="161"/>
      <c r="P123" s="168">
        <f>SUM(P124:P125)</f>
        <v>0</v>
      </c>
      <c r="Q123" s="161"/>
      <c r="R123" s="168">
        <f>SUM(R124:R125)</f>
        <v>1.111E-2</v>
      </c>
      <c r="S123" s="161"/>
      <c r="T123" s="169">
        <f>SUM(T124:T125)</f>
        <v>0</v>
      </c>
      <c r="AR123" s="170" t="s">
        <v>84</v>
      </c>
      <c r="AT123" s="171" t="s">
        <v>75</v>
      </c>
      <c r="AU123" s="171" t="s">
        <v>84</v>
      </c>
      <c r="AY123" s="170" t="s">
        <v>165</v>
      </c>
      <c r="BK123" s="172">
        <f>SUM(BK124:BK125)</f>
        <v>0</v>
      </c>
    </row>
    <row r="124" spans="2:65" s="20" customFormat="1" ht="16.5" customHeight="1">
      <c r="B124" s="21"/>
      <c r="C124" s="175" t="s">
        <v>84</v>
      </c>
      <c r="D124" s="175" t="s">
        <v>167</v>
      </c>
      <c r="E124" s="176" t="s">
        <v>1035</v>
      </c>
      <c r="F124" s="177" t="s">
        <v>1036</v>
      </c>
      <c r="G124" s="178" t="s">
        <v>427</v>
      </c>
      <c r="H124" s="179">
        <v>1</v>
      </c>
      <c r="I124" s="180"/>
      <c r="J124" s="181">
        <f t="shared" ref="J124:J125" si="3">ROUND(I124*H124,2)</f>
        <v>0</v>
      </c>
      <c r="K124" s="177" t="s">
        <v>171</v>
      </c>
      <c r="L124" s="25"/>
      <c r="M124" s="182" t="s">
        <v>1</v>
      </c>
      <c r="N124" s="183" t="s">
        <v>41</v>
      </c>
      <c r="O124" s="22"/>
      <c r="P124" s="184">
        <f t="shared" ref="P124:P125" si="4">O124*H124</f>
        <v>0</v>
      </c>
      <c r="Q124" s="184">
        <v>1.1E-4</v>
      </c>
      <c r="R124" s="184">
        <f t="shared" ref="R124:R125" si="5">Q124*H124</f>
        <v>1.1E-4</v>
      </c>
      <c r="S124" s="184">
        <v>0</v>
      </c>
      <c r="T124" s="185">
        <f t="shared" ref="T124:T125" si="6">S124*H124</f>
        <v>0</v>
      </c>
      <c r="AR124" s="186" t="s">
        <v>172</v>
      </c>
      <c r="AT124" s="186" t="s">
        <v>167</v>
      </c>
      <c r="AU124" s="186" t="s">
        <v>86</v>
      </c>
      <c r="AY124" s="3" t="s">
        <v>165</v>
      </c>
      <c r="BE124" s="187">
        <f t="shared" ref="BE124:BE135" si="7">IF(N124="základní",J124,0)</f>
        <v>0</v>
      </c>
      <c r="BF124" s="187">
        <f t="shared" ref="BF124:BF135" si="8">IF(N124="snížená",J124,0)</f>
        <v>0</v>
      </c>
      <c r="BG124" s="187">
        <f t="shared" ref="BG124:BG135" si="9">IF(N124="zákl. přenesená",J124,0)</f>
        <v>0</v>
      </c>
      <c r="BH124" s="187">
        <f t="shared" ref="BH124:BH135" si="10">IF(N124="sníž. přenesená",J124,0)</f>
        <v>0</v>
      </c>
      <c r="BI124" s="187">
        <f t="shared" ref="BI124:BI135" si="11">IF(N124="nulová",J124,0)</f>
        <v>0</v>
      </c>
      <c r="BJ124" s="3" t="s">
        <v>84</v>
      </c>
      <c r="BK124" s="187">
        <f t="shared" ref="BK124:BK125" si="12">ROUND(I124*H124,2)</f>
        <v>0</v>
      </c>
      <c r="BL124" s="3" t="s">
        <v>172</v>
      </c>
      <c r="BM124" s="186" t="s">
        <v>1037</v>
      </c>
    </row>
    <row r="125" spans="2:65" s="20" customFormat="1" ht="16.5" customHeight="1">
      <c r="B125" s="21"/>
      <c r="C125" s="221" t="s">
        <v>86</v>
      </c>
      <c r="D125" s="221" t="s">
        <v>199</v>
      </c>
      <c r="E125" s="222" t="s">
        <v>1038</v>
      </c>
      <c r="F125" s="223" t="s">
        <v>1039</v>
      </c>
      <c r="G125" s="224" t="s">
        <v>427</v>
      </c>
      <c r="H125" s="225">
        <v>1</v>
      </c>
      <c r="I125" s="226"/>
      <c r="J125" s="227">
        <f t="shared" si="3"/>
        <v>0</v>
      </c>
      <c r="K125" s="223" t="s">
        <v>171</v>
      </c>
      <c r="L125" s="228"/>
      <c r="M125" s="229" t="s">
        <v>1</v>
      </c>
      <c r="N125" s="230" t="s">
        <v>41</v>
      </c>
      <c r="O125" s="22"/>
      <c r="P125" s="184">
        <f t="shared" si="4"/>
        <v>0</v>
      </c>
      <c r="Q125" s="184">
        <v>1.0999999999999999E-2</v>
      </c>
      <c r="R125" s="184">
        <f t="shared" si="5"/>
        <v>1.0999999999999999E-2</v>
      </c>
      <c r="S125" s="184">
        <v>0</v>
      </c>
      <c r="T125" s="185">
        <f t="shared" si="6"/>
        <v>0</v>
      </c>
      <c r="AR125" s="186" t="s">
        <v>203</v>
      </c>
      <c r="AT125" s="186" t="s">
        <v>199</v>
      </c>
      <c r="AU125" s="186" t="s">
        <v>86</v>
      </c>
      <c r="AY125" s="3" t="s">
        <v>165</v>
      </c>
      <c r="BE125" s="187">
        <f t="shared" si="7"/>
        <v>0</v>
      </c>
      <c r="BF125" s="187">
        <f t="shared" si="8"/>
        <v>0</v>
      </c>
      <c r="BG125" s="187">
        <f t="shared" si="9"/>
        <v>0</v>
      </c>
      <c r="BH125" s="187">
        <f t="shared" si="10"/>
        <v>0</v>
      </c>
      <c r="BI125" s="187">
        <f t="shared" si="11"/>
        <v>0</v>
      </c>
      <c r="BJ125" s="3" t="s">
        <v>84</v>
      </c>
      <c r="BK125" s="187">
        <f t="shared" si="12"/>
        <v>0</v>
      </c>
      <c r="BL125" s="3" t="s">
        <v>172</v>
      </c>
      <c r="BM125" s="186" t="s">
        <v>1040</v>
      </c>
    </row>
    <row r="126" spans="2:65" s="159" customFormat="1" ht="22.9" customHeight="1">
      <c r="B126" s="160"/>
      <c r="C126" s="161"/>
      <c r="D126" s="162" t="s">
        <v>75</v>
      </c>
      <c r="E126" s="173" t="s">
        <v>1041</v>
      </c>
      <c r="F126" s="173" t="s">
        <v>1042</v>
      </c>
      <c r="G126" s="161"/>
      <c r="H126" s="161"/>
      <c r="I126" s="164"/>
      <c r="J126" s="174">
        <f>BK126</f>
        <v>0</v>
      </c>
      <c r="K126" s="161"/>
      <c r="L126" s="166"/>
      <c r="M126" s="167"/>
      <c r="N126" s="161"/>
      <c r="O126" s="161"/>
      <c r="P126" s="168">
        <f>SUM(P127:P129)</f>
        <v>0</v>
      </c>
      <c r="Q126" s="161"/>
      <c r="R126" s="168">
        <f>SUM(R127:R129)</f>
        <v>0</v>
      </c>
      <c r="S126" s="161"/>
      <c r="T126" s="169">
        <f>SUM(T127:T129)</f>
        <v>0</v>
      </c>
      <c r="AR126" s="170" t="s">
        <v>191</v>
      </c>
      <c r="AT126" s="171" t="s">
        <v>75</v>
      </c>
      <c r="AU126" s="171" t="s">
        <v>84</v>
      </c>
      <c r="AY126" s="170" t="s">
        <v>165</v>
      </c>
      <c r="BK126" s="172">
        <f>SUM(BK127:BK129)</f>
        <v>0</v>
      </c>
    </row>
    <row r="127" spans="2:65" s="20" customFormat="1" ht="16.5" customHeight="1">
      <c r="B127" s="21"/>
      <c r="C127" s="175" t="s">
        <v>134</v>
      </c>
      <c r="D127" s="175" t="s">
        <v>167</v>
      </c>
      <c r="E127" s="176" t="s">
        <v>1043</v>
      </c>
      <c r="F127" s="177" t="s">
        <v>1044</v>
      </c>
      <c r="G127" s="178" t="s">
        <v>232</v>
      </c>
      <c r="H127" s="179">
        <v>1</v>
      </c>
      <c r="I127" s="180"/>
      <c r="J127" s="181">
        <f t="shared" ref="J127:J129" si="13">ROUND(I127*H127,2)</f>
        <v>0</v>
      </c>
      <c r="K127" s="177" t="s">
        <v>171</v>
      </c>
      <c r="L127" s="25"/>
      <c r="M127" s="182" t="s">
        <v>1</v>
      </c>
      <c r="N127" s="183" t="s">
        <v>41</v>
      </c>
      <c r="O127" s="22"/>
      <c r="P127" s="184">
        <f t="shared" ref="P127:P129" si="14">O127*H127</f>
        <v>0</v>
      </c>
      <c r="Q127" s="184">
        <v>0</v>
      </c>
      <c r="R127" s="184">
        <f t="shared" ref="R127:R129" si="15">Q127*H127</f>
        <v>0</v>
      </c>
      <c r="S127" s="184">
        <v>0</v>
      </c>
      <c r="T127" s="185">
        <f t="shared" ref="T127:T129" si="16">S127*H127</f>
        <v>0</v>
      </c>
      <c r="AR127" s="186" t="s">
        <v>1045</v>
      </c>
      <c r="AT127" s="186" t="s">
        <v>167</v>
      </c>
      <c r="AU127" s="186" t="s">
        <v>86</v>
      </c>
      <c r="AY127" s="3" t="s">
        <v>165</v>
      </c>
      <c r="BE127" s="187">
        <f t="shared" si="7"/>
        <v>0</v>
      </c>
      <c r="BF127" s="187">
        <f t="shared" si="8"/>
        <v>0</v>
      </c>
      <c r="BG127" s="187">
        <f t="shared" si="9"/>
        <v>0</v>
      </c>
      <c r="BH127" s="187">
        <f t="shared" si="10"/>
        <v>0</v>
      </c>
      <c r="BI127" s="187">
        <f t="shared" si="11"/>
        <v>0</v>
      </c>
      <c r="BJ127" s="3" t="s">
        <v>84</v>
      </c>
      <c r="BK127" s="187">
        <f t="shared" ref="BK127:BK129" si="17">ROUND(I127*H127,2)</f>
        <v>0</v>
      </c>
      <c r="BL127" s="3" t="s">
        <v>1045</v>
      </c>
      <c r="BM127" s="186" t="s">
        <v>1046</v>
      </c>
    </row>
    <row r="128" spans="2:65" s="20" customFormat="1" ht="16.5" customHeight="1">
      <c r="B128" s="21"/>
      <c r="C128" s="175" t="s">
        <v>172</v>
      </c>
      <c r="D128" s="175" t="s">
        <v>167</v>
      </c>
      <c r="E128" s="176" t="s">
        <v>1047</v>
      </c>
      <c r="F128" s="177" t="s">
        <v>1048</v>
      </c>
      <c r="G128" s="178" t="s">
        <v>232</v>
      </c>
      <c r="H128" s="179">
        <v>1</v>
      </c>
      <c r="I128" s="180"/>
      <c r="J128" s="181">
        <f t="shared" si="13"/>
        <v>0</v>
      </c>
      <c r="K128" s="177" t="s">
        <v>171</v>
      </c>
      <c r="L128" s="25"/>
      <c r="M128" s="182" t="s">
        <v>1</v>
      </c>
      <c r="N128" s="183" t="s">
        <v>41</v>
      </c>
      <c r="O128" s="22"/>
      <c r="P128" s="184">
        <f t="shared" si="14"/>
        <v>0</v>
      </c>
      <c r="Q128" s="184">
        <v>0</v>
      </c>
      <c r="R128" s="184">
        <f t="shared" si="15"/>
        <v>0</v>
      </c>
      <c r="S128" s="184">
        <v>0</v>
      </c>
      <c r="T128" s="185">
        <f t="shared" si="16"/>
        <v>0</v>
      </c>
      <c r="AR128" s="186" t="s">
        <v>1045</v>
      </c>
      <c r="AT128" s="186" t="s">
        <v>167</v>
      </c>
      <c r="AU128" s="186" t="s">
        <v>86</v>
      </c>
      <c r="AY128" s="3" t="s">
        <v>165</v>
      </c>
      <c r="BE128" s="187">
        <f t="shared" si="7"/>
        <v>0</v>
      </c>
      <c r="BF128" s="187">
        <f t="shared" si="8"/>
        <v>0</v>
      </c>
      <c r="BG128" s="187">
        <f t="shared" si="9"/>
        <v>0</v>
      </c>
      <c r="BH128" s="187">
        <f t="shared" si="10"/>
        <v>0</v>
      </c>
      <c r="BI128" s="187">
        <f t="shared" si="11"/>
        <v>0</v>
      </c>
      <c r="BJ128" s="3" t="s">
        <v>84</v>
      </c>
      <c r="BK128" s="187">
        <f t="shared" si="17"/>
        <v>0</v>
      </c>
      <c r="BL128" s="3" t="s">
        <v>1045</v>
      </c>
      <c r="BM128" s="186" t="s">
        <v>1049</v>
      </c>
    </row>
    <row r="129" spans="2:65" s="20" customFormat="1" ht="16.5" customHeight="1">
      <c r="B129" s="21"/>
      <c r="C129" s="175" t="s">
        <v>191</v>
      </c>
      <c r="D129" s="175" t="s">
        <v>167</v>
      </c>
      <c r="E129" s="176" t="s">
        <v>1050</v>
      </c>
      <c r="F129" s="177" t="s">
        <v>1051</v>
      </c>
      <c r="G129" s="178" t="s">
        <v>232</v>
      </c>
      <c r="H129" s="179">
        <v>1</v>
      </c>
      <c r="I129" s="180"/>
      <c r="J129" s="181">
        <f t="shared" si="13"/>
        <v>0</v>
      </c>
      <c r="K129" s="177" t="s">
        <v>171</v>
      </c>
      <c r="L129" s="25"/>
      <c r="M129" s="182" t="s">
        <v>1</v>
      </c>
      <c r="N129" s="183" t="s">
        <v>41</v>
      </c>
      <c r="O129" s="22"/>
      <c r="P129" s="184">
        <f t="shared" si="14"/>
        <v>0</v>
      </c>
      <c r="Q129" s="184">
        <v>0</v>
      </c>
      <c r="R129" s="184">
        <f t="shared" si="15"/>
        <v>0</v>
      </c>
      <c r="S129" s="184">
        <v>0</v>
      </c>
      <c r="T129" s="185">
        <f t="shared" si="16"/>
        <v>0</v>
      </c>
      <c r="AR129" s="186" t="s">
        <v>1045</v>
      </c>
      <c r="AT129" s="186" t="s">
        <v>167</v>
      </c>
      <c r="AU129" s="186" t="s">
        <v>86</v>
      </c>
      <c r="AY129" s="3" t="s">
        <v>165</v>
      </c>
      <c r="BE129" s="187">
        <f t="shared" si="7"/>
        <v>0</v>
      </c>
      <c r="BF129" s="187">
        <f t="shared" si="8"/>
        <v>0</v>
      </c>
      <c r="BG129" s="187">
        <f t="shared" si="9"/>
        <v>0</v>
      </c>
      <c r="BH129" s="187">
        <f t="shared" si="10"/>
        <v>0</v>
      </c>
      <c r="BI129" s="187">
        <f t="shared" si="11"/>
        <v>0</v>
      </c>
      <c r="BJ129" s="3" t="s">
        <v>84</v>
      </c>
      <c r="BK129" s="187">
        <f t="shared" si="17"/>
        <v>0</v>
      </c>
      <c r="BL129" s="3" t="s">
        <v>1045</v>
      </c>
      <c r="BM129" s="186" t="s">
        <v>1052</v>
      </c>
    </row>
    <row r="130" spans="2:65" s="159" customFormat="1" ht="22.9" customHeight="1">
      <c r="B130" s="160"/>
      <c r="C130" s="161"/>
      <c r="D130" s="162" t="s">
        <v>75</v>
      </c>
      <c r="E130" s="173" t="s">
        <v>1053</v>
      </c>
      <c r="F130" s="173" t="s">
        <v>1054</v>
      </c>
      <c r="G130" s="161"/>
      <c r="H130" s="161"/>
      <c r="I130" s="164"/>
      <c r="J130" s="174">
        <f>BK130</f>
        <v>0</v>
      </c>
      <c r="K130" s="161"/>
      <c r="L130" s="166"/>
      <c r="M130" s="167"/>
      <c r="N130" s="161"/>
      <c r="O130" s="161"/>
      <c r="P130" s="168">
        <f>P131</f>
        <v>0</v>
      </c>
      <c r="Q130" s="161"/>
      <c r="R130" s="168">
        <f>R131</f>
        <v>0</v>
      </c>
      <c r="S130" s="161"/>
      <c r="T130" s="169">
        <f>T131</f>
        <v>0</v>
      </c>
      <c r="AR130" s="170" t="s">
        <v>191</v>
      </c>
      <c r="AT130" s="171" t="s">
        <v>75</v>
      </c>
      <c r="AU130" s="171" t="s">
        <v>84</v>
      </c>
      <c r="AY130" s="170" t="s">
        <v>165</v>
      </c>
      <c r="BK130" s="172">
        <f>BK131</f>
        <v>0</v>
      </c>
    </row>
    <row r="131" spans="2:65" s="20" customFormat="1" ht="16.5" customHeight="1">
      <c r="B131" s="21"/>
      <c r="C131" s="175" t="s">
        <v>198</v>
      </c>
      <c r="D131" s="175" t="s">
        <v>167</v>
      </c>
      <c r="E131" s="176" t="s">
        <v>1055</v>
      </c>
      <c r="F131" s="177" t="s">
        <v>1054</v>
      </c>
      <c r="G131" s="178" t="s">
        <v>232</v>
      </c>
      <c r="H131" s="179">
        <v>1</v>
      </c>
      <c r="I131" s="180"/>
      <c r="J131" s="181">
        <f>ROUND(I131*H131,2)</f>
        <v>0</v>
      </c>
      <c r="K131" s="177" t="s">
        <v>171</v>
      </c>
      <c r="L131" s="25"/>
      <c r="M131" s="182" t="s">
        <v>1</v>
      </c>
      <c r="N131" s="183" t="s">
        <v>41</v>
      </c>
      <c r="O131" s="22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AR131" s="186" t="s">
        <v>1045</v>
      </c>
      <c r="AT131" s="186" t="s">
        <v>167</v>
      </c>
      <c r="AU131" s="186" t="s">
        <v>86</v>
      </c>
      <c r="AY131" s="3" t="s">
        <v>165</v>
      </c>
      <c r="BE131" s="187">
        <f t="shared" si="7"/>
        <v>0</v>
      </c>
      <c r="BF131" s="187">
        <f t="shared" si="8"/>
        <v>0</v>
      </c>
      <c r="BG131" s="187">
        <f t="shared" si="9"/>
        <v>0</v>
      </c>
      <c r="BH131" s="187">
        <f t="shared" si="10"/>
        <v>0</v>
      </c>
      <c r="BI131" s="187">
        <f t="shared" si="11"/>
        <v>0</v>
      </c>
      <c r="BJ131" s="3" t="s">
        <v>84</v>
      </c>
      <c r="BK131" s="187">
        <f>ROUND(I131*H131,2)</f>
        <v>0</v>
      </c>
      <c r="BL131" s="3" t="s">
        <v>1045</v>
      </c>
      <c r="BM131" s="186" t="s">
        <v>1056</v>
      </c>
    </row>
    <row r="132" spans="2:65" s="159" customFormat="1" ht="22.9" customHeight="1">
      <c r="B132" s="160"/>
      <c r="C132" s="161"/>
      <c r="D132" s="162" t="s">
        <v>75</v>
      </c>
      <c r="E132" s="173" t="s">
        <v>1057</v>
      </c>
      <c r="F132" s="173" t="s">
        <v>1058</v>
      </c>
      <c r="G132" s="161"/>
      <c r="H132" s="161"/>
      <c r="I132" s="164"/>
      <c r="J132" s="174">
        <f>BK132</f>
        <v>0</v>
      </c>
      <c r="K132" s="161"/>
      <c r="L132" s="166"/>
      <c r="M132" s="167"/>
      <c r="N132" s="161"/>
      <c r="O132" s="161"/>
      <c r="P132" s="168">
        <f>SUM(P133:P135)</f>
        <v>0</v>
      </c>
      <c r="Q132" s="161"/>
      <c r="R132" s="168">
        <f>SUM(R133:R135)</f>
        <v>0</v>
      </c>
      <c r="S132" s="161"/>
      <c r="T132" s="169">
        <f>SUM(T133:T135)</f>
        <v>0</v>
      </c>
      <c r="AR132" s="170" t="s">
        <v>191</v>
      </c>
      <c r="AT132" s="171" t="s">
        <v>75</v>
      </c>
      <c r="AU132" s="171" t="s">
        <v>84</v>
      </c>
      <c r="AY132" s="170" t="s">
        <v>165</v>
      </c>
      <c r="BK132" s="172">
        <f>SUM(BK133:BK135)</f>
        <v>0</v>
      </c>
    </row>
    <row r="133" spans="2:65" s="20" customFormat="1" ht="16.5" customHeight="1">
      <c r="B133" s="21"/>
      <c r="C133" s="175" t="s">
        <v>206</v>
      </c>
      <c r="D133" s="175" t="s">
        <v>167</v>
      </c>
      <c r="E133" s="176" t="s">
        <v>1059</v>
      </c>
      <c r="F133" s="177" t="s">
        <v>1060</v>
      </c>
      <c r="G133" s="178" t="s">
        <v>232</v>
      </c>
      <c r="H133" s="179">
        <v>1</v>
      </c>
      <c r="I133" s="180"/>
      <c r="J133" s="181">
        <f t="shared" ref="J133:J135" si="18">ROUND(I133*H133,2)</f>
        <v>0</v>
      </c>
      <c r="K133" s="177" t="s">
        <v>171</v>
      </c>
      <c r="L133" s="25"/>
      <c r="M133" s="182" t="s">
        <v>1</v>
      </c>
      <c r="N133" s="183" t="s">
        <v>41</v>
      </c>
      <c r="O133" s="22"/>
      <c r="P133" s="184">
        <f t="shared" ref="P133:P135" si="19">O133*H133</f>
        <v>0</v>
      </c>
      <c r="Q133" s="184">
        <v>0</v>
      </c>
      <c r="R133" s="184">
        <f t="shared" ref="R133:R135" si="20">Q133*H133</f>
        <v>0</v>
      </c>
      <c r="S133" s="184">
        <v>0</v>
      </c>
      <c r="T133" s="185">
        <f t="shared" ref="T133:T135" si="21">S133*H133</f>
        <v>0</v>
      </c>
      <c r="AR133" s="186" t="s">
        <v>1045</v>
      </c>
      <c r="AT133" s="186" t="s">
        <v>167</v>
      </c>
      <c r="AU133" s="186" t="s">
        <v>86</v>
      </c>
      <c r="AY133" s="3" t="s">
        <v>165</v>
      </c>
      <c r="BE133" s="187">
        <f t="shared" si="7"/>
        <v>0</v>
      </c>
      <c r="BF133" s="187">
        <f t="shared" si="8"/>
        <v>0</v>
      </c>
      <c r="BG133" s="187">
        <f t="shared" si="9"/>
        <v>0</v>
      </c>
      <c r="BH133" s="187">
        <f t="shared" si="10"/>
        <v>0</v>
      </c>
      <c r="BI133" s="187">
        <f t="shared" si="11"/>
        <v>0</v>
      </c>
      <c r="BJ133" s="3" t="s">
        <v>84</v>
      </c>
      <c r="BK133" s="187">
        <f t="shared" ref="BK133:BK135" si="22">ROUND(I133*H133,2)</f>
        <v>0</v>
      </c>
      <c r="BL133" s="3" t="s">
        <v>1045</v>
      </c>
      <c r="BM133" s="186" t="s">
        <v>1061</v>
      </c>
    </row>
    <row r="134" spans="2:65" s="20" customFormat="1" ht="16.5" customHeight="1">
      <c r="B134" s="21"/>
      <c r="C134" s="175" t="s">
        <v>203</v>
      </c>
      <c r="D134" s="175" t="s">
        <v>167</v>
      </c>
      <c r="E134" s="176" t="s">
        <v>1062</v>
      </c>
      <c r="F134" s="177" t="s">
        <v>1063</v>
      </c>
      <c r="G134" s="178" t="s">
        <v>232</v>
      </c>
      <c r="H134" s="179">
        <v>1</v>
      </c>
      <c r="I134" s="180"/>
      <c r="J134" s="181">
        <f t="shared" si="18"/>
        <v>0</v>
      </c>
      <c r="K134" s="177" t="s">
        <v>171</v>
      </c>
      <c r="L134" s="25"/>
      <c r="M134" s="182" t="s">
        <v>1</v>
      </c>
      <c r="N134" s="183" t="s">
        <v>41</v>
      </c>
      <c r="O134" s="22"/>
      <c r="P134" s="184">
        <f t="shared" si="19"/>
        <v>0</v>
      </c>
      <c r="Q134" s="184">
        <v>0</v>
      </c>
      <c r="R134" s="184">
        <f t="shared" si="20"/>
        <v>0</v>
      </c>
      <c r="S134" s="184">
        <v>0</v>
      </c>
      <c r="T134" s="185">
        <f t="shared" si="21"/>
        <v>0</v>
      </c>
      <c r="AR134" s="186" t="s">
        <v>1045</v>
      </c>
      <c r="AT134" s="186" t="s">
        <v>167</v>
      </c>
      <c r="AU134" s="186" t="s">
        <v>86</v>
      </c>
      <c r="AY134" s="3" t="s">
        <v>165</v>
      </c>
      <c r="BE134" s="187">
        <f t="shared" si="7"/>
        <v>0</v>
      </c>
      <c r="BF134" s="187">
        <f t="shared" si="8"/>
        <v>0</v>
      </c>
      <c r="BG134" s="187">
        <f t="shared" si="9"/>
        <v>0</v>
      </c>
      <c r="BH134" s="187">
        <f t="shared" si="10"/>
        <v>0</v>
      </c>
      <c r="BI134" s="187">
        <f t="shared" si="11"/>
        <v>0</v>
      </c>
      <c r="BJ134" s="3" t="s">
        <v>84</v>
      </c>
      <c r="BK134" s="187">
        <f t="shared" si="22"/>
        <v>0</v>
      </c>
      <c r="BL134" s="3" t="s">
        <v>1045</v>
      </c>
      <c r="BM134" s="186" t="s">
        <v>1064</v>
      </c>
    </row>
    <row r="135" spans="2:65" s="20" customFormat="1" ht="16.5" customHeight="1">
      <c r="B135" s="21"/>
      <c r="C135" s="175" t="s">
        <v>214</v>
      </c>
      <c r="D135" s="175" t="s">
        <v>167</v>
      </c>
      <c r="E135" s="176" t="s">
        <v>1065</v>
      </c>
      <c r="F135" s="177" t="s">
        <v>1066</v>
      </c>
      <c r="G135" s="178" t="s">
        <v>232</v>
      </c>
      <c r="H135" s="179">
        <v>1</v>
      </c>
      <c r="I135" s="180"/>
      <c r="J135" s="181">
        <f t="shared" si="18"/>
        <v>0</v>
      </c>
      <c r="K135" s="177" t="s">
        <v>171</v>
      </c>
      <c r="L135" s="25"/>
      <c r="M135" s="236" t="s">
        <v>1</v>
      </c>
      <c r="N135" s="237" t="s">
        <v>41</v>
      </c>
      <c r="O135" s="238"/>
      <c r="P135" s="239">
        <f t="shared" si="19"/>
        <v>0</v>
      </c>
      <c r="Q135" s="239">
        <v>0</v>
      </c>
      <c r="R135" s="239">
        <f t="shared" si="20"/>
        <v>0</v>
      </c>
      <c r="S135" s="239">
        <v>0</v>
      </c>
      <c r="T135" s="240">
        <f t="shared" si="21"/>
        <v>0</v>
      </c>
      <c r="AR135" s="186" t="s">
        <v>1045</v>
      </c>
      <c r="AT135" s="186" t="s">
        <v>167</v>
      </c>
      <c r="AU135" s="186" t="s">
        <v>86</v>
      </c>
      <c r="AY135" s="3" t="s">
        <v>165</v>
      </c>
      <c r="BE135" s="187">
        <f t="shared" si="7"/>
        <v>0</v>
      </c>
      <c r="BF135" s="187">
        <f t="shared" si="8"/>
        <v>0</v>
      </c>
      <c r="BG135" s="187">
        <f t="shared" si="9"/>
        <v>0</v>
      </c>
      <c r="BH135" s="187">
        <f t="shared" si="10"/>
        <v>0</v>
      </c>
      <c r="BI135" s="187">
        <f t="shared" si="11"/>
        <v>0</v>
      </c>
      <c r="BJ135" s="3" t="s">
        <v>84</v>
      </c>
      <c r="BK135" s="187">
        <f t="shared" si="22"/>
        <v>0</v>
      </c>
      <c r="BL135" s="3" t="s">
        <v>1045</v>
      </c>
      <c r="BM135" s="186" t="s">
        <v>1067</v>
      </c>
    </row>
    <row r="136" spans="2:65" s="20" customFormat="1" ht="6.95" customHeight="1"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25"/>
    </row>
  </sheetData>
  <sheetProtection algorithmName="SHA-512" hashValue="FoXY/0xgbhgTQCvzUdq/KhG7ijzDk5aD5nVN7H8KTa9l4Tp6t5vaUgJKiotjVJm1gsoa1jSL6p1O8MtXA0F2HQ==" saltValue="/KjWoNwvZ+mSeBkrXR80zL7+QGuUBijLhDDNaiwCZVjKUElCGcYTSAx++i3FEqDid3Fpucgg5I9+MFvbzmhBvg==" spinCount="100000" sheet="1" objects="1" scenarios="1" formatColumns="0" formatRows="0" autoFilter="0"/>
  <autoFilter ref="C120:K135" xr:uid="{00000000-0009-0000-0000-00000F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5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2:8" s="1" customFormat="1" ht="11.25" customHeight="1"/>
    <row r="2" spans="2:8" s="1" customFormat="1" ht="36.950000000000003" customHeight="1"/>
    <row r="3" spans="2:8" s="1" customFormat="1" ht="6.95" customHeight="1">
      <c r="B3" s="102"/>
      <c r="C3" s="103"/>
      <c r="D3" s="103"/>
      <c r="E3" s="103"/>
      <c r="F3" s="103"/>
      <c r="G3" s="103"/>
      <c r="H3" s="6"/>
    </row>
    <row r="4" spans="2:8" s="1" customFormat="1" ht="24.95" customHeight="1">
      <c r="B4" s="6"/>
      <c r="C4" s="104" t="s">
        <v>1068</v>
      </c>
      <c r="H4" s="6"/>
    </row>
    <row r="5" spans="2:8" s="1" customFormat="1" ht="12" customHeight="1">
      <c r="B5" s="6"/>
      <c r="C5" s="244" t="s">
        <v>13</v>
      </c>
      <c r="D5" s="308" t="s">
        <v>14</v>
      </c>
      <c r="E5" s="257"/>
      <c r="F5" s="257"/>
      <c r="H5" s="6"/>
    </row>
    <row r="6" spans="2:8" s="1" customFormat="1" ht="36.950000000000003" customHeight="1">
      <c r="B6" s="6"/>
      <c r="C6" s="245" t="s">
        <v>16</v>
      </c>
      <c r="D6" s="312" t="s">
        <v>17</v>
      </c>
      <c r="E6" s="257"/>
      <c r="F6" s="257"/>
      <c r="H6" s="6"/>
    </row>
    <row r="7" spans="2:8" s="1" customFormat="1" ht="16.5" customHeight="1">
      <c r="B7" s="6"/>
      <c r="C7" s="106" t="s">
        <v>22</v>
      </c>
      <c r="D7" s="107" t="str">
        <f>'Rekapitulace stavby'!AN8</f>
        <v>Vyplň údaj</v>
      </c>
      <c r="H7" s="6"/>
    </row>
    <row r="8" spans="2:8" s="20" customFormat="1" ht="10.9" customHeight="1">
      <c r="B8" s="25"/>
      <c r="H8" s="25"/>
    </row>
    <row r="9" spans="2:8" s="149" customFormat="1" ht="29.25" customHeight="1">
      <c r="B9" s="154"/>
      <c r="C9" s="246" t="s">
        <v>57</v>
      </c>
      <c r="D9" s="247" t="s">
        <v>58</v>
      </c>
      <c r="E9" s="247" t="s">
        <v>152</v>
      </c>
      <c r="F9" s="248" t="s">
        <v>1069</v>
      </c>
      <c r="H9" s="154"/>
    </row>
    <row r="10" spans="2:8" s="20" customFormat="1" ht="26.45" customHeight="1">
      <c r="B10" s="25"/>
      <c r="C10" s="249" t="s">
        <v>81</v>
      </c>
      <c r="D10" s="249" t="s">
        <v>82</v>
      </c>
      <c r="H10" s="25"/>
    </row>
    <row r="11" spans="2:8" s="20" customFormat="1" ht="16.899999999999999" customHeight="1">
      <c r="B11" s="25"/>
      <c r="C11" s="250" t="s">
        <v>130</v>
      </c>
      <c r="D11" s="251" t="s">
        <v>131</v>
      </c>
      <c r="E11" s="252" t="s">
        <v>132</v>
      </c>
      <c r="F11" s="253">
        <v>13.497999999999999</v>
      </c>
      <c r="H11" s="25"/>
    </row>
    <row r="12" spans="2:8" s="20" customFormat="1" ht="16.899999999999999" customHeight="1">
      <c r="B12" s="25"/>
      <c r="C12" s="254" t="s">
        <v>1</v>
      </c>
      <c r="D12" s="254" t="s">
        <v>220</v>
      </c>
      <c r="E12" s="3" t="s">
        <v>1</v>
      </c>
      <c r="F12" s="255">
        <v>6.923</v>
      </c>
      <c r="H12" s="25"/>
    </row>
    <row r="13" spans="2:8" s="20" customFormat="1" ht="16.899999999999999" customHeight="1">
      <c r="B13" s="25"/>
      <c r="C13" s="254" t="s">
        <v>1</v>
      </c>
      <c r="D13" s="254" t="s">
        <v>221</v>
      </c>
      <c r="E13" s="3" t="s">
        <v>1</v>
      </c>
      <c r="F13" s="255">
        <v>6.5750000000000002</v>
      </c>
      <c r="H13" s="25"/>
    </row>
    <row r="14" spans="2:8" s="20" customFormat="1" ht="16.899999999999999" customHeight="1">
      <c r="B14" s="25"/>
      <c r="C14" s="254" t="s">
        <v>1</v>
      </c>
      <c r="D14" s="254" t="s">
        <v>176</v>
      </c>
      <c r="E14" s="3" t="s">
        <v>1</v>
      </c>
      <c r="F14" s="255">
        <v>13.497999999999999</v>
      </c>
      <c r="H14" s="25"/>
    </row>
    <row r="15" spans="2:8" s="20" customFormat="1" ht="16.899999999999999" customHeight="1">
      <c r="B15" s="25"/>
      <c r="C15" s="256" t="s">
        <v>1070</v>
      </c>
      <c r="H15" s="25"/>
    </row>
    <row r="16" spans="2:8" s="20" customFormat="1" ht="22.5">
      <c r="B16" s="25"/>
      <c r="C16" s="254" t="s">
        <v>215</v>
      </c>
      <c r="D16" s="254" t="s">
        <v>216</v>
      </c>
      <c r="E16" s="3" t="s">
        <v>132</v>
      </c>
      <c r="F16" s="255">
        <v>13.497999999999999</v>
      </c>
      <c r="H16" s="25"/>
    </row>
    <row r="17" spans="2:8" s="20" customFormat="1" ht="16.899999999999999" customHeight="1">
      <c r="B17" s="25"/>
      <c r="C17" s="254" t="s">
        <v>223</v>
      </c>
      <c r="D17" s="254" t="s">
        <v>224</v>
      </c>
      <c r="E17" s="3" t="s">
        <v>202</v>
      </c>
      <c r="F17" s="255">
        <v>0.13500000000000001</v>
      </c>
      <c r="H17" s="25"/>
    </row>
    <row r="18" spans="2:8" s="20" customFormat="1" ht="26.45" customHeight="1">
      <c r="B18" s="25"/>
      <c r="C18" s="249" t="s">
        <v>90</v>
      </c>
      <c r="D18" s="249" t="s">
        <v>91</v>
      </c>
      <c r="H18" s="25"/>
    </row>
    <row r="19" spans="2:8" s="20" customFormat="1" ht="16.899999999999999" customHeight="1">
      <c r="B19" s="25"/>
      <c r="C19" s="250" t="s">
        <v>130</v>
      </c>
      <c r="D19" s="251" t="s">
        <v>415</v>
      </c>
      <c r="E19" s="252" t="s">
        <v>132</v>
      </c>
      <c r="F19" s="253">
        <v>36</v>
      </c>
      <c r="H19" s="25"/>
    </row>
    <row r="20" spans="2:8" s="20" customFormat="1" ht="16.899999999999999" customHeight="1">
      <c r="B20" s="25"/>
      <c r="C20" s="254" t="s">
        <v>1</v>
      </c>
      <c r="D20" s="254" t="s">
        <v>454</v>
      </c>
      <c r="E20" s="3" t="s">
        <v>1</v>
      </c>
      <c r="F20" s="255">
        <v>36</v>
      </c>
      <c r="H20" s="25"/>
    </row>
    <row r="21" spans="2:8" s="20" customFormat="1" ht="16.899999999999999" customHeight="1">
      <c r="B21" s="25"/>
      <c r="C21" s="256" t="s">
        <v>1070</v>
      </c>
      <c r="H21" s="25"/>
    </row>
    <row r="22" spans="2:8" s="20" customFormat="1" ht="22.5">
      <c r="B22" s="25"/>
      <c r="C22" s="254" t="s">
        <v>451</v>
      </c>
      <c r="D22" s="254" t="s">
        <v>452</v>
      </c>
      <c r="E22" s="3" t="s">
        <v>132</v>
      </c>
      <c r="F22" s="255">
        <v>36</v>
      </c>
      <c r="H22" s="25"/>
    </row>
    <row r="23" spans="2:8" s="20" customFormat="1" ht="22.5">
      <c r="B23" s="25"/>
      <c r="C23" s="254" t="s">
        <v>460</v>
      </c>
      <c r="D23" s="254" t="s">
        <v>461</v>
      </c>
      <c r="E23" s="3" t="s">
        <v>132</v>
      </c>
      <c r="F23" s="255">
        <v>36</v>
      </c>
      <c r="H23" s="25"/>
    </row>
    <row r="24" spans="2:8" s="20" customFormat="1" ht="16.899999999999999" customHeight="1">
      <c r="B24" s="25"/>
      <c r="C24" s="254" t="s">
        <v>463</v>
      </c>
      <c r="D24" s="254" t="s">
        <v>464</v>
      </c>
      <c r="E24" s="3" t="s">
        <v>337</v>
      </c>
      <c r="F24" s="255">
        <v>252</v>
      </c>
      <c r="H24" s="25"/>
    </row>
    <row r="25" spans="2:8" s="20" customFormat="1" ht="16.899999999999999" customHeight="1">
      <c r="B25" s="25"/>
      <c r="C25" s="254" t="s">
        <v>455</v>
      </c>
      <c r="D25" s="254" t="s">
        <v>456</v>
      </c>
      <c r="E25" s="3" t="s">
        <v>337</v>
      </c>
      <c r="F25" s="255">
        <v>100.8</v>
      </c>
      <c r="H25" s="25"/>
    </row>
    <row r="26" spans="2:8" s="20" customFormat="1" ht="26.45" customHeight="1">
      <c r="B26" s="25"/>
      <c r="C26" s="249" t="s">
        <v>93</v>
      </c>
      <c r="D26" s="249" t="s">
        <v>94</v>
      </c>
      <c r="H26" s="25"/>
    </row>
    <row r="27" spans="2:8" s="20" customFormat="1" ht="16.899999999999999" customHeight="1">
      <c r="B27" s="25"/>
      <c r="C27" s="250" t="s">
        <v>130</v>
      </c>
      <c r="D27" s="251" t="s">
        <v>654</v>
      </c>
      <c r="E27" s="252" t="s">
        <v>170</v>
      </c>
      <c r="F27" s="253">
        <v>0.9</v>
      </c>
      <c r="H27" s="25"/>
    </row>
    <row r="28" spans="2:8" s="20" customFormat="1" ht="16.899999999999999" customHeight="1">
      <c r="B28" s="25"/>
      <c r="C28" s="254" t="s">
        <v>1</v>
      </c>
      <c r="D28" s="254" t="s">
        <v>703</v>
      </c>
      <c r="E28" s="3" t="s">
        <v>1</v>
      </c>
      <c r="F28" s="255">
        <v>0.9</v>
      </c>
      <c r="H28" s="25"/>
    </row>
    <row r="29" spans="2:8" s="20" customFormat="1" ht="16.899999999999999" customHeight="1">
      <c r="B29" s="25"/>
      <c r="C29" s="254" t="s">
        <v>1</v>
      </c>
      <c r="D29" s="254" t="s">
        <v>176</v>
      </c>
      <c r="E29" s="3" t="s">
        <v>1</v>
      </c>
      <c r="F29" s="255">
        <v>0.9</v>
      </c>
      <c r="H29" s="25"/>
    </row>
    <row r="30" spans="2:8" s="20" customFormat="1" ht="16.899999999999999" customHeight="1">
      <c r="B30" s="25"/>
      <c r="C30" s="254" t="s">
        <v>1</v>
      </c>
      <c r="D30" s="254" t="s">
        <v>76</v>
      </c>
      <c r="E30" s="3" t="s">
        <v>1</v>
      </c>
      <c r="F30" s="255">
        <v>0</v>
      </c>
      <c r="H30" s="25"/>
    </row>
    <row r="31" spans="2:8" s="20" customFormat="1" ht="16.899999999999999" customHeight="1">
      <c r="B31" s="25"/>
      <c r="C31" s="250" t="s">
        <v>1071</v>
      </c>
      <c r="D31" s="251" t="s">
        <v>1072</v>
      </c>
      <c r="E31" s="252" t="s">
        <v>132</v>
      </c>
      <c r="F31" s="253">
        <v>0</v>
      </c>
      <c r="H31" s="25"/>
    </row>
    <row r="32" spans="2:8" s="20" customFormat="1" ht="16.899999999999999" customHeight="1">
      <c r="B32" s="25"/>
      <c r="C32" s="254" t="s">
        <v>1</v>
      </c>
      <c r="D32" s="254" t="s">
        <v>76</v>
      </c>
      <c r="E32" s="3" t="s">
        <v>1</v>
      </c>
      <c r="F32" s="255">
        <v>0</v>
      </c>
      <c r="H32" s="25"/>
    </row>
    <row r="33" spans="2:8" s="20" customFormat="1" ht="26.45" customHeight="1">
      <c r="B33" s="25"/>
      <c r="C33" s="249" t="s">
        <v>99</v>
      </c>
      <c r="D33" s="249" t="s">
        <v>88</v>
      </c>
      <c r="H33" s="25"/>
    </row>
    <row r="34" spans="2:8" s="20" customFormat="1" ht="16.899999999999999" customHeight="1">
      <c r="B34" s="25"/>
      <c r="C34" s="250" t="s">
        <v>130</v>
      </c>
      <c r="D34" s="251" t="s">
        <v>654</v>
      </c>
      <c r="E34" s="252" t="s">
        <v>170</v>
      </c>
      <c r="F34" s="253">
        <v>3.008</v>
      </c>
      <c r="H34" s="25"/>
    </row>
    <row r="35" spans="2:8" s="20" customFormat="1" ht="16.899999999999999" customHeight="1">
      <c r="B35" s="25"/>
      <c r="C35" s="254" t="s">
        <v>1</v>
      </c>
      <c r="D35" s="254" t="s">
        <v>687</v>
      </c>
      <c r="E35" s="3" t="s">
        <v>1</v>
      </c>
      <c r="F35" s="255">
        <v>3.008</v>
      </c>
      <c r="H35" s="25"/>
    </row>
    <row r="36" spans="2:8" s="20" customFormat="1" ht="16.899999999999999" customHeight="1">
      <c r="B36" s="25"/>
      <c r="C36" s="254" t="s">
        <v>1</v>
      </c>
      <c r="D36" s="254" t="s">
        <v>176</v>
      </c>
      <c r="E36" s="3" t="s">
        <v>1</v>
      </c>
      <c r="F36" s="255">
        <v>3.008</v>
      </c>
      <c r="H36" s="25"/>
    </row>
    <row r="37" spans="2:8" s="20" customFormat="1" ht="16.899999999999999" customHeight="1">
      <c r="B37" s="25"/>
      <c r="C37" s="256" t="s">
        <v>1070</v>
      </c>
      <c r="H37" s="25"/>
    </row>
    <row r="38" spans="2:8" s="20" customFormat="1" ht="16.899999999999999" customHeight="1">
      <c r="B38" s="25"/>
      <c r="C38" s="254" t="s">
        <v>683</v>
      </c>
      <c r="D38" s="254" t="s">
        <v>684</v>
      </c>
      <c r="E38" s="3" t="s">
        <v>202</v>
      </c>
      <c r="F38" s="255">
        <v>0.36099999999999999</v>
      </c>
      <c r="H38" s="25"/>
    </row>
    <row r="39" spans="2:8" s="20" customFormat="1" ht="26.45" customHeight="1">
      <c r="B39" s="25"/>
      <c r="C39" s="249" t="s">
        <v>101</v>
      </c>
      <c r="D39" s="249" t="s">
        <v>88</v>
      </c>
      <c r="H39" s="25"/>
    </row>
    <row r="40" spans="2:8" s="20" customFormat="1" ht="16.899999999999999" customHeight="1">
      <c r="B40" s="25"/>
      <c r="C40" s="250" t="s">
        <v>130</v>
      </c>
      <c r="D40" s="251" t="s">
        <v>654</v>
      </c>
      <c r="E40" s="252" t="s">
        <v>170</v>
      </c>
      <c r="F40" s="253">
        <v>0.9</v>
      </c>
      <c r="H40" s="25"/>
    </row>
    <row r="41" spans="2:8" s="20" customFormat="1" ht="16.899999999999999" customHeight="1">
      <c r="B41" s="25"/>
      <c r="C41" s="254" t="s">
        <v>1</v>
      </c>
      <c r="D41" s="254" t="s">
        <v>703</v>
      </c>
      <c r="E41" s="3" t="s">
        <v>1</v>
      </c>
      <c r="F41" s="255">
        <v>0.9</v>
      </c>
      <c r="H41" s="25"/>
    </row>
    <row r="42" spans="2:8" s="20" customFormat="1" ht="16.899999999999999" customHeight="1">
      <c r="B42" s="25"/>
      <c r="C42" s="254" t="s">
        <v>1</v>
      </c>
      <c r="D42" s="254" t="s">
        <v>176</v>
      </c>
      <c r="E42" s="3" t="s">
        <v>1</v>
      </c>
      <c r="F42" s="255">
        <v>0.9</v>
      </c>
      <c r="H42" s="25"/>
    </row>
    <row r="43" spans="2:8" s="20" customFormat="1" ht="16.899999999999999" customHeight="1">
      <c r="B43" s="25"/>
      <c r="C43" s="254" t="s">
        <v>1</v>
      </c>
      <c r="D43" s="254" t="s">
        <v>76</v>
      </c>
      <c r="E43" s="3" t="s">
        <v>1</v>
      </c>
      <c r="F43" s="255">
        <v>0</v>
      </c>
      <c r="H43" s="25"/>
    </row>
    <row r="44" spans="2:8" s="20" customFormat="1" ht="16.899999999999999" customHeight="1">
      <c r="B44" s="25"/>
      <c r="C44" s="256" t="s">
        <v>1070</v>
      </c>
      <c r="H44" s="25"/>
    </row>
    <row r="45" spans="2:8" s="20" customFormat="1" ht="16.899999999999999" customHeight="1">
      <c r="B45" s="25"/>
      <c r="C45" s="254" t="s">
        <v>683</v>
      </c>
      <c r="D45" s="254" t="s">
        <v>684</v>
      </c>
      <c r="E45" s="3" t="s">
        <v>202</v>
      </c>
      <c r="F45" s="255">
        <v>4.4999999999999998E-2</v>
      </c>
      <c r="H45" s="25"/>
    </row>
    <row r="46" spans="2:8" s="20" customFormat="1" ht="26.45" customHeight="1">
      <c r="B46" s="25"/>
      <c r="C46" s="249" t="s">
        <v>103</v>
      </c>
      <c r="D46" s="249" t="s">
        <v>104</v>
      </c>
      <c r="H46" s="25"/>
    </row>
    <row r="47" spans="2:8" s="20" customFormat="1" ht="16.899999999999999" customHeight="1">
      <c r="B47" s="25"/>
      <c r="C47" s="250" t="s">
        <v>130</v>
      </c>
      <c r="D47" s="251" t="s">
        <v>654</v>
      </c>
      <c r="E47" s="252" t="s">
        <v>170</v>
      </c>
      <c r="F47" s="253">
        <v>2</v>
      </c>
      <c r="H47" s="25"/>
    </row>
    <row r="48" spans="2:8" s="20" customFormat="1" ht="16.899999999999999" customHeight="1">
      <c r="B48" s="25"/>
      <c r="C48" s="254" t="s">
        <v>1</v>
      </c>
      <c r="D48" s="254" t="s">
        <v>1073</v>
      </c>
      <c r="E48" s="3" t="s">
        <v>1</v>
      </c>
      <c r="F48" s="255">
        <v>2</v>
      </c>
      <c r="H48" s="25"/>
    </row>
    <row r="49" spans="2:8" s="20" customFormat="1" ht="16.899999999999999" customHeight="1">
      <c r="B49" s="25"/>
      <c r="C49" s="254" t="s">
        <v>1</v>
      </c>
      <c r="D49" s="254" t="s">
        <v>176</v>
      </c>
      <c r="E49" s="3" t="s">
        <v>1</v>
      </c>
      <c r="F49" s="255">
        <v>2</v>
      </c>
      <c r="H49" s="25"/>
    </row>
    <row r="50" spans="2:8" s="20" customFormat="1" ht="26.45" customHeight="1">
      <c r="B50" s="25"/>
      <c r="C50" s="249" t="s">
        <v>106</v>
      </c>
      <c r="D50" s="249" t="s">
        <v>88</v>
      </c>
      <c r="H50" s="25"/>
    </row>
    <row r="51" spans="2:8" s="20" customFormat="1" ht="16.899999999999999" customHeight="1">
      <c r="B51" s="25"/>
      <c r="C51" s="250" t="s">
        <v>130</v>
      </c>
      <c r="D51" s="251" t="s">
        <v>654</v>
      </c>
      <c r="E51" s="252" t="s">
        <v>170</v>
      </c>
      <c r="F51" s="253">
        <v>0.504</v>
      </c>
      <c r="H51" s="25"/>
    </row>
    <row r="52" spans="2:8" s="20" customFormat="1" ht="16.899999999999999" customHeight="1">
      <c r="B52" s="25"/>
      <c r="C52" s="254" t="s">
        <v>1</v>
      </c>
      <c r="D52" s="254" t="s">
        <v>773</v>
      </c>
      <c r="E52" s="3" t="s">
        <v>1</v>
      </c>
      <c r="F52" s="255">
        <v>0.504</v>
      </c>
      <c r="H52" s="25"/>
    </row>
    <row r="53" spans="2:8" s="20" customFormat="1" ht="16.899999999999999" customHeight="1">
      <c r="B53" s="25"/>
      <c r="C53" s="254" t="s">
        <v>1</v>
      </c>
      <c r="D53" s="254" t="s">
        <v>176</v>
      </c>
      <c r="E53" s="3" t="s">
        <v>1</v>
      </c>
      <c r="F53" s="255">
        <v>0.504</v>
      </c>
      <c r="H53" s="25"/>
    </row>
    <row r="54" spans="2:8" s="20" customFormat="1" ht="16.899999999999999" customHeight="1">
      <c r="B54" s="25"/>
      <c r="C54" s="256" t="s">
        <v>1070</v>
      </c>
      <c r="H54" s="25"/>
    </row>
    <row r="55" spans="2:8" s="20" customFormat="1" ht="16.899999999999999" customHeight="1">
      <c r="B55" s="25"/>
      <c r="C55" s="254" t="s">
        <v>683</v>
      </c>
      <c r="D55" s="254" t="s">
        <v>684</v>
      </c>
      <c r="E55" s="3" t="s">
        <v>202</v>
      </c>
      <c r="F55" s="255">
        <v>0.06</v>
      </c>
      <c r="H55" s="25"/>
    </row>
    <row r="56" spans="2:8" s="20" customFormat="1" ht="7.35" customHeight="1">
      <c r="B56" s="128"/>
      <c r="C56" s="129"/>
      <c r="D56" s="129"/>
      <c r="E56" s="129"/>
      <c r="F56" s="129"/>
      <c r="G56" s="129"/>
      <c r="H56" s="25"/>
    </row>
    <row r="57" spans="2:8" s="20" customFormat="1"/>
  </sheetData>
  <sheetProtection algorithmName="SHA-512" hashValue="s0y+lWUK3DqVC6ZmguyFefTQfLvSC31AkruhZT4eJlEhT2L8t/LQWpsiD1SU8Yja/VwIGzPclTiZJjYt3KGGdw==" saltValue="BNEyOmmZLzBVQji0X6ULpSNGwFinXMy+/AnGJfPhwBQIjj8pg9KxytjxG9cYaluPFEw/r32Rh3gmNtXAEBzuog==" spinCount="100000" sheet="1" objects="1" scenarios="1" formatColumns="0" formatRows="0"/>
  <mergeCells count="2">
    <mergeCell ref="D5:F5"/>
    <mergeCell ref="D6:F6"/>
  </mergeCells>
  <pageMargins left="0.70078740157480324" right="0.70078740157480324" top="0.75196850393700787" bottom="0.75196850393700787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SO-01 - Recepce</vt:lpstr>
      <vt:lpstr>SO-02 - Opěrná stěna</vt:lpstr>
      <vt:lpstr>SO-03 - Venkovní terasa</vt:lpstr>
      <vt:lpstr>SO-04 - Dolní zpevněné pl...</vt:lpstr>
      <vt:lpstr>SO-05 - Železobetonové ve...</vt:lpstr>
      <vt:lpstr>SO-06 - Opěrná stěna</vt:lpstr>
      <vt:lpstr>SO-07 - Opěrná stěna</vt:lpstr>
      <vt:lpstr>SO-08 - Horní zpevněné pl...</vt:lpstr>
      <vt:lpstr>SO-09 - Opěrná stěna</vt:lpstr>
      <vt:lpstr>SO-10 - Bourací práce</vt:lpstr>
      <vt:lpstr>SO- 11E - Arealové osvětl...</vt:lpstr>
      <vt:lpstr>SO- 11V - Přípojka vody</vt:lpstr>
      <vt:lpstr>SO- 11K - Přípojka kanali...</vt:lpstr>
      <vt:lpstr>SO- 11D - Přípojka kanali...</vt:lpstr>
      <vt:lpstr>SO-12 - Vedlejší rozpočto...</vt:lpstr>
      <vt:lpstr>Seznam figur</vt:lpstr>
      <vt:lpstr>'Rekapitulace stavby'!Oblast_tisku</vt:lpstr>
      <vt:lpstr>'Seznam figur'!Oblast_tisku</vt:lpstr>
      <vt:lpstr>'SO- 11D - Přípojka kanali...'!Oblast_tisku</vt:lpstr>
      <vt:lpstr>'SO- 11E - Arealové osvětl...'!Oblast_tisku</vt:lpstr>
      <vt:lpstr>'SO- 11K - Přípojka kanali...'!Oblast_tisku</vt:lpstr>
      <vt:lpstr>'SO- 11V - Přípojka vody'!Oblast_tisku</vt:lpstr>
      <vt:lpstr>'SO-01 - Recepce'!Oblast_tisku</vt:lpstr>
      <vt:lpstr>'SO-02 - Opěrná stěna'!Oblast_tisku</vt:lpstr>
      <vt:lpstr>'SO-03 - Venkovní terasa'!Oblast_tisku</vt:lpstr>
      <vt:lpstr>'SO-04 - Dolní zpevněné pl...'!Oblast_tisku</vt:lpstr>
      <vt:lpstr>'SO-05 - Železobetonové ve...'!Oblast_tisku</vt:lpstr>
      <vt:lpstr>'SO-06 - Opěrná stěna'!Oblast_tisku</vt:lpstr>
      <vt:lpstr>'SO-07 - Opěrná stěna'!Oblast_tisku</vt:lpstr>
      <vt:lpstr>'SO-08 - Horní zpevněné pl...'!Oblast_tisku</vt:lpstr>
      <vt:lpstr>'SO-09 - Opěrná stěna'!Oblast_tisku</vt:lpstr>
      <vt:lpstr>'SO-10 - Bourací práce'!Oblast_tisku</vt:lpstr>
      <vt:lpstr>'SO-12 - Vedlejší rozpočto...'!Oblast_tisku</vt:lpstr>
      <vt:lpstr>'Rekapitulace stavby'!Print_Titles</vt:lpstr>
      <vt:lpstr>'Seznam figur'!Print_Titles</vt:lpstr>
      <vt:lpstr>'SO- 11D - Přípojka kanali...'!Print_Titles</vt:lpstr>
      <vt:lpstr>'SO- 11E - Arealové osvětl...'!Print_Titles</vt:lpstr>
      <vt:lpstr>'SO- 11K - Přípojka kanali...'!Print_Titles</vt:lpstr>
      <vt:lpstr>'SO- 11V - Přípojka vody'!Print_Titles</vt:lpstr>
      <vt:lpstr>'SO-01 - Recepce'!Print_Titles</vt:lpstr>
      <vt:lpstr>'SO-02 - Opěrná stěna'!Print_Titles</vt:lpstr>
      <vt:lpstr>'SO-03 - Venkovní terasa'!Print_Titles</vt:lpstr>
      <vt:lpstr>'SO-04 - Dolní zpevněné pl...'!Print_Titles</vt:lpstr>
      <vt:lpstr>'SO-05 - Železobetonové ve...'!Print_Titles</vt:lpstr>
      <vt:lpstr>'SO-06 - Opěrná stěna'!Print_Titles</vt:lpstr>
      <vt:lpstr>'SO-07 - Opěrná stěna'!Print_Titles</vt:lpstr>
      <vt:lpstr>'SO-08 - Horní zpevněné pl...'!Print_Titles</vt:lpstr>
      <vt:lpstr>'SO-09 - Opěrná stěna'!Print_Titles</vt:lpstr>
      <vt:lpstr>'SO-10 - Bourací práce'!Print_Titles</vt:lpstr>
      <vt:lpstr>'SO-12 - Vedlejší rozpočto...'!Print_Titles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Drda</dc:creator>
  <cp:lastModifiedBy>Kotoučková Jana Bc. DiS.</cp:lastModifiedBy>
  <cp:revision>1</cp:revision>
  <dcterms:created xsi:type="dcterms:W3CDTF">2025-01-20T19:38:21Z</dcterms:created>
  <dcterms:modified xsi:type="dcterms:W3CDTF">2025-01-30T08:20:02Z</dcterms:modified>
</cp:coreProperties>
</file>